
<file path=[Content_Types].xml><?xml version="1.0" encoding="utf-8"?>
<Types xmlns="http://schemas.openxmlformats.org/package/2006/content-types">
  <Override PartName="/xl/externalLinks/externalLink78.xml" ContentType="application/vnd.openxmlformats-officedocument.spreadsheetml.externalLink+xml"/>
  <Override PartName="/xl/externalLinks/externalLink9.xml" ContentType="application/vnd.openxmlformats-officedocument.spreadsheetml.externalLink+xml"/>
  <Override PartName="/xl/externalLinks/externalLink38.xml" ContentType="application/vnd.openxmlformats-officedocument.spreadsheetml.externalLink+xml"/>
  <Override PartName="/xl/externalLinks/externalLink49.xml" ContentType="application/vnd.openxmlformats-officedocument.spreadsheetml.externalLink+xml"/>
  <Override PartName="/xl/externalLinks/externalLink67.xml" ContentType="application/vnd.openxmlformats-officedocument.spreadsheetml.externalLink+xml"/>
  <Override PartName="/xl/externalLinks/externalLink85.xml" ContentType="application/vnd.openxmlformats-officedocument.spreadsheetml.externalLink+xml"/>
  <Override PartName="/xl/externalLinks/externalLink96.xml" ContentType="application/vnd.openxmlformats-officedocument.spreadsheetml.externalLink+xml"/>
  <Override PartName="/xl/styles.xml" ContentType="application/vnd.openxmlformats-officedocument.spreadsheetml.styles+xml"/>
  <Override PartName="/xl/externalLinks/externalLink27.xml" ContentType="application/vnd.openxmlformats-officedocument.spreadsheetml.externalLink+xml"/>
  <Override PartName="/xl/externalLinks/externalLink45.xml" ContentType="application/vnd.openxmlformats-officedocument.spreadsheetml.externalLink+xml"/>
  <Override PartName="/xl/externalLinks/externalLink56.xml" ContentType="application/vnd.openxmlformats-officedocument.spreadsheetml.externalLink+xml"/>
  <Override PartName="/xl/externalLinks/externalLink74.xml" ContentType="application/vnd.openxmlformats-officedocument.spreadsheetml.externalLink+xml"/>
  <Override PartName="/xl/externalLinks/externalLink92.xml" ContentType="application/vnd.openxmlformats-officedocument.spreadsheetml.externalLink+xml"/>
  <Default Extension="xml" ContentType="application/xml"/>
  <Override PartName="/xl/externalLinks/externalLink5.xml" ContentType="application/vnd.openxmlformats-officedocument.spreadsheetml.externalLink+xml"/>
  <Override PartName="/xl/externalLinks/externalLink16.xml" ContentType="application/vnd.openxmlformats-officedocument.spreadsheetml.externalLink+xml"/>
  <Override PartName="/xl/externalLinks/externalLink25.xml" ContentType="application/vnd.openxmlformats-officedocument.spreadsheetml.externalLink+xml"/>
  <Override PartName="/xl/externalLinks/externalLink34.xml" ContentType="application/vnd.openxmlformats-officedocument.spreadsheetml.externalLink+xml"/>
  <Override PartName="/xl/externalLinks/externalLink43.xml" ContentType="application/vnd.openxmlformats-officedocument.spreadsheetml.externalLink+xml"/>
  <Override PartName="/xl/externalLinks/externalLink54.xml" ContentType="application/vnd.openxmlformats-officedocument.spreadsheetml.externalLink+xml"/>
  <Override PartName="/xl/externalLinks/externalLink63.xml" ContentType="application/vnd.openxmlformats-officedocument.spreadsheetml.externalLink+xml"/>
  <Override PartName="/xl/externalLinks/externalLink72.xml" ContentType="application/vnd.openxmlformats-officedocument.spreadsheetml.externalLink+xml"/>
  <Override PartName="/xl/externalLinks/externalLink81.xml" ContentType="application/vnd.openxmlformats-officedocument.spreadsheetml.externalLink+xml"/>
  <Override PartName="/xl/externalLinks/externalLink90.xml" ContentType="application/vnd.openxmlformats-officedocument.spreadsheetml.externalLink+xml"/>
  <Override PartName="/xl/worksheets/sheet3.xml" ContentType="application/vnd.openxmlformats-officedocument.spreadsheetml.worksheet+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externalLinks/externalLink23.xml" ContentType="application/vnd.openxmlformats-officedocument.spreadsheetml.externalLink+xml"/>
  <Override PartName="/xl/externalLinks/externalLink32.xml" ContentType="application/vnd.openxmlformats-officedocument.spreadsheetml.externalLink+xml"/>
  <Override PartName="/xl/externalLinks/externalLink41.xml" ContentType="application/vnd.openxmlformats-officedocument.spreadsheetml.externalLink+xml"/>
  <Override PartName="/xl/externalLinks/externalLink52.xml" ContentType="application/vnd.openxmlformats-officedocument.spreadsheetml.externalLink+xml"/>
  <Override PartName="/xl/externalLinks/externalLink61.xml" ContentType="application/vnd.openxmlformats-officedocument.spreadsheetml.externalLink+xml"/>
  <Override PartName="/xl/externalLinks/externalLink70.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externalLinks/externalLink21.xml" ContentType="application/vnd.openxmlformats-officedocument.spreadsheetml.externalLink+xml"/>
  <Override PartName="/xl/externalLinks/externalLink30.xml" ContentType="application/vnd.openxmlformats-officedocument.spreadsheetml.externalLink+xml"/>
  <Override PartName="/xl/externalLinks/externalLink50.xml" ContentType="application/vnd.openxmlformats-officedocument.spreadsheetml.externalLink+xml"/>
  <Override PartName="/xl/externalLinks/externalLink10.xml" ContentType="application/vnd.openxmlformats-officedocument.spreadsheetml.externalLink+xml"/>
  <Override PartName="/xl/sharedStrings.xml" ContentType="application/vnd.openxmlformats-officedocument.spreadsheetml.sharedStrings+xml"/>
  <Override PartName="/xl/externalLinks/externalLink59.xml" ContentType="application/vnd.openxmlformats-officedocument.spreadsheetml.externalLink+xml"/>
  <Override PartName="/xl/externalLinks/externalLink68.xml" ContentType="application/vnd.openxmlformats-officedocument.spreadsheetml.externalLink+xml"/>
  <Override PartName="/xl/externalLinks/externalLink79.xml" ContentType="application/vnd.openxmlformats-officedocument.spreadsheetml.externalLink+xml"/>
  <Override PartName="/xl/externalLinks/externalLink88.xml" ContentType="application/vnd.openxmlformats-officedocument.spreadsheetml.externalLink+xml"/>
  <Override PartName="/xl/externalLinks/externalLink97.xml" ContentType="application/vnd.openxmlformats-officedocument.spreadsheetml.externalLink+xml"/>
  <Default Extension="bin" ContentType="application/vnd.openxmlformats-officedocument.spreadsheetml.printerSettings"/>
  <Override PartName="/xl/externalLinks/externalLink8.xml" ContentType="application/vnd.openxmlformats-officedocument.spreadsheetml.externalLink+xml"/>
  <Override PartName="/xl/externalLinks/externalLink19.xml" ContentType="application/vnd.openxmlformats-officedocument.spreadsheetml.externalLink+xml"/>
  <Override PartName="/xl/externalLinks/externalLink39.xml" ContentType="application/vnd.openxmlformats-officedocument.spreadsheetml.externalLink+xml"/>
  <Override PartName="/xl/externalLinks/externalLink48.xml" ContentType="application/vnd.openxmlformats-officedocument.spreadsheetml.externalLink+xml"/>
  <Override PartName="/xl/externalLinks/externalLink57.xml" ContentType="application/vnd.openxmlformats-officedocument.spreadsheetml.externalLink+xml"/>
  <Override PartName="/xl/externalLinks/externalLink66.xml" ContentType="application/vnd.openxmlformats-officedocument.spreadsheetml.externalLink+xml"/>
  <Override PartName="/xl/externalLinks/externalLink77.xml" ContentType="application/vnd.openxmlformats-officedocument.spreadsheetml.externalLink+xml"/>
  <Override PartName="/xl/externalLinks/externalLink86.xml" ContentType="application/vnd.openxmlformats-officedocument.spreadsheetml.externalLink+xml"/>
  <Override PartName="/xl/externalLinks/externalLink95.xml" ContentType="application/vnd.openxmlformats-officedocument.spreadsheetml.externalLink+xml"/>
  <Override PartName="/xl/externalLinks/externalLink6.xml" ContentType="application/vnd.openxmlformats-officedocument.spreadsheetml.externalLink+xml"/>
  <Override PartName="/xl/externalLinks/externalLink17.xml" ContentType="application/vnd.openxmlformats-officedocument.spreadsheetml.externalLink+xml"/>
  <Override PartName="/xl/externalLinks/externalLink28.xml" ContentType="application/vnd.openxmlformats-officedocument.spreadsheetml.externalLink+xml"/>
  <Override PartName="/xl/externalLinks/externalLink37.xml" ContentType="application/vnd.openxmlformats-officedocument.spreadsheetml.externalLink+xml"/>
  <Override PartName="/xl/externalLinks/externalLink46.xml" ContentType="application/vnd.openxmlformats-officedocument.spreadsheetml.externalLink+xml"/>
  <Override PartName="/xl/externalLinks/externalLink55.xml" ContentType="application/vnd.openxmlformats-officedocument.spreadsheetml.externalLink+xml"/>
  <Override PartName="/xl/externalLinks/externalLink64.xml" ContentType="application/vnd.openxmlformats-officedocument.spreadsheetml.externalLink+xml"/>
  <Override PartName="/xl/externalLinks/externalLink75.xml" ContentType="application/vnd.openxmlformats-officedocument.spreadsheetml.externalLink+xml"/>
  <Override PartName="/xl/externalLinks/externalLink84.xml" ContentType="application/vnd.openxmlformats-officedocument.spreadsheetml.externalLink+xml"/>
  <Override PartName="/xl/externalLinks/externalLink93.xml" ContentType="application/vnd.openxmlformats-officedocument.spreadsheetml.externalLink+xml"/>
  <Override PartName="/xl/workbook.xml" ContentType="application/vnd.openxmlformats-officedocument.spreadsheetml.sheet.main+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externalLinks/externalLink24.xml" ContentType="application/vnd.openxmlformats-officedocument.spreadsheetml.externalLink+xml"/>
  <Override PartName="/xl/externalLinks/externalLink26.xml" ContentType="application/vnd.openxmlformats-officedocument.spreadsheetml.externalLink+xml"/>
  <Override PartName="/xl/externalLinks/externalLink35.xml" ContentType="application/vnd.openxmlformats-officedocument.spreadsheetml.externalLink+xml"/>
  <Override PartName="/xl/externalLinks/externalLink44.xml" ContentType="application/vnd.openxmlformats-officedocument.spreadsheetml.externalLink+xml"/>
  <Override PartName="/xl/externalLinks/externalLink53.xml" ContentType="application/vnd.openxmlformats-officedocument.spreadsheetml.externalLink+xml"/>
  <Override PartName="/xl/externalLinks/externalLink62.xml" ContentType="application/vnd.openxmlformats-officedocument.spreadsheetml.externalLink+xml"/>
  <Override PartName="/xl/externalLinks/externalLink71.xml" ContentType="application/vnd.openxmlformats-officedocument.spreadsheetml.externalLink+xml"/>
  <Override PartName="/xl/externalLinks/externalLink73.xml" ContentType="application/vnd.openxmlformats-officedocument.spreadsheetml.externalLink+xml"/>
  <Override PartName="/xl/externalLinks/externalLink82.xml" ContentType="application/vnd.openxmlformats-officedocument.spreadsheetml.externalLink+xml"/>
  <Override PartName="/xl/externalLinks/externalLink91.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externalLinks/externalLink22.xml" ContentType="application/vnd.openxmlformats-officedocument.spreadsheetml.externalLink+xml"/>
  <Override PartName="/xl/externalLinks/externalLink33.xml" ContentType="application/vnd.openxmlformats-officedocument.spreadsheetml.externalLink+xml"/>
  <Override PartName="/xl/externalLinks/externalLink42.xml" ContentType="application/vnd.openxmlformats-officedocument.spreadsheetml.externalLink+xml"/>
  <Override PartName="/xl/externalLinks/externalLink51.xml" ContentType="application/vnd.openxmlformats-officedocument.spreadsheetml.externalLink+xml"/>
  <Override PartName="/xl/externalLinks/externalLink60.xml" ContentType="application/vnd.openxmlformats-officedocument.spreadsheetml.externalLink+xml"/>
  <Override PartName="/xl/externalLinks/externalLink80.xml" ContentType="application/vnd.openxmlformats-officedocument.spreadsheetml.externalLink+xml"/>
  <Override PartName="/xl/externalLinks/externalLink11.xml" ContentType="application/vnd.openxmlformats-officedocument.spreadsheetml.externalLink+xml"/>
  <Override PartName="/xl/externalLinks/externalLink20.xml" ContentType="application/vnd.openxmlformats-officedocument.spreadsheetml.externalLink+xml"/>
  <Override PartName="/xl/externalLinks/externalLink31.xml" ContentType="application/vnd.openxmlformats-officedocument.spreadsheetml.externalLink+xml"/>
  <Override PartName="/xl/externalLinks/externalLink40.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externalLinks/externalLink89.xml" ContentType="application/vnd.openxmlformats-officedocument.spreadsheetml.externalLink+xml"/>
  <Override PartName="/docProps/core.xml" ContentType="application/vnd.openxmlformats-package.core-properties+xml"/>
  <Override PartName="/xl/externalLinks/externalLink69.xml" ContentType="application/vnd.openxmlformats-officedocument.spreadsheetml.externalLink+xml"/>
  <Override PartName="/xl/externalLinks/externalLink87.xml" ContentType="application/vnd.openxmlformats-officedocument.spreadsheetml.externalLink+xml"/>
  <Override PartName="/xl/externalLinks/externalLink29.xml" ContentType="application/vnd.openxmlformats-officedocument.spreadsheetml.externalLink+xml"/>
  <Override PartName="/xl/externalLinks/externalLink47.xml" ContentType="application/vnd.openxmlformats-officedocument.spreadsheetml.externalLink+xml"/>
  <Override PartName="/xl/externalLinks/externalLink58.xml" ContentType="application/vnd.openxmlformats-officedocument.spreadsheetml.externalLink+xml"/>
  <Override PartName="/xl/externalLinks/externalLink76.xml" ContentType="application/vnd.openxmlformats-officedocument.spreadsheetml.externalLink+xml"/>
  <Override PartName="/xl/externalLinks/externalLink94.xml" ContentType="application/vnd.openxmlformats-officedocument.spreadsheetml.externalLink+xml"/>
  <Override PartName="/xl/theme/theme1.xml" ContentType="application/vnd.openxmlformats-officedocument.theme+xml"/>
  <Override PartName="/xl/externalLinks/externalLink7.xml" ContentType="application/vnd.openxmlformats-officedocument.spreadsheetml.externalLink+xml"/>
  <Override PartName="/xl/externalLinks/externalLink18.xml" ContentType="application/vnd.openxmlformats-officedocument.spreadsheetml.externalLink+xml"/>
  <Override PartName="/xl/externalLinks/externalLink36.xml" ContentType="application/vnd.openxmlformats-officedocument.spreadsheetml.externalLink+xml"/>
  <Override PartName="/xl/externalLinks/externalLink65.xml" ContentType="application/vnd.openxmlformats-officedocument.spreadsheetml.externalLink+xml"/>
  <Override PartName="/xl/externalLinks/externalLink83.xml" ContentType="application/vnd.openxmlformats-officedocument.spreadsheetml.externalLink+xml"/>
  <Default Extension="rels" ContentType="application/vnd.openxmlformats-package.relationship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15480" windowHeight="9405"/>
  </bookViews>
  <sheets>
    <sheet name="Q1_2010" sheetId="1" r:id="rId1"/>
    <sheet name="CIE" sheetId="2" r:id="rId2"/>
    <sheet name="Segment"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s>
  <definedNames>
    <definedName name="_________________isp05">'[1]RevBgt6-7'!$A$62:$M$87</definedName>
    <definedName name="_________________rby05">[2]RevBgtBs2005!$B$57:$O$107</definedName>
    <definedName name="________________isp05">'[2]RevBgt6-7'!$A$62:$M$87</definedName>
    <definedName name="________________rby05">[3]RevBgtBs2005!$B$57:$O$107</definedName>
    <definedName name="_______________DAT12" localSheetId="2">#REF!</definedName>
    <definedName name="_______________DAT12">#REF!</definedName>
    <definedName name="_______________isp05">'[3]RevBgt6-7'!$A$62:$M$87</definedName>
    <definedName name="_______________rb05">[1]RevBgtBs2005!$B$2:$O$54</definedName>
    <definedName name="_______________rby05">[3]RevBgtBs2005!$B$57:$O$107</definedName>
    <definedName name="______________isp05">'[3]RevBgt6-7'!$A$62:$M$87</definedName>
    <definedName name="______________rb05">[2]RevBgtBs2005!$B$2:$O$54</definedName>
    <definedName name="______________rby05">[2]RevBgtBs2005!$B$57:$O$107</definedName>
    <definedName name="_____________ibu05">'[2]RevBgt6-7'!$A$11:$N$51</definedName>
    <definedName name="_____________isp05">'[2]RevBgt6-7'!$A$62:$M$87</definedName>
    <definedName name="_____________rb05">[2]RevBgtBs2005!$B$2:$O$54</definedName>
    <definedName name="_____________rby05">[2]RevBgtBs2005!$B$57:$O$107</definedName>
    <definedName name="____________ibu05">'[2]RevBgt6-7'!$A$11:$N$51</definedName>
    <definedName name="____________isp05">'[2]RevBgt6-7'!$A$62:$M$87</definedName>
    <definedName name="____________rb05">[2]RevBgtBs2005!$B$2:$O$54</definedName>
    <definedName name="____________rby05">[2]RevBgtBs2005!$B$57:$O$107</definedName>
    <definedName name="___________ibu05">'[1]RevBgt6-7'!$A$11:$N$51</definedName>
    <definedName name="___________isp05">'[2]RevBgt6-7'!$A$62:$M$87</definedName>
    <definedName name="___________out06">[4]Forecast!$G$23</definedName>
    <definedName name="___________out1">[4]Minutes!$K$8</definedName>
    <definedName name="___________r0530597" localSheetId="2">#REF!</definedName>
    <definedName name="___________r0530597">#REF!</definedName>
    <definedName name="___________r0760797" localSheetId="2">#REF!</definedName>
    <definedName name="___________r0760797">#REF!</definedName>
    <definedName name="___________rb05">[2]RevBgtBs2005!$B$2:$O$54</definedName>
    <definedName name="___________rby05">[2]RevBgtBs2005!$B$57:$O$107</definedName>
    <definedName name="__________inc1">[4]Minutes!$F$8</definedName>
    <definedName name="__________isp05">'[5]RevBgt6-7'!$A$62:$M$87</definedName>
    <definedName name="__________KL1" localSheetId="2">#REF!</definedName>
    <definedName name="__________KL1">#REF!</definedName>
    <definedName name="__________out02">[4]Forecast!$G$19</definedName>
    <definedName name="__________out03">[4]Forecast!$G$20</definedName>
    <definedName name="__________out04">[4]Forecast!$G$21</definedName>
    <definedName name="__________out05">[4]Forecast!$G$22</definedName>
    <definedName name="__________out06">[4]Forecast!$G$23</definedName>
    <definedName name="__________out1">[4]Minutes!$K$8</definedName>
    <definedName name="__________rby05">[5]RevBgtBs2005!$B$57:$O$107</definedName>
    <definedName name="_________inc04">[4]Forecast!$G$11</definedName>
    <definedName name="_________inc05">[4]Forecast!$G$12</definedName>
    <definedName name="_________inc06">[4]Forecast!$G$13</definedName>
    <definedName name="_________inc1">[4]Minutes!$F$8</definedName>
    <definedName name="_________isp05">'[3]RevBgt6-7'!$A$62:$M$87</definedName>
    <definedName name="_________out03">[4]Forecast!$G$20</definedName>
    <definedName name="_________out04">[4]Forecast!$G$21</definedName>
    <definedName name="_________out05">[4]Forecast!$G$22</definedName>
    <definedName name="_________out06">[4]Forecast!$G$23</definedName>
    <definedName name="_________out1">[4]Minutes!$K$8</definedName>
    <definedName name="_________rby05">[3]RevBgtBs2005!$B$57:$O$107</definedName>
    <definedName name="________ibu05">'[3]RevBgt6-7'!$A$11:$N$51</definedName>
    <definedName name="________inc04">[4]Forecast!$G$11</definedName>
    <definedName name="________inc05">[4]Forecast!$G$12</definedName>
    <definedName name="________inc06">[4]Forecast!$G$13</definedName>
    <definedName name="________inc1">[4]Minutes!$F$8</definedName>
    <definedName name="________isp05">'[3]RevBgt6-7'!$A$62:$M$87</definedName>
    <definedName name="________out03">[4]Forecast!$G$20</definedName>
    <definedName name="________out04">[4]Forecast!$G$21</definedName>
    <definedName name="________out05">[4]Forecast!$G$22</definedName>
    <definedName name="________out06">[4]Forecast!$G$23</definedName>
    <definedName name="________out1">[4]Minutes!$K$8</definedName>
    <definedName name="________rby05">[3]RevBgtBs2005!$B$57:$O$107</definedName>
    <definedName name="_______DAT1" localSheetId="2">#REF!</definedName>
    <definedName name="_______DAT1">#REF!</definedName>
    <definedName name="_______DAT10">[6]Discount!$G$9:$G$15</definedName>
    <definedName name="_______DAT11" localSheetId="2">#REF!</definedName>
    <definedName name="_______DAT11">#REF!</definedName>
    <definedName name="_______DAT12" localSheetId="2">[7]IPLC!#REF!</definedName>
    <definedName name="_______DAT12">[7]IPLC!#REF!</definedName>
    <definedName name="_______DAT2" localSheetId="2">#REF!</definedName>
    <definedName name="_______DAT2">#REF!</definedName>
    <definedName name="_______DAT3" localSheetId="2">#REF!</definedName>
    <definedName name="_______DAT3">#REF!</definedName>
    <definedName name="_______DAT4" localSheetId="2">#REF!</definedName>
    <definedName name="_______DAT4">#REF!</definedName>
    <definedName name="_______DAT5" localSheetId="2">#REF!</definedName>
    <definedName name="_______DAT5">#REF!</definedName>
    <definedName name="_______DAT6" localSheetId="2">#REF!</definedName>
    <definedName name="_______DAT6">#REF!</definedName>
    <definedName name="_______DAT7" localSheetId="2">#REF!</definedName>
    <definedName name="_______DAT7">#REF!</definedName>
    <definedName name="_______DAT8" localSheetId="2">#REF!</definedName>
    <definedName name="_______DAT8">#REF!</definedName>
    <definedName name="_______DAT9">[6]Discount!$F$9:$F$15</definedName>
    <definedName name="_______ibu05">'[8]RevBgt6-7'!$A$11:$N$51</definedName>
    <definedName name="_______inc03">[4]Forecast!$G$10</definedName>
    <definedName name="_______inc04">[4]Forecast!$G$11</definedName>
    <definedName name="_______inc05">[4]Forecast!$G$12</definedName>
    <definedName name="_______inc06">[4]Forecast!$G$13</definedName>
    <definedName name="_______inc1">[4]Minutes!$F$8</definedName>
    <definedName name="_______isp05">'[8]RevBgt6-7'!$A$62:$M$87</definedName>
    <definedName name="_______out03">[4]Forecast!$G$20</definedName>
    <definedName name="_______out04">[4]Forecast!$G$21</definedName>
    <definedName name="_______out05">[4]Forecast!$G$22</definedName>
    <definedName name="_______out06">[4]Forecast!$G$23</definedName>
    <definedName name="_______out1">[4]Minutes!$K$8</definedName>
    <definedName name="_______rb05">[8]RevBgtBs2005!$B$2:$O$54</definedName>
    <definedName name="_______rby05">[8]RevBgtBs2005!$B$57:$O$107</definedName>
    <definedName name="______BRW1">'[9]6-15'!$I$8</definedName>
    <definedName name="______BRW12">[10]RevBgtBs2005!$A$5:$M$48</definedName>
    <definedName name="______BRW13">'[5]gross contribution'!$A$11:$Q$52</definedName>
    <definedName name="______BRW14">'[11]RevBgt6-7'!$P$11:$AC$51</definedName>
    <definedName name="______BRW17">'[12]Blue Cover'!$A$7:$H$18</definedName>
    <definedName name="______BRW18">'[13]RevBgt6-7'!$P$11:$AC$51</definedName>
    <definedName name="______BRW19">'[13]RevBgt6-7'!$P$11:$AC$51</definedName>
    <definedName name="______BRW2">[5]RevBgtBs2005!$B$2:$O$54</definedName>
    <definedName name="______BRW20">'[11]RevBgt6-7'!$P$11:$AC$51</definedName>
    <definedName name="______BRW21">'[14]RevBgt6-7'!$P$11:$AC$51</definedName>
    <definedName name="______BRW22">'[15]Blue Cover'!$A$7:$H$16</definedName>
    <definedName name="______BRW25">'[11]RevBgt6-7'!$P$11:$AC$51</definedName>
    <definedName name="______BRW26">'[13]RevBgt6-7'!$P$11:$AC$51</definedName>
    <definedName name="______BRW27">'[16]6-15'!$I$8</definedName>
    <definedName name="______BRW3">'[16]6-15'!$I$8</definedName>
    <definedName name="______BRW4">[6]Discount!$G$9:$G$15</definedName>
    <definedName name="______BRW5">[6]Discount!$F$9:$F$15</definedName>
    <definedName name="______BRW6">'[13]RevBgt6-7'!$P$11:$AC$51</definedName>
    <definedName name="______BRW7">'[5]RevBgtP&amp;L2005'!$A$37:$M$55</definedName>
    <definedName name="______BRW8">'[9]6-15'!$I$8</definedName>
    <definedName name="______BRW9">'[17]RevBgt6-7'!$P$11:$AC$51</definedName>
    <definedName name="______DAT1" localSheetId="2">#REF!</definedName>
    <definedName name="______DAT1">#REF!</definedName>
    <definedName name="______DAT10">[6]Discount!$G$9:$G$15</definedName>
    <definedName name="______DAT11" localSheetId="2">#REF!</definedName>
    <definedName name="______DAT11">#REF!</definedName>
    <definedName name="______DAT12" localSheetId="2">[7]IPLC!#REF!</definedName>
    <definedName name="______DAT12">[7]IPLC!#REF!</definedName>
    <definedName name="______DAT2" localSheetId="2">#REF!</definedName>
    <definedName name="______DAT2">#REF!</definedName>
    <definedName name="______DAT3" localSheetId="2">#REF!</definedName>
    <definedName name="______DAT3">#REF!</definedName>
    <definedName name="______DAT4" localSheetId="2">#REF!</definedName>
    <definedName name="______DAT4">#REF!</definedName>
    <definedName name="______DAT5" localSheetId="2">#REF!</definedName>
    <definedName name="______DAT5">#REF!</definedName>
    <definedName name="______DAT6" localSheetId="2">#REF!</definedName>
    <definedName name="______DAT6">#REF!</definedName>
    <definedName name="______DAT7" localSheetId="2">#REF!</definedName>
    <definedName name="______DAT7">#REF!</definedName>
    <definedName name="______DAT8" localSheetId="2">#REF!</definedName>
    <definedName name="______DAT8">#REF!</definedName>
    <definedName name="______DAT9">[6]Discount!$F$9:$F$15</definedName>
    <definedName name="______FA11">[10]RevBgtBs2005!$A$5:$M$48</definedName>
    <definedName name="______FA12">'[5]gross contribution'!$A$11:$Q$52</definedName>
    <definedName name="______FA13">'[11]RevBgt6-7'!$P$11:$AC$51</definedName>
    <definedName name="______FA16">'[12]Blue Cover'!$A$7:$H$18</definedName>
    <definedName name="______FA17">'[13]RevBgt6-7'!$P$11:$AC$51</definedName>
    <definedName name="______FA18">'[13]RevBgt6-7'!$P$11:$AC$51</definedName>
    <definedName name="______FA19">'[11]RevBgt6-7'!$P$11:$AC$51</definedName>
    <definedName name="______FA2">'[16]6-15'!$I$8</definedName>
    <definedName name="______FA20">'[14]RevBgt6-7'!$P$11:$AC$51</definedName>
    <definedName name="______FA21">'[15]Blue Cover'!$A$7:$H$16</definedName>
    <definedName name="______FA24">'[11]RevBgt6-7'!$P$11:$AC$51</definedName>
    <definedName name="______FA25">'[13]RevBgt6-7'!$P$11:$AC$51</definedName>
    <definedName name="______FA26">'[16]6-15'!$I$8</definedName>
    <definedName name="______FA3">[6]Discount!$G$9:$G$15</definedName>
    <definedName name="______FA4">[6]Discount!$F$9:$F$15</definedName>
    <definedName name="______FA5">'[13]RevBgt6-7'!$P$11:$AC$51</definedName>
    <definedName name="______FA6">'[5]RevBgtP&amp;L2005'!$A$37:$M$55</definedName>
    <definedName name="______FA7">'[9]6-15'!$I$8</definedName>
    <definedName name="______FA8">'[17]RevBgt6-7'!$P$11:$AC$51</definedName>
    <definedName name="______FS1">'[9]6-15'!$I$8</definedName>
    <definedName name="______FS12">[10]RevBgtBs2005!$A$5:$M$48</definedName>
    <definedName name="______FS13">'[5]gross contribution'!$A$11:$Q$52</definedName>
    <definedName name="______FS14">'[11]RevBgt6-7'!$P$11:$AC$51</definedName>
    <definedName name="______FS17">'[12]Blue Cover'!$A$7:$H$18</definedName>
    <definedName name="______FS18">'[13]RevBgt6-7'!$P$11:$AC$51</definedName>
    <definedName name="______FS19">'[13]RevBgt6-7'!$P$11:$AC$51</definedName>
    <definedName name="______FS2">[5]RevBgtBs2005!$B$2:$O$54</definedName>
    <definedName name="______FS20">'[11]RevBgt6-7'!$P$11:$AC$51</definedName>
    <definedName name="______FS21">'[14]RevBgt6-7'!$P$11:$AC$51</definedName>
    <definedName name="______FS22">'[15]Blue Cover'!$A$7:$H$16</definedName>
    <definedName name="______FS25">'[11]RevBgt6-7'!$P$11:$AC$51</definedName>
    <definedName name="______FS26">'[13]RevBgt6-7'!$P$11:$AC$51</definedName>
    <definedName name="______FS27">'[16]6-15'!$I$8</definedName>
    <definedName name="______FS3">'[16]6-15'!$I$8</definedName>
    <definedName name="______FS4">[6]Discount!$G$9:$G$15</definedName>
    <definedName name="______FS5">[6]Discount!$F$9:$F$15</definedName>
    <definedName name="______FS6">'[13]RevBgt6-7'!$P$11:$AC$51</definedName>
    <definedName name="______FS7">'[5]RevBgtP&amp;L2005'!$A$37:$M$55</definedName>
    <definedName name="______FS8">'[9]6-15'!$I$8</definedName>
    <definedName name="______FS9">'[17]RevBgt6-7'!$P$11:$AC$51</definedName>
    <definedName name="______ibu05">'[8]RevBgt6-7'!$A$11:$N$51</definedName>
    <definedName name="______inc02">[4]Forecast!$G$9</definedName>
    <definedName name="______inc03">[4]Forecast!$G$10</definedName>
    <definedName name="______inc04">[4]Forecast!$G$11</definedName>
    <definedName name="______inc05">[4]Forecast!$G$12</definedName>
    <definedName name="______inc06">[4]Forecast!$G$13</definedName>
    <definedName name="______inc1">[4]Minutes!$F$8</definedName>
    <definedName name="______isp05">'[8]RevBgt6-7'!$A$62:$M$87</definedName>
    <definedName name="______out03">[4]Forecast!$G$20</definedName>
    <definedName name="______out04">[4]Forecast!$G$21</definedName>
    <definedName name="______out05">[4]Forecast!$G$22</definedName>
    <definedName name="______out06">[4]Forecast!$G$23</definedName>
    <definedName name="______out1">[4]Minutes!$K$8</definedName>
    <definedName name="______rb05">[8]RevBgtBs2005!$B$2:$O$54</definedName>
    <definedName name="______rby05">[8]RevBgtBs2005!$B$57:$O$107</definedName>
    <definedName name="_____BRW1">'[18]6-15'!$I$8</definedName>
    <definedName name="_____BRW12">[10]RevBgtBs2005!$A$5:$M$48</definedName>
    <definedName name="_____BRW13">'[5]gross contribution'!$A$11:$Q$52</definedName>
    <definedName name="_____BRW14">'[19]RevBgt6-7'!$P$11:$AC$51</definedName>
    <definedName name="_____BRW15" localSheetId="2">'[20]TB 30.09.2007'!#REF!</definedName>
    <definedName name="_____BRW15">'[20]TB 30.09.2007'!#REF!</definedName>
    <definedName name="_____BRW16">'[10]RevBgtP&amp;L2005'!$A$6:$M$32</definedName>
    <definedName name="_____BRW17">'[12]Blue Cover'!$A$7:$H$18</definedName>
    <definedName name="_____BRW18">'[13]RevBgt6-7'!$P$11:$AC$51</definedName>
    <definedName name="_____BRW19">'[13]RevBgt6-7'!$P$11:$AC$51</definedName>
    <definedName name="_____BRW2">[5]RevBgtBs2005!$B$2:$O$54</definedName>
    <definedName name="_____BRW20">'[19]RevBgt6-7'!$P$11:$AC$51</definedName>
    <definedName name="_____BRW21">'[21]RevBgt6-7'!$P$11:$AC$51</definedName>
    <definedName name="_____BRW22">'[22]Blue Cover'!$A$7:$H$16</definedName>
    <definedName name="_____BRW23" localSheetId="2">[12]Cover!#REF!</definedName>
    <definedName name="_____BRW23">[12]Cover!#REF!</definedName>
    <definedName name="_____BRW24">'[17]RevBgt6-7'!$P$11:$AC$51</definedName>
    <definedName name="_____BRW25">'[19]RevBgt6-7'!$P$11:$AC$51</definedName>
    <definedName name="_____BRW26">'[13]RevBgt6-7'!$P$11:$AC$51</definedName>
    <definedName name="_____BRW27">'[16]6-15'!$I$8</definedName>
    <definedName name="_____BRW3">'[16]6-15'!$I$8</definedName>
    <definedName name="_____BRW4">[6]Discount!$G$9:$G$15</definedName>
    <definedName name="_____BRW5">[6]Discount!$F$9:$F$15</definedName>
    <definedName name="_____BRW6">'[13]RevBgt6-7'!$P$11:$AC$51</definedName>
    <definedName name="_____BRW7">'[5]RevBgtP&amp;L2005'!$A$37:$M$55</definedName>
    <definedName name="_____BRW8">'[18]6-15'!$I$8</definedName>
    <definedName name="_____BRW9">'[17]RevBgt6-7'!$P$11:$AC$51</definedName>
    <definedName name="_____DAT1" localSheetId="2">#REF!</definedName>
    <definedName name="_____DAT1">#REF!</definedName>
    <definedName name="_____DAT10">[6]Discount!$G$9:$G$15</definedName>
    <definedName name="_____DAT11" localSheetId="2">#REF!</definedName>
    <definedName name="_____DAT11">#REF!</definedName>
    <definedName name="_____DAT12" localSheetId="2">[7]IPLC!#REF!</definedName>
    <definedName name="_____DAT12">[7]IPLC!#REF!</definedName>
    <definedName name="_____DAT13" localSheetId="2">#REF!</definedName>
    <definedName name="_____DAT13">#REF!</definedName>
    <definedName name="_____DAT14" localSheetId="2">#REF!</definedName>
    <definedName name="_____DAT14">#REF!</definedName>
    <definedName name="_____DAT2" localSheetId="2">#REF!</definedName>
    <definedName name="_____DAT2">#REF!</definedName>
    <definedName name="_____DAT3" localSheetId="2">#REF!</definedName>
    <definedName name="_____DAT3">#REF!</definedName>
    <definedName name="_____DAT4" localSheetId="2">#REF!</definedName>
    <definedName name="_____DAT4">#REF!</definedName>
    <definedName name="_____DAT5" localSheetId="2">#REF!</definedName>
    <definedName name="_____DAT5">#REF!</definedName>
    <definedName name="_____DAT6" localSheetId="2">#REF!</definedName>
    <definedName name="_____DAT6">#REF!</definedName>
    <definedName name="_____DAT7" localSheetId="2">#REF!</definedName>
    <definedName name="_____DAT7">#REF!</definedName>
    <definedName name="_____DAT8" localSheetId="2">#REF!</definedName>
    <definedName name="_____DAT8">#REF!</definedName>
    <definedName name="_____DAT9">[6]Discount!$F$9:$F$15</definedName>
    <definedName name="_____dcf1" localSheetId="2">#REF!</definedName>
    <definedName name="_____dcf1">#REF!</definedName>
    <definedName name="_____dcf2" localSheetId="2">#REF!</definedName>
    <definedName name="_____dcf2">#REF!</definedName>
    <definedName name="_____FA1">[5]RevBgtBs2005!$B$2:$O$54</definedName>
    <definedName name="_____FA11">[10]RevBgtBs2005!$A$5:$M$48</definedName>
    <definedName name="_____FA12">'[5]gross contribution'!$A$11:$Q$52</definedName>
    <definedName name="_____FA13">'[19]RevBgt6-7'!$P$11:$AC$51</definedName>
    <definedName name="_____FA14" localSheetId="2">'[20]TB 30.09.2007'!#REF!</definedName>
    <definedName name="_____FA14">'[20]TB 30.09.2007'!#REF!</definedName>
    <definedName name="_____FA15">'[10]RevBgtP&amp;L2005'!$A$6:$M$32</definedName>
    <definedName name="_____FA16">'[12]Blue Cover'!$A$7:$H$18</definedName>
    <definedName name="_____FA17">'[13]RevBgt6-7'!$P$11:$AC$51</definedName>
    <definedName name="_____FA18">'[13]RevBgt6-7'!$P$11:$AC$51</definedName>
    <definedName name="_____FA19">'[19]RevBgt6-7'!$P$11:$AC$51</definedName>
    <definedName name="_____FA2">'[16]6-15'!$I$8</definedName>
    <definedName name="_____FA20">'[21]RevBgt6-7'!$P$11:$AC$51</definedName>
    <definedName name="_____FA21">'[22]Blue Cover'!$A$7:$H$16</definedName>
    <definedName name="_____FA22" localSheetId="2">[12]Cover!#REF!</definedName>
    <definedName name="_____FA22">[12]Cover!#REF!</definedName>
    <definedName name="_____FA23">'[17]RevBgt6-7'!$P$11:$AC$51</definedName>
    <definedName name="_____FA24">'[19]RevBgt6-7'!$P$11:$AC$51</definedName>
    <definedName name="_____FA25">'[13]RevBgt6-7'!$P$11:$AC$51</definedName>
    <definedName name="_____FA26">'[16]6-15'!$I$8</definedName>
    <definedName name="_____FA3">[6]Discount!$G$9:$G$15</definedName>
    <definedName name="_____FA4">[6]Discount!$F$9:$F$15</definedName>
    <definedName name="_____FA5">'[13]RevBgt6-7'!$P$11:$AC$51</definedName>
    <definedName name="_____FA6">'[5]RevBgtP&amp;L2005'!$A$37:$M$55</definedName>
    <definedName name="_____FA7">'[18]6-15'!$I$8</definedName>
    <definedName name="_____FA8">'[17]RevBgt6-7'!$P$11:$AC$51</definedName>
    <definedName name="_____FA9">[23]RevBgtBs2005!$A$5:$M$48</definedName>
    <definedName name="_____FS1">'[18]6-15'!$I$8</definedName>
    <definedName name="_____FS10">[23]RevBgtBs2005!$A$5:$M$48</definedName>
    <definedName name="_____FS11">'[23]RevBgtP&amp;L2005'!$A$6:$M$32</definedName>
    <definedName name="_____FS12">[10]RevBgtBs2005!$A$5:$M$48</definedName>
    <definedName name="_____FS13">'[5]gross contribution'!$A$11:$Q$52</definedName>
    <definedName name="_____FS14">'[19]RevBgt6-7'!$P$11:$AC$51</definedName>
    <definedName name="_____FS15" localSheetId="2">'[20]TB 30.09.2007'!#REF!</definedName>
    <definedName name="_____FS15">'[20]TB 30.09.2007'!#REF!</definedName>
    <definedName name="_____FS16">'[10]RevBgtP&amp;L2005'!$A$6:$M$32</definedName>
    <definedName name="_____FS17">'[12]Blue Cover'!$A$7:$H$18</definedName>
    <definedName name="_____FS18">'[13]RevBgt6-7'!$P$11:$AC$51</definedName>
    <definedName name="_____FS19">'[13]RevBgt6-7'!$P$11:$AC$51</definedName>
    <definedName name="_____FS2">[5]RevBgtBs2005!$B$2:$O$54</definedName>
    <definedName name="_____FS20">'[19]RevBgt6-7'!$P$11:$AC$51</definedName>
    <definedName name="_____FS21">'[21]RevBgt6-7'!$P$11:$AC$51</definedName>
    <definedName name="_____FS22">'[22]Blue Cover'!$A$7:$H$16</definedName>
    <definedName name="_____FS23" localSheetId="2">[12]Cover!#REF!</definedName>
    <definedName name="_____FS23">[12]Cover!#REF!</definedName>
    <definedName name="_____FS24">'[17]RevBgt6-7'!$P$11:$AC$51</definedName>
    <definedName name="_____FS25">'[19]RevBgt6-7'!$P$11:$AC$51</definedName>
    <definedName name="_____FS26">'[13]RevBgt6-7'!$P$11:$AC$51</definedName>
    <definedName name="_____FS27">'[16]6-15'!$I$8</definedName>
    <definedName name="_____FS3">'[16]6-15'!$I$8</definedName>
    <definedName name="_____FS4">[6]Discount!$G$9:$G$15</definedName>
    <definedName name="_____FS5">[6]Discount!$F$9:$F$15</definedName>
    <definedName name="_____FS6">'[13]RevBgt6-7'!$P$11:$AC$51</definedName>
    <definedName name="_____FS7">'[5]RevBgtP&amp;L2005'!$A$37:$M$55</definedName>
    <definedName name="_____FS8">'[18]6-15'!$I$8</definedName>
    <definedName name="_____FS9">'[17]RevBgt6-7'!$P$11:$AC$51</definedName>
    <definedName name="_____ibu05">'[8]RevBgt6-7'!$A$11:$N$51</definedName>
    <definedName name="_____ICO1">'[18]6-15'!$I$8</definedName>
    <definedName name="_____ICO10">'[5]RevBgtP&amp;L2005'!$A$37:$M$55</definedName>
    <definedName name="_____ICO11">'[18]6-15'!$I$8</definedName>
    <definedName name="_____ICO12">#N/A</definedName>
    <definedName name="_____ICO13">'[24]RevBgt6-7'!$P$11:$AC$51</definedName>
    <definedName name="_____ICO17">'[5]gross contribution'!$A$11:$Q$52</definedName>
    <definedName name="_____ICO18">#N/A</definedName>
    <definedName name="_____ICO19">#N/A</definedName>
    <definedName name="_____ICO2">'[18]6-15'!$I$8</definedName>
    <definedName name="_____ICO20">#N/A</definedName>
    <definedName name="_____ICO21">'[19]RevBgt6-7'!$P$11:$AC$51</definedName>
    <definedName name="_____ICO22">#N/A</definedName>
    <definedName name="_____ICO23" localSheetId="2">'[25]TB 30.09.2007'!#REF!</definedName>
    <definedName name="_____ICO23">'[25]TB 30.09.2007'!#REF!</definedName>
    <definedName name="_____ICO25">#N/A</definedName>
    <definedName name="_____ICO26">#N/A</definedName>
    <definedName name="_____ICO27">#N/A</definedName>
    <definedName name="_____ICO28">'[12]Blue Cover'!$A$7:$H$18</definedName>
    <definedName name="_____ICO3">[5]RevBgtBs2005!$B$2:$O$54</definedName>
    <definedName name="_____ICO31">'[19]RevBgt6-7'!$P$11:$AC$51</definedName>
    <definedName name="_____ICO32">'[21]RevBgt6-7'!$P$11:$AC$51</definedName>
    <definedName name="_____ICO33">#N/A</definedName>
    <definedName name="_____ICO34">'[22]Blue Cover'!$A$7:$H$16</definedName>
    <definedName name="_____ICO35" localSheetId="2">[12]Cover!#REF!</definedName>
    <definedName name="_____ICO35">[12]Cover!#REF!</definedName>
    <definedName name="_____ICO36">'[24]RevBgt6-7'!$P$11:$AC$51</definedName>
    <definedName name="_____ICO37">'[19]RevBgt6-7'!$P$11:$AC$51</definedName>
    <definedName name="_____ICO4">#N/A</definedName>
    <definedName name="_____ICO6">[6]Discount!$G$9:$G$15</definedName>
    <definedName name="_____ICO7">'[26]overses paya. as at 30.9.2008'!$M$3:$M$2410</definedName>
    <definedName name="_____ICO8">[6]Discount!$F$9:$F$15</definedName>
    <definedName name="_____inc02">[4]Forecast!$G$9</definedName>
    <definedName name="_____inc03">[4]Forecast!$G$10</definedName>
    <definedName name="_____inc04">[4]Forecast!$G$11</definedName>
    <definedName name="_____inc05">[4]Forecast!$G$12</definedName>
    <definedName name="_____inc06">[4]Forecast!$G$13</definedName>
    <definedName name="_____inc1">[4]Minutes!$F$8</definedName>
    <definedName name="_____isp05">'[8]RevBgt6-7'!$A$62:$M$87</definedName>
    <definedName name="_____KL1" localSheetId="2">#REF!</definedName>
    <definedName name="_____KL1">#REF!</definedName>
    <definedName name="_____out02">[4]Forecast!$G$19</definedName>
    <definedName name="_____out03">[4]Forecast!$G$20</definedName>
    <definedName name="_____out04">[4]Forecast!$G$21</definedName>
    <definedName name="_____out05">[4]Forecast!$G$22</definedName>
    <definedName name="_____out06">[4]Forecast!$G$23</definedName>
    <definedName name="_____out1">[4]Minutes!$K$8</definedName>
    <definedName name="_____r0530597" localSheetId="2">#REF!</definedName>
    <definedName name="_____r0530597">#REF!</definedName>
    <definedName name="_____r0760797" localSheetId="2">#REF!</definedName>
    <definedName name="_____r0760797">#REF!</definedName>
    <definedName name="_____rb05">[8]RevBgtBs2005!$B$2:$O$54</definedName>
    <definedName name="_____rby05">[8]RevBgtBs2005!$B$57:$O$107</definedName>
    <definedName name="____BRW1">'[18]6-15'!$I$8</definedName>
    <definedName name="____BRW12">[10]RevBgtBs2005!$A$5:$M$48</definedName>
    <definedName name="____BRW13">'[5]gross contribution'!$A$11:$Q$52</definedName>
    <definedName name="____BRW14">'[19]RevBgt6-7'!$P$11:$AC$51</definedName>
    <definedName name="____BRW15" localSheetId="2">'[20]TB 30.09.2007'!#REF!</definedName>
    <definedName name="____BRW15">'[20]TB 30.09.2007'!#REF!</definedName>
    <definedName name="____BRW16">'[10]RevBgtP&amp;L2005'!$A$6:$M$32</definedName>
    <definedName name="____BRW17">'[12]Blue Cover'!$A$7:$H$18</definedName>
    <definedName name="____BRW18">'[13]RevBgt6-7'!$P$11:$AC$51</definedName>
    <definedName name="____BRW19">'[13]RevBgt6-7'!$P$11:$AC$51</definedName>
    <definedName name="____BRW2">[5]RevBgtBs2005!$B$2:$O$54</definedName>
    <definedName name="____BRW20">'[19]RevBgt6-7'!$P$11:$AC$51</definedName>
    <definedName name="____BRW21">'[21]RevBgt6-7'!$P$11:$AC$51</definedName>
    <definedName name="____BRW22">'[22]Blue Cover'!$A$7:$H$16</definedName>
    <definedName name="____BRW23" localSheetId="2">[12]Cover!#REF!</definedName>
    <definedName name="____BRW23">[12]Cover!#REF!</definedName>
    <definedName name="____BRW24">'[17]RevBgt6-7'!$P$11:$AC$51</definedName>
    <definedName name="____BRW25">'[19]RevBgt6-7'!$P$11:$AC$51</definedName>
    <definedName name="____BRW26">'[13]RevBgt6-7'!$P$11:$AC$51</definedName>
    <definedName name="____BRW27">'[16]6-15'!$I$8</definedName>
    <definedName name="____BRW3">'[16]6-15'!$I$8</definedName>
    <definedName name="____BRW4">[6]Discount!$G$9:$G$15</definedName>
    <definedName name="____BRW5">[6]Discount!$F$9:$F$15</definedName>
    <definedName name="____BRW6">'[13]RevBgt6-7'!$P$11:$AC$51</definedName>
    <definedName name="____BRW7">'[5]RevBgtP&amp;L2005'!$A$37:$M$55</definedName>
    <definedName name="____BRW8">'[18]6-15'!$I$8</definedName>
    <definedName name="____BRW9">'[17]RevBgt6-7'!$P$11:$AC$51</definedName>
    <definedName name="____DAT1" localSheetId="2">#REF!</definedName>
    <definedName name="____DAT1">#REF!</definedName>
    <definedName name="____DAT10">[6]Discount!$G$9:$G$15</definedName>
    <definedName name="____DAT11" localSheetId="2">#REF!</definedName>
    <definedName name="____DAT11">#REF!</definedName>
    <definedName name="____DAT12" localSheetId="2">[7]IPLC!#REF!</definedName>
    <definedName name="____DAT12">[7]IPLC!#REF!</definedName>
    <definedName name="____DAT13" localSheetId="2">#REF!</definedName>
    <definedName name="____DAT13">#REF!</definedName>
    <definedName name="____DAT14" localSheetId="2">#REF!</definedName>
    <definedName name="____DAT14">#REF!</definedName>
    <definedName name="____DAT2" localSheetId="2">#REF!</definedName>
    <definedName name="____DAT2">#REF!</definedName>
    <definedName name="____DAT3" localSheetId="2">#REF!</definedName>
    <definedName name="____DAT3">#REF!</definedName>
    <definedName name="____DAT4" localSheetId="2">#REF!</definedName>
    <definedName name="____DAT4">#REF!</definedName>
    <definedName name="____DAT5" localSheetId="2">#REF!</definedName>
    <definedName name="____DAT5">#REF!</definedName>
    <definedName name="____DAT6" localSheetId="2">#REF!</definedName>
    <definedName name="____DAT6">#REF!</definedName>
    <definedName name="____DAT7" localSheetId="2">#REF!</definedName>
    <definedName name="____DAT7">#REF!</definedName>
    <definedName name="____DAT8" localSheetId="2">#REF!</definedName>
    <definedName name="____DAT8">#REF!</definedName>
    <definedName name="____DAT9">[6]Discount!$F$9:$F$15</definedName>
    <definedName name="____dcf1" localSheetId="2">#REF!</definedName>
    <definedName name="____dcf1">#REF!</definedName>
    <definedName name="____dcf2" localSheetId="2">#REF!</definedName>
    <definedName name="____dcf2">#REF!</definedName>
    <definedName name="____FA1">[5]RevBgtBs2005!$B$2:$O$54</definedName>
    <definedName name="____FA11">[10]RevBgtBs2005!$A$5:$M$48</definedName>
    <definedName name="____FA12">'[5]gross contribution'!$A$11:$Q$52</definedName>
    <definedName name="____FA13">'[19]RevBgt6-7'!$P$11:$AC$51</definedName>
    <definedName name="____FA14" localSheetId="2">'[20]TB 30.09.2007'!#REF!</definedName>
    <definedName name="____FA14">'[20]TB 30.09.2007'!#REF!</definedName>
    <definedName name="____FA15">'[10]RevBgtP&amp;L2005'!$A$6:$M$32</definedName>
    <definedName name="____FA16">'[12]Blue Cover'!$A$7:$H$18</definedName>
    <definedName name="____FA17">'[13]RevBgt6-7'!$P$11:$AC$51</definedName>
    <definedName name="____FA18">'[13]RevBgt6-7'!$P$11:$AC$51</definedName>
    <definedName name="____FA19">'[19]RevBgt6-7'!$P$11:$AC$51</definedName>
    <definedName name="____FA2">'[16]6-15'!$I$8</definedName>
    <definedName name="____FA20">'[21]RevBgt6-7'!$P$11:$AC$51</definedName>
    <definedName name="____FA21">'[22]Blue Cover'!$A$7:$H$16</definedName>
    <definedName name="____FA22" localSheetId="2">[12]Cover!#REF!</definedName>
    <definedName name="____FA22">[12]Cover!#REF!</definedName>
    <definedName name="____FA23">'[17]RevBgt6-7'!$P$11:$AC$51</definedName>
    <definedName name="____FA24">'[19]RevBgt6-7'!$P$11:$AC$51</definedName>
    <definedName name="____FA25">'[13]RevBgt6-7'!$P$11:$AC$51</definedName>
    <definedName name="____FA26">'[16]6-15'!$I$8</definedName>
    <definedName name="____FA3">[6]Discount!$G$9:$G$15</definedName>
    <definedName name="____FA4">[6]Discount!$F$9:$F$15</definedName>
    <definedName name="____FA5">'[13]RevBgt6-7'!$P$11:$AC$51</definedName>
    <definedName name="____FA6">'[5]RevBgtP&amp;L2005'!$A$37:$M$55</definedName>
    <definedName name="____FA7">'[18]6-15'!$I$8</definedName>
    <definedName name="____FA8">'[17]RevBgt6-7'!$P$11:$AC$51</definedName>
    <definedName name="____FS1">'[18]6-15'!$I$8</definedName>
    <definedName name="____FS12">[10]RevBgtBs2005!$A$5:$M$48</definedName>
    <definedName name="____FS13">'[5]gross contribution'!$A$11:$Q$52</definedName>
    <definedName name="____FS14">'[19]RevBgt6-7'!$P$11:$AC$51</definedName>
    <definedName name="____FS15" localSheetId="2">'[20]TB 30.09.2007'!#REF!</definedName>
    <definedName name="____FS15">'[20]TB 30.09.2007'!#REF!</definedName>
    <definedName name="____FS16">'[10]RevBgtP&amp;L2005'!$A$6:$M$32</definedName>
    <definedName name="____FS17">'[12]Blue Cover'!$A$7:$H$18</definedName>
    <definedName name="____FS18">'[13]RevBgt6-7'!$P$11:$AC$51</definedName>
    <definedName name="____FS19">'[13]RevBgt6-7'!$P$11:$AC$51</definedName>
    <definedName name="____FS2">[5]RevBgtBs2005!$B$2:$O$54</definedName>
    <definedName name="____FS20">'[19]RevBgt6-7'!$P$11:$AC$51</definedName>
    <definedName name="____FS21">'[21]RevBgt6-7'!$P$11:$AC$51</definedName>
    <definedName name="____FS22">'[22]Blue Cover'!$A$7:$H$16</definedName>
    <definedName name="____FS23" localSheetId="2">[12]Cover!#REF!</definedName>
    <definedName name="____FS23">[12]Cover!#REF!</definedName>
    <definedName name="____FS24">'[17]RevBgt6-7'!$P$11:$AC$51</definedName>
    <definedName name="____FS25">'[19]RevBgt6-7'!$P$11:$AC$51</definedName>
    <definedName name="____FS26">'[13]RevBgt6-7'!$P$11:$AC$51</definedName>
    <definedName name="____FS27">'[16]6-15'!$I$8</definedName>
    <definedName name="____FS3">'[16]6-15'!$I$8</definedName>
    <definedName name="____FS4">[6]Discount!$G$9:$G$15</definedName>
    <definedName name="____FS5">[6]Discount!$F$9:$F$15</definedName>
    <definedName name="____FS6">'[13]RevBgt6-7'!$P$11:$AC$51</definedName>
    <definedName name="____FS7">'[5]RevBgtP&amp;L2005'!$A$37:$M$55</definedName>
    <definedName name="____FS8">'[18]6-15'!$I$8</definedName>
    <definedName name="____FS9">'[17]RevBgt6-7'!$P$11:$AC$51</definedName>
    <definedName name="____ibu05">'[8]RevBgt6-7'!$A$11:$N$51</definedName>
    <definedName name="____ICO1">'[18]6-15'!$I$8</definedName>
    <definedName name="____ICO10">'[5]RevBgtP&amp;L2005'!$A$37:$M$55</definedName>
    <definedName name="____ICO11">'[18]6-15'!$I$8</definedName>
    <definedName name="____ICO12" localSheetId="2">#N/A</definedName>
    <definedName name="____ICO12">#N/A</definedName>
    <definedName name="____ICO13">'[27]RevBgt6-7'!$P$11:$AC$51</definedName>
    <definedName name="____ICO17">'[5]gross contribution'!$A$11:$Q$52</definedName>
    <definedName name="____ICO18" localSheetId="2">#N/A</definedName>
    <definedName name="____ICO18">#N/A</definedName>
    <definedName name="____ICO19" localSheetId="2">#N/A</definedName>
    <definedName name="____ICO19">#N/A</definedName>
    <definedName name="____ICO2">'[18]6-15'!$I$8</definedName>
    <definedName name="____ICO20" localSheetId="2">#N/A</definedName>
    <definedName name="____ICO20">#N/A</definedName>
    <definedName name="____ICO21">'[19]RevBgt6-7'!$P$11:$AC$51</definedName>
    <definedName name="____ICO22" localSheetId="2">#N/A</definedName>
    <definedName name="____ICO22">#N/A</definedName>
    <definedName name="____ICO23" localSheetId="2">'[28]TB 30.09.2007'!#REF!</definedName>
    <definedName name="____ICO23">'[28]TB 30.09.2007'!#REF!</definedName>
    <definedName name="____ICO25" localSheetId="2">#N/A</definedName>
    <definedName name="____ICO25">#N/A</definedName>
    <definedName name="____ICO26" localSheetId="2">ROW()-Segment!Header_Row</definedName>
    <definedName name="____ICO26">ROW()-Segment!Header_Row</definedName>
    <definedName name="____ICO27" localSheetId="2">#N/A</definedName>
    <definedName name="____ICO27">#N/A</definedName>
    <definedName name="____ICO28">'[12]Blue Cover'!$A$7:$H$18</definedName>
    <definedName name="____ICO3">[5]RevBgtBs2005!$B$2:$O$54</definedName>
    <definedName name="____ICO31">'[19]RevBgt6-7'!$P$11:$AC$51</definedName>
    <definedName name="____ICO32">'[21]RevBgt6-7'!$P$11:$AC$51</definedName>
    <definedName name="____ICO33" localSheetId="2">#N/A</definedName>
    <definedName name="____ICO33">#N/A</definedName>
    <definedName name="____ICO34">'[22]Blue Cover'!$A$7:$H$16</definedName>
    <definedName name="____ICO35" localSheetId="2">[12]Cover!#REF!</definedName>
    <definedName name="____ICO35">[12]Cover!#REF!</definedName>
    <definedName name="____ICO36">'[27]RevBgt6-7'!$P$11:$AC$51</definedName>
    <definedName name="____ICO37">'[19]RevBgt6-7'!$P$11:$AC$51</definedName>
    <definedName name="____ICO4" localSheetId="2">#N/A</definedName>
    <definedName name="____ICO4">#N/A</definedName>
    <definedName name="____ICO6">[6]Discount!$G$9:$G$15</definedName>
    <definedName name="____ICO7">'[29]overses paya. as at 30.9.2008'!$M$3:$M$2410</definedName>
    <definedName name="____ICO8">[6]Discount!$F$9:$F$15</definedName>
    <definedName name="____inc02">[4]Forecast!$G$9</definedName>
    <definedName name="____inc03">[4]Forecast!$G$10</definedName>
    <definedName name="____inc04">[4]Forecast!$G$11</definedName>
    <definedName name="____inc05">[4]Forecast!$G$12</definedName>
    <definedName name="____inc06">[4]Forecast!$G$13</definedName>
    <definedName name="____inc1">[4]Minutes!$F$8</definedName>
    <definedName name="____isp05">'[8]RevBgt6-7'!$A$62:$M$87</definedName>
    <definedName name="____KL1" localSheetId="2">#REF!</definedName>
    <definedName name="____KL1">#REF!</definedName>
    <definedName name="____out02">[4]Forecast!$G$19</definedName>
    <definedName name="____out03">[4]Forecast!$G$20</definedName>
    <definedName name="____out04">[4]Forecast!$G$21</definedName>
    <definedName name="____out05">[4]Forecast!$G$22</definedName>
    <definedName name="____out06">[4]Forecast!$G$23</definedName>
    <definedName name="____out1">[4]Minutes!$K$8</definedName>
    <definedName name="____r0530597" localSheetId="2">#REF!</definedName>
    <definedName name="____r0530597">#REF!</definedName>
    <definedName name="____r0760797" localSheetId="2">#REF!</definedName>
    <definedName name="____r0760797">#REF!</definedName>
    <definedName name="____rb05">[8]RevBgtBs2005!$B$2:$O$54</definedName>
    <definedName name="____rby05">[8]RevBgtBs2005!$B$57:$O$107</definedName>
    <definedName name="___BRW1">'[30]6-15'!$I$8</definedName>
    <definedName name="___BRW10">[31]RevBgtBs2005!$A$5:$M$48</definedName>
    <definedName name="___BRW11">'[31]RevBgtP&amp;L2005'!$A$6:$M$32</definedName>
    <definedName name="___BRW12">[32]RevBgtBs2005!$A$5:$M$48</definedName>
    <definedName name="___BRW13">'[33]gross contribution'!$A$11:$Q$52</definedName>
    <definedName name="___BRW14">'[34]RevBgt6-7'!$P$11:$AC$51</definedName>
    <definedName name="___BRW15" localSheetId="2">'[35]TB 30.09.2007'!#REF!</definedName>
    <definedName name="___BRW15">'[35]TB 30.09.2007'!#REF!</definedName>
    <definedName name="___BRW16">'[32]RevBgtP&amp;L2005'!$A$6:$M$32</definedName>
    <definedName name="___BRW17">'[36]Blue Cover'!$A$7:$H$18</definedName>
    <definedName name="___BRW18">'[37]RevBgt6-7'!$P$11:$AC$51</definedName>
    <definedName name="___BRW19">'[37]RevBgt6-7'!$P$11:$AC$51</definedName>
    <definedName name="___BRW2">[33]RevBgtBs2005!$B$2:$O$54</definedName>
    <definedName name="___BRW20">'[34]RevBgt6-7'!$P$11:$AC$51</definedName>
    <definedName name="___BRW21">'[38]RevBgt6-7'!$P$11:$AC$51</definedName>
    <definedName name="___BRW22">'[39]Blue Cover'!$A$7:$H$16</definedName>
    <definedName name="___BRW23" localSheetId="2">[36]Cover!#REF!</definedName>
    <definedName name="___BRW23">[36]Cover!#REF!</definedName>
    <definedName name="___BRW24">'[40]RevBgt6-7'!$P$11:$AC$51</definedName>
    <definedName name="___BRW25">'[34]RevBgt6-7'!$P$11:$AC$51</definedName>
    <definedName name="___BRW26">'[37]RevBgt6-7'!$P$11:$AC$51</definedName>
    <definedName name="___BRW27">'[41]6-15'!$I$8</definedName>
    <definedName name="___BRW3">'[41]6-15'!$I$8</definedName>
    <definedName name="___BRW4">[42]Discount!$G$9:$G$15</definedName>
    <definedName name="___BRW5">[42]Discount!$F$9:$F$15</definedName>
    <definedName name="___BRW6">'[37]RevBgt6-7'!$P$11:$AC$51</definedName>
    <definedName name="___BRW7">'[33]RevBgtP&amp;L2005'!$A$37:$M$55</definedName>
    <definedName name="___BRW8">'[30]6-15'!$I$8</definedName>
    <definedName name="___BRW9">'[40]RevBgt6-7'!$P$11:$AC$51</definedName>
    <definedName name="___DAT1" localSheetId="2">#REF!</definedName>
    <definedName name="___DAT1">#REF!</definedName>
    <definedName name="___DAT10">[42]Discount!$G$9:$G$15</definedName>
    <definedName name="___DAT11" localSheetId="2">#REF!</definedName>
    <definedName name="___DAT11">#REF!</definedName>
    <definedName name="___DAT12" localSheetId="2">[43]IPLC!#REF!</definedName>
    <definedName name="___DAT12">[43]IPLC!#REF!</definedName>
    <definedName name="___DAT13" localSheetId="2">#REF!</definedName>
    <definedName name="___DAT13">#REF!</definedName>
    <definedName name="___DAT14" localSheetId="2">#REF!</definedName>
    <definedName name="___DAT14">#REF!</definedName>
    <definedName name="___DAT2" localSheetId="2">#REF!</definedName>
    <definedName name="___DAT2">#REF!</definedName>
    <definedName name="___DAT3" localSheetId="2">#REF!</definedName>
    <definedName name="___DAT3">#REF!</definedName>
    <definedName name="___DAT4" localSheetId="2">#REF!</definedName>
    <definedName name="___DAT4">#REF!</definedName>
    <definedName name="___DAT5" localSheetId="2">#REF!</definedName>
    <definedName name="___DAT5">#REF!</definedName>
    <definedName name="___DAT6" localSheetId="2">#REF!</definedName>
    <definedName name="___DAT6">#REF!</definedName>
    <definedName name="___DAT7" localSheetId="2">#REF!</definedName>
    <definedName name="___DAT7">#REF!</definedName>
    <definedName name="___DAT8" localSheetId="2">#REF!</definedName>
    <definedName name="___DAT8">#REF!</definedName>
    <definedName name="___DAT9">[42]Discount!$F$9:$F$15</definedName>
    <definedName name="___dcf1" localSheetId="2">#REF!</definedName>
    <definedName name="___dcf1">#REF!</definedName>
    <definedName name="___dcf2" localSheetId="2">#REF!</definedName>
    <definedName name="___dcf2">#REF!</definedName>
    <definedName name="___DTV1">[44]RevBgtBs2005!$A$5:$M$48</definedName>
    <definedName name="___FA1">[33]RevBgtBs2005!$B$2:$O$54</definedName>
    <definedName name="___FA10">'[31]RevBgtP&amp;L2005'!$A$6:$M$32</definedName>
    <definedName name="___FA11">[32]RevBgtBs2005!$A$5:$M$48</definedName>
    <definedName name="___FA12">'[33]gross contribution'!$A$11:$Q$52</definedName>
    <definedName name="___FA13">'[34]RevBgt6-7'!$P$11:$AC$51</definedName>
    <definedName name="___FA14" localSheetId="2">'[35]TB 30.09.2007'!#REF!</definedName>
    <definedName name="___FA14">'[35]TB 30.09.2007'!#REF!</definedName>
    <definedName name="___FA15">'[32]RevBgtP&amp;L2005'!$A$6:$M$32</definedName>
    <definedName name="___FA16">'[36]Blue Cover'!$A$7:$H$18</definedName>
    <definedName name="___FA17">'[37]RevBgt6-7'!$P$11:$AC$51</definedName>
    <definedName name="___FA18">'[37]RevBgt6-7'!$P$11:$AC$51</definedName>
    <definedName name="___FA19">'[34]RevBgt6-7'!$P$11:$AC$51</definedName>
    <definedName name="___FA2">'[41]6-15'!$I$8</definedName>
    <definedName name="___FA20">'[38]RevBgt6-7'!$P$11:$AC$51</definedName>
    <definedName name="___FA21">'[39]Blue Cover'!$A$7:$H$16</definedName>
    <definedName name="___FA22" localSheetId="2">[36]Cover!#REF!</definedName>
    <definedName name="___FA22">[36]Cover!#REF!</definedName>
    <definedName name="___FA23">'[40]RevBgt6-7'!$P$11:$AC$51</definedName>
    <definedName name="___FA24">'[34]RevBgt6-7'!$P$11:$AC$51</definedName>
    <definedName name="___FA25">'[37]RevBgt6-7'!$P$11:$AC$51</definedName>
    <definedName name="___FA26">'[41]6-15'!$I$8</definedName>
    <definedName name="___FA3">[42]Discount!$G$9:$G$15</definedName>
    <definedName name="___FA4">[42]Discount!$F$9:$F$15</definedName>
    <definedName name="___FA5">'[37]RevBgt6-7'!$P$11:$AC$51</definedName>
    <definedName name="___FA6">'[33]RevBgtP&amp;L2005'!$A$37:$M$55</definedName>
    <definedName name="___FA7">'[30]6-15'!$I$8</definedName>
    <definedName name="___FA8">'[40]RevBgt6-7'!$P$11:$AC$51</definedName>
    <definedName name="___FA9">[31]RevBgtBs2005!$A$5:$M$48</definedName>
    <definedName name="___FS1">'[30]6-15'!$I$8</definedName>
    <definedName name="___FS10">[31]RevBgtBs2005!$A$5:$M$48</definedName>
    <definedName name="___FS11">'[31]RevBgtP&amp;L2005'!$A$6:$M$32</definedName>
    <definedName name="___FS12">[32]RevBgtBs2005!$A$5:$M$48</definedName>
    <definedName name="___FS13">'[33]gross contribution'!$A$11:$Q$52</definedName>
    <definedName name="___FS14">'[34]RevBgt6-7'!$P$11:$AC$51</definedName>
    <definedName name="___FS15" localSheetId="2">'[35]TB 30.09.2007'!#REF!</definedName>
    <definedName name="___FS15">'[35]TB 30.09.2007'!#REF!</definedName>
    <definedName name="___FS16">'[32]RevBgtP&amp;L2005'!$A$6:$M$32</definedName>
    <definedName name="___FS17">'[36]Blue Cover'!$A$7:$H$18</definedName>
    <definedName name="___FS18">'[37]RevBgt6-7'!$P$11:$AC$51</definedName>
    <definedName name="___FS19">'[37]RevBgt6-7'!$P$11:$AC$51</definedName>
    <definedName name="___FS2">[33]RevBgtBs2005!$B$2:$O$54</definedName>
    <definedName name="___FS20">'[34]RevBgt6-7'!$P$11:$AC$51</definedName>
    <definedName name="___FS21">'[38]RevBgt6-7'!$P$11:$AC$51</definedName>
    <definedName name="___FS22">'[39]Blue Cover'!$A$7:$H$16</definedName>
    <definedName name="___FS23" localSheetId="2">[36]Cover!#REF!</definedName>
    <definedName name="___FS23">[36]Cover!#REF!</definedName>
    <definedName name="___FS24">'[40]RevBgt6-7'!$P$11:$AC$51</definedName>
    <definedName name="___FS25">'[34]RevBgt6-7'!$P$11:$AC$51</definedName>
    <definedName name="___FS26">'[37]RevBgt6-7'!$P$11:$AC$51</definedName>
    <definedName name="___FS27">'[41]6-15'!$I$8</definedName>
    <definedName name="___FS3">'[41]6-15'!$I$8</definedName>
    <definedName name="___FS4">[42]Discount!$G$9:$G$15</definedName>
    <definedName name="___FS5">[42]Discount!$F$9:$F$15</definedName>
    <definedName name="___FS6">'[37]RevBgt6-7'!$P$11:$AC$51</definedName>
    <definedName name="___FS7">'[33]RevBgtP&amp;L2005'!$A$37:$M$55</definedName>
    <definedName name="___FS8">'[30]6-15'!$I$8</definedName>
    <definedName name="___FS9">'[40]RevBgt6-7'!$P$11:$AC$51</definedName>
    <definedName name="___ibu05">'[45]RevBgt6-7'!$A$11:$N$51</definedName>
    <definedName name="___ICO1">'[30]6-15'!$I$8</definedName>
    <definedName name="___ICO10">'[33]RevBgtP&amp;L2005'!$A$37:$M$55</definedName>
    <definedName name="___ICO11">'[30]6-15'!$I$8</definedName>
    <definedName name="___ICO12">#N/A</definedName>
    <definedName name="___ICO13">'[46]RevBgt6-7'!$P$11:$AC$51</definedName>
    <definedName name="___ICO14">[31]RevBgtBs2005!$A$5:$M$48</definedName>
    <definedName name="___ICO15">'[31]RevBgtP&amp;L2005'!$A$6:$M$32</definedName>
    <definedName name="___ICO16">[44]RevBgtBs2005!$A$5:$M$48</definedName>
    <definedName name="___ICO17">'[33]gross contribution'!$A$11:$Q$52</definedName>
    <definedName name="___ICO18">#N/A</definedName>
    <definedName name="___ICO19">#N/A</definedName>
    <definedName name="___ICO2">'[30]6-15'!$I$8</definedName>
    <definedName name="___ICO20">#N/A</definedName>
    <definedName name="___ICO21">'[34]RevBgt6-7'!$P$11:$AC$51</definedName>
    <definedName name="___ICO22">#N/A</definedName>
    <definedName name="___ICO23" localSheetId="2">'[47]TB 30.09.2007'!#REF!</definedName>
    <definedName name="___ICO23">'[47]TB 30.09.2007'!#REF!</definedName>
    <definedName name="___ICO24">'[44]RevBgtP&amp;L2005'!$A$6:$M$32</definedName>
    <definedName name="___ICO25">#N/A</definedName>
    <definedName name="___ICO26">#N/A</definedName>
    <definedName name="___ICO27">#N/A</definedName>
    <definedName name="___ICO28">'[36]Blue Cover'!$A$7:$H$18</definedName>
    <definedName name="___ICO29">'[48]RevBgt6-7'!$P$11:$AC$51</definedName>
    <definedName name="___ICO3">[33]RevBgtBs2005!$B$2:$O$54</definedName>
    <definedName name="___ICO30">'[48]RevBgt6-7'!$P$11:$AC$51</definedName>
    <definedName name="___ICO31">'[34]RevBgt6-7'!$P$11:$AC$51</definedName>
    <definedName name="___ICO32">'[38]RevBgt6-7'!$P$11:$AC$51</definedName>
    <definedName name="___ICO33">#N/A</definedName>
    <definedName name="___ICO34">'[39]Blue Cover'!$A$7:$H$16</definedName>
    <definedName name="___ICO35" localSheetId="2">[36]Cover!#REF!</definedName>
    <definedName name="___ICO35">[36]Cover!#REF!</definedName>
    <definedName name="___ICO36">'[46]RevBgt6-7'!$P$11:$AC$51</definedName>
    <definedName name="___ICO37">'[34]RevBgt6-7'!$P$11:$AC$51</definedName>
    <definedName name="___ICO38">'[48]RevBgt6-7'!$P$11:$AC$51</definedName>
    <definedName name="___ICO39">'[49]6-15'!$I$8</definedName>
    <definedName name="___ICO4">#N/A</definedName>
    <definedName name="___ICO5">'[49]6-15'!$I$8</definedName>
    <definedName name="___ICO6">[42]Discount!$G$9:$G$15</definedName>
    <definedName name="___ICO7">'[50]overses paya. as at 30.9.2008'!$M$3:$M$2410</definedName>
    <definedName name="___ICO8">[42]Discount!$F$9:$F$15</definedName>
    <definedName name="___ICO9">'[48]RevBgt6-7'!$P$11:$AC$51</definedName>
    <definedName name="___inc02">[4]Forecast!$G$9</definedName>
    <definedName name="___inc03">[4]Forecast!$G$10</definedName>
    <definedName name="___inc04">[4]Forecast!$G$11</definedName>
    <definedName name="___inc05">[4]Forecast!$G$12</definedName>
    <definedName name="___inc06">[4]Forecast!$G$13</definedName>
    <definedName name="___inc1">[4]Minutes!$F$8</definedName>
    <definedName name="___isp05">'[45]RevBgt6-7'!$A$62:$M$87</definedName>
    <definedName name="___KL1" localSheetId="2">#REF!</definedName>
    <definedName name="___KL1">#REF!</definedName>
    <definedName name="___out02">[4]Forecast!$G$19</definedName>
    <definedName name="___out03">[4]Forecast!$G$20</definedName>
    <definedName name="___out04">[4]Forecast!$G$21</definedName>
    <definedName name="___out05">[4]Forecast!$G$22</definedName>
    <definedName name="___out06">[4]Forecast!$G$23</definedName>
    <definedName name="___out1">[4]Minutes!$K$8</definedName>
    <definedName name="___r0530597" localSheetId="2">#REF!</definedName>
    <definedName name="___r0530597">#REF!</definedName>
    <definedName name="___r0760797" localSheetId="2">#REF!</definedName>
    <definedName name="___r0760797">#REF!</definedName>
    <definedName name="___rb05">[45]RevBgtBs2005!$B$2:$O$54</definedName>
    <definedName name="___rby05">[45]RevBgtBs2005!$B$57:$O$107</definedName>
    <definedName name="__BRW1">'[51]6-15'!$I$8</definedName>
    <definedName name="__BRW10">[31]RevBgtBs2005!$A$5:$M$48</definedName>
    <definedName name="__BRW11">'[31]RevBgtP&amp;L2005'!$A$6:$M$32</definedName>
    <definedName name="__BRW12">[10]RevBgtBs2005!$A$5:$M$48</definedName>
    <definedName name="__BRW13">'[5]gross contribution'!$A$11:$Q$52</definedName>
    <definedName name="__BRW14">'[52]RevBgt6-7'!$P$11:$AC$51</definedName>
    <definedName name="__BRW15" localSheetId="2">'[20]TB 30.09.2007'!#REF!</definedName>
    <definedName name="__BRW15">'[20]TB 30.09.2007'!#REF!</definedName>
    <definedName name="__BRW16">'[10]RevBgtP&amp;L2005'!$A$6:$M$32</definedName>
    <definedName name="__BRW17">'[12]Blue Cover'!$A$7:$H$18</definedName>
    <definedName name="__BRW18">'[13]RevBgt6-7'!$P$11:$AC$51</definedName>
    <definedName name="__BRW19">'[13]RevBgt6-7'!$P$11:$AC$51</definedName>
    <definedName name="__BRW2">[5]RevBgtBs2005!$B$2:$O$54</definedName>
    <definedName name="__BRW20">'[52]RevBgt6-7'!$P$11:$AC$51</definedName>
    <definedName name="__BRW21">'[53]RevBgt6-7'!$P$11:$AC$51</definedName>
    <definedName name="__BRW22">'[54]Blue Cover'!$A$7:$H$16</definedName>
    <definedName name="__BRW23" localSheetId="2">[12]Cover!#REF!</definedName>
    <definedName name="__BRW23">[12]Cover!#REF!</definedName>
    <definedName name="__BRW24">'[17]RevBgt6-7'!$P$11:$AC$51</definedName>
    <definedName name="__BRW25">'[52]RevBgt6-7'!$P$11:$AC$51</definedName>
    <definedName name="__BRW26">'[13]RevBgt6-7'!$P$11:$AC$51</definedName>
    <definedName name="__BRW27">'[16]6-15'!$I$8</definedName>
    <definedName name="__BRW3">'[16]6-15'!$I$8</definedName>
    <definedName name="__BRW4">[6]Discount!$G$9:$G$15</definedName>
    <definedName name="__BRW5">[6]Discount!$F$9:$F$15</definedName>
    <definedName name="__BRW6">'[13]RevBgt6-7'!$P$11:$AC$51</definedName>
    <definedName name="__BRW7">'[5]RevBgtP&amp;L2005'!$A$37:$M$55</definedName>
    <definedName name="__BRW8">'[51]6-15'!$I$8</definedName>
    <definedName name="__BRW9">'[17]RevBgt6-7'!$P$11:$AC$51</definedName>
    <definedName name="__DAT1" localSheetId="2">#REF!</definedName>
    <definedName name="__DAT1">#REF!</definedName>
    <definedName name="__DAT10">[6]Discount!$G$9:$G$15</definedName>
    <definedName name="__DAT11" localSheetId="2">#REF!</definedName>
    <definedName name="__DAT11">#REF!</definedName>
    <definedName name="__DAT12" localSheetId="2">[7]IPLC!#REF!</definedName>
    <definedName name="__DAT12">[7]IPLC!#REF!</definedName>
    <definedName name="__DAT13" localSheetId="2">#REF!</definedName>
    <definedName name="__DAT13">#REF!</definedName>
    <definedName name="__DAT14" localSheetId="2">#REF!</definedName>
    <definedName name="__DAT14">#REF!</definedName>
    <definedName name="__DAT2" localSheetId="2">#REF!</definedName>
    <definedName name="__DAT2">#REF!</definedName>
    <definedName name="__DAT3" localSheetId="2">#REF!</definedName>
    <definedName name="__DAT3">#REF!</definedName>
    <definedName name="__DAT4" localSheetId="2">#REF!</definedName>
    <definedName name="__DAT4">#REF!</definedName>
    <definedName name="__DAT5" localSheetId="2">#REF!</definedName>
    <definedName name="__DAT5">#REF!</definedName>
    <definedName name="__DAT6" localSheetId="2">#REF!</definedName>
    <definedName name="__DAT6">#REF!</definedName>
    <definedName name="__DAT7" localSheetId="2">#REF!</definedName>
    <definedName name="__DAT7">#REF!</definedName>
    <definedName name="__DAT8" localSheetId="2">#REF!</definedName>
    <definedName name="__DAT8">#REF!</definedName>
    <definedName name="__DAT9">[6]Discount!$F$9:$F$15</definedName>
    <definedName name="__dcf1" localSheetId="2">#REF!</definedName>
    <definedName name="__dcf1">#REF!</definedName>
    <definedName name="__dcf2" localSheetId="2">#REF!</definedName>
    <definedName name="__dcf2">#REF!</definedName>
    <definedName name="__DTV1">[55]RevBgtBs2005!$A$5:$M$48</definedName>
    <definedName name="__FA1">[5]RevBgtBs2005!$B$2:$O$54</definedName>
    <definedName name="__FA10">'[31]RevBgtP&amp;L2005'!$A$6:$M$32</definedName>
    <definedName name="__FA11">[10]RevBgtBs2005!$A$5:$M$48</definedName>
    <definedName name="__FA12">'[5]gross contribution'!$A$11:$Q$52</definedName>
    <definedName name="__FA13">'[52]RevBgt6-7'!$P$11:$AC$51</definedName>
    <definedName name="__FA14" localSheetId="2">'[20]TB 30.09.2007'!#REF!</definedName>
    <definedName name="__FA14">'[20]TB 30.09.2007'!#REF!</definedName>
    <definedName name="__FA15">'[10]RevBgtP&amp;L2005'!$A$6:$M$32</definedName>
    <definedName name="__FA16">'[12]Blue Cover'!$A$7:$H$18</definedName>
    <definedName name="__FA17">'[13]RevBgt6-7'!$P$11:$AC$51</definedName>
    <definedName name="__FA18">'[13]RevBgt6-7'!$P$11:$AC$51</definedName>
    <definedName name="__FA19">'[52]RevBgt6-7'!$P$11:$AC$51</definedName>
    <definedName name="__FA2">'[16]6-15'!$I$8</definedName>
    <definedName name="__FA20">'[53]RevBgt6-7'!$P$11:$AC$51</definedName>
    <definedName name="__FA21">'[54]Blue Cover'!$A$7:$H$16</definedName>
    <definedName name="__FA22" localSheetId="2">[12]Cover!#REF!</definedName>
    <definedName name="__FA22">[12]Cover!#REF!</definedName>
    <definedName name="__FA23">'[17]RevBgt6-7'!$P$11:$AC$51</definedName>
    <definedName name="__FA24">'[52]RevBgt6-7'!$P$11:$AC$51</definedName>
    <definedName name="__FA25">'[13]RevBgt6-7'!$P$11:$AC$51</definedName>
    <definedName name="__FA26">'[16]6-15'!$I$8</definedName>
    <definedName name="__FA3">[6]Discount!$G$9:$G$15</definedName>
    <definedName name="__FA4">[6]Discount!$F$9:$F$15</definedName>
    <definedName name="__FA5">'[13]RevBgt6-7'!$P$11:$AC$51</definedName>
    <definedName name="__FA6">'[5]RevBgtP&amp;L2005'!$A$37:$M$55</definedName>
    <definedName name="__FA7">'[51]6-15'!$I$8</definedName>
    <definedName name="__FA8">'[17]RevBgt6-7'!$P$11:$AC$51</definedName>
    <definedName name="__FA9">[31]RevBgtBs2005!$A$5:$M$48</definedName>
    <definedName name="__FS1">'[51]6-15'!$I$8</definedName>
    <definedName name="__FS10">[31]RevBgtBs2005!$A$5:$M$48</definedName>
    <definedName name="__FS11">'[31]RevBgtP&amp;L2005'!$A$6:$M$32</definedName>
    <definedName name="__FS12">[10]RevBgtBs2005!$A$5:$M$48</definedName>
    <definedName name="__FS13">'[5]gross contribution'!$A$11:$Q$52</definedName>
    <definedName name="__FS14">'[52]RevBgt6-7'!$P$11:$AC$51</definedName>
    <definedName name="__FS15" localSheetId="2">'[20]TB 30.09.2007'!#REF!</definedName>
    <definedName name="__FS15">'[20]TB 30.09.2007'!#REF!</definedName>
    <definedName name="__FS16">'[10]RevBgtP&amp;L2005'!$A$6:$M$32</definedName>
    <definedName name="__FS17">'[12]Blue Cover'!$A$7:$H$18</definedName>
    <definedName name="__FS18">'[13]RevBgt6-7'!$P$11:$AC$51</definedName>
    <definedName name="__FS19">'[13]RevBgt6-7'!$P$11:$AC$51</definedName>
    <definedName name="__FS2">[5]RevBgtBs2005!$B$2:$O$54</definedName>
    <definedName name="__FS20">'[52]RevBgt6-7'!$P$11:$AC$51</definedName>
    <definedName name="__FS21">'[53]RevBgt6-7'!$P$11:$AC$51</definedName>
    <definedName name="__FS22">'[54]Blue Cover'!$A$7:$H$16</definedName>
    <definedName name="__FS23" localSheetId="2">[12]Cover!#REF!</definedName>
    <definedName name="__FS23">[12]Cover!#REF!</definedName>
    <definedName name="__FS24">'[17]RevBgt6-7'!$P$11:$AC$51</definedName>
    <definedName name="__FS25">'[52]RevBgt6-7'!$P$11:$AC$51</definedName>
    <definedName name="__FS26">'[13]RevBgt6-7'!$P$11:$AC$51</definedName>
    <definedName name="__FS27">'[16]6-15'!$I$8</definedName>
    <definedName name="__FS3">'[16]6-15'!$I$8</definedName>
    <definedName name="__FS4">[6]Discount!$G$9:$G$15</definedName>
    <definedName name="__FS5">[6]Discount!$F$9:$F$15</definedName>
    <definedName name="__FS6">'[13]RevBgt6-7'!$P$11:$AC$51</definedName>
    <definedName name="__FS7">'[5]RevBgtP&amp;L2005'!$A$37:$M$55</definedName>
    <definedName name="__FS8">'[51]6-15'!$I$8</definedName>
    <definedName name="__FS9">'[17]RevBgt6-7'!$P$11:$AC$51</definedName>
    <definedName name="__ibu05">'[8]RevBgt6-7'!$A$11:$N$51</definedName>
    <definedName name="__ICO1">'[51]6-15'!$I$8</definedName>
    <definedName name="__ICO10">'[5]RevBgtP&amp;L2005'!$A$37:$M$55</definedName>
    <definedName name="__ICO11">'[51]6-15'!$I$8</definedName>
    <definedName name="__ICO12">#N/A</definedName>
    <definedName name="__ICO13">'[56]RevBgt6-7'!$P$11:$AC$51</definedName>
    <definedName name="__ICO14">[31]RevBgtBs2005!$A$5:$M$48</definedName>
    <definedName name="__ICO15">'[31]RevBgtP&amp;L2005'!$A$6:$M$32</definedName>
    <definedName name="__ICO16">[55]RevBgtBs2005!$A$5:$M$48</definedName>
    <definedName name="__ICO17">'[5]gross contribution'!$A$11:$Q$52</definedName>
    <definedName name="__ICO18">#N/A</definedName>
    <definedName name="__ICO19">#N/A</definedName>
    <definedName name="__ICO2">'[51]6-15'!$I$8</definedName>
    <definedName name="__ICO20">#N/A</definedName>
    <definedName name="__ICO21">'[52]RevBgt6-7'!$P$11:$AC$51</definedName>
    <definedName name="__ICO22">#N/A</definedName>
    <definedName name="__ICO23" localSheetId="2">'[57]TB 30.09.2007'!#REF!</definedName>
    <definedName name="__ICO23">'[57]TB 30.09.2007'!#REF!</definedName>
    <definedName name="__ICO24">'[55]RevBgtP&amp;L2005'!$A$6:$M$32</definedName>
    <definedName name="__ICO25">#N/A</definedName>
    <definedName name="__ICO26">#N/A</definedName>
    <definedName name="__ICO27">#N/A</definedName>
    <definedName name="__ICO28">'[12]Blue Cover'!$A$7:$H$18</definedName>
    <definedName name="__ICO29">'[58]RevBgt6-7'!$P$11:$AC$51</definedName>
    <definedName name="__ICO3">[5]RevBgtBs2005!$B$2:$O$54</definedName>
    <definedName name="__ICO30">'[58]RevBgt6-7'!$P$11:$AC$51</definedName>
    <definedName name="__ICO31">'[52]RevBgt6-7'!$P$11:$AC$51</definedName>
    <definedName name="__ICO32">'[53]RevBgt6-7'!$P$11:$AC$51</definedName>
    <definedName name="__ICO33">#N/A</definedName>
    <definedName name="__ICO34">'[54]Blue Cover'!$A$7:$H$16</definedName>
    <definedName name="__ICO35" localSheetId="2">[12]Cover!#REF!</definedName>
    <definedName name="__ICO35">[12]Cover!#REF!</definedName>
    <definedName name="__ICO36">'[56]RevBgt6-7'!$P$11:$AC$51</definedName>
    <definedName name="__ICO37">'[52]RevBgt6-7'!$P$11:$AC$51</definedName>
    <definedName name="__ICO38">'[58]RevBgt6-7'!$P$11:$AC$51</definedName>
    <definedName name="__ICO39">'[59]6-15'!$I$8</definedName>
    <definedName name="__ICO4">#N/A</definedName>
    <definedName name="__ICO5">'[59]6-15'!$I$8</definedName>
    <definedName name="__ICO6">[6]Discount!$G$9:$G$15</definedName>
    <definedName name="__ICO7">'[60]overses paya. as at 30.9.2008'!$M$3:$M$2410</definedName>
    <definedName name="__ICO8">[6]Discount!$F$9:$F$15</definedName>
    <definedName name="__ICO9">'[58]RevBgt6-7'!$P$11:$AC$51</definedName>
    <definedName name="__inc02">[4]Forecast!$G$9</definedName>
    <definedName name="__inc03">[4]Forecast!$G$10</definedName>
    <definedName name="__inc04">[4]Forecast!$G$11</definedName>
    <definedName name="__inc05">[4]Forecast!$G$12</definedName>
    <definedName name="__inc06">[4]Forecast!$G$13</definedName>
    <definedName name="__inc1">[4]Minutes!$F$8</definedName>
    <definedName name="__isp05">'[8]RevBgt6-7'!$A$62:$M$87</definedName>
    <definedName name="__KL1" localSheetId="2">#REF!</definedName>
    <definedName name="__KL1">#REF!</definedName>
    <definedName name="__out02">[4]Forecast!$G$19</definedName>
    <definedName name="__out03">[4]Forecast!$G$20</definedName>
    <definedName name="__out04">[4]Forecast!$G$21</definedName>
    <definedName name="__out05">[4]Forecast!$G$22</definedName>
    <definedName name="__out06">[4]Forecast!$G$23</definedName>
    <definedName name="__out1">[4]Minutes!$K$8</definedName>
    <definedName name="__r0530597" localSheetId="2">#REF!</definedName>
    <definedName name="__r0530597">#REF!</definedName>
    <definedName name="__r0760797" localSheetId="2">#REF!</definedName>
    <definedName name="__r0760797">#REF!</definedName>
    <definedName name="__rb05">[8]RevBgtBs2005!$B$2:$O$54</definedName>
    <definedName name="__rby05">[8]RevBgtBs2005!$B$57:$O$107</definedName>
    <definedName name="_1_0g" localSheetId="2">[61]CSCCincSKR!#REF!</definedName>
    <definedName name="_1_0g">[61]CSCCincSKR!#REF!</definedName>
    <definedName name="_11Excel_BuiltIn_Print_Titles_6_1" localSheetId="2">[62]Administration!$A$1:$C$65536,[62]Administration!#REF!</definedName>
    <definedName name="_11Excel_BuiltIn_Print_Titles_6_1">[62]Administration!$A$1:$C$65536,[62]Administration!#REF!</definedName>
    <definedName name="_1g" localSheetId="2">[61]CSCCincSKR!#REF!</definedName>
    <definedName name="_1g">[61]CSCCincSKR!#REF!</definedName>
    <definedName name="_24Excel_BuiltIn_Print_Titles_3_1" localSheetId="2">[62]Operation!$A$1:$B$65536,[62]Operation!#REF!</definedName>
    <definedName name="_24Excel_BuiltIn_Print_Titles_3_1">[62]Operation!$A$1:$B$65536,[62]Operation!#REF!</definedName>
    <definedName name="_2Excel_BuiltIn_Print_Titles_1_1" localSheetId="2">'[63]Fixed Assets Department wise'!$A$1:$B$65536,'[63]Fixed Assets Department wise'!#REF!</definedName>
    <definedName name="_2Excel_BuiltIn_Print_Titles_1_1">'[63]Fixed Assets Department wise'!$A$1:$B$65536,'[63]Fixed Assets Department wise'!#REF!</definedName>
    <definedName name="_3_0g" localSheetId="2">[61]CSCCincSKR!#REF!</definedName>
    <definedName name="_3_0g">[61]CSCCincSKR!#REF!</definedName>
    <definedName name="_34Excel_BuiltIn_Print_Titles_4_1" localSheetId="2">[62]Technical!$A$1:$B$65536,[62]Technical!#REF!</definedName>
    <definedName name="_34Excel_BuiltIn_Print_Titles_4_1">[62]Technical!$A$1:$B$65536,[62]Technical!#REF!</definedName>
    <definedName name="_3Excel_BuiltIn_Print_Titles_3_1" localSheetId="2">[63]Operation!$A$1:$B$65536,[63]Operation!#REF!</definedName>
    <definedName name="_3Excel_BuiltIn_Print_Titles_3_1">[63]Operation!$A$1:$B$65536,[63]Operation!#REF!</definedName>
    <definedName name="_4_0g" localSheetId="2">[61]CSCCincSKR!#REF!</definedName>
    <definedName name="_4_0g">[61]CSCCincSKR!#REF!</definedName>
    <definedName name="_44Excel_BuiltIn_Print_Titles_5_1" localSheetId="2">[62]Marketing!$A$1:$C$65536,[62]Marketing!#REF!</definedName>
    <definedName name="_44Excel_BuiltIn_Print_Titles_5_1">[62]Marketing!$A$1:$C$65536,[62]Marketing!#REF!</definedName>
    <definedName name="_4Excel_BuiltIn_Print_Titles_4_1" localSheetId="2">[63]Technical!$A$1:$B$65536,[63]Technical!#REF!</definedName>
    <definedName name="_4Excel_BuiltIn_Print_Titles_4_1">[63]Technical!$A$1:$B$65536,[63]Technical!#REF!</definedName>
    <definedName name="_54Excel_BuiltIn_Print_Titles_6_1" localSheetId="2">[62]Administration!$A$1:$C$65536,[62]Administration!#REF!</definedName>
    <definedName name="_54Excel_BuiltIn_Print_Titles_6_1">[62]Administration!$A$1:$C$65536,[62]Administration!#REF!</definedName>
    <definedName name="_5Excel_BuiltIn_Print_Titles_3_1" localSheetId="2">[62]Operation!$A$1:$B$65536,[62]Operation!#REF!</definedName>
    <definedName name="_5Excel_BuiltIn_Print_Titles_3_1">[62]Operation!$A$1:$B$65536,[62]Operation!#REF!</definedName>
    <definedName name="_5Excel_BuiltIn_Print_Titles_5_1" localSheetId="2">[63]Marketing!$A$1:$C$65536,[63]Marketing!#REF!</definedName>
    <definedName name="_5Excel_BuiltIn_Print_Titles_5_1">[63]Marketing!$A$1:$C$65536,[63]Marketing!#REF!</definedName>
    <definedName name="_6Excel_BuiltIn_Print_Titles_6_1" localSheetId="2">[63]Administration!$A$1:$C$65536,[63]Administration!#REF!</definedName>
    <definedName name="_6Excel_BuiltIn_Print_Titles_6_1">[63]Administration!$A$1:$C$65536,[63]Administration!#REF!</definedName>
    <definedName name="_7Excel_BuiltIn_Print_Titles_4_1" localSheetId="2">[62]Technical!$A$1:$B$65536,[62]Technical!#REF!</definedName>
    <definedName name="_7Excel_BuiltIn_Print_Titles_4_1">[62]Technical!$A$1:$B$65536,[62]Technical!#REF!</definedName>
    <definedName name="_9Excel_BuiltIn_Print_Titles_5_1" localSheetId="2">[62]Marketing!$A$1:$C$65536,[62]Marketing!#REF!</definedName>
    <definedName name="_9Excel_BuiltIn_Print_Titles_5_1">[62]Marketing!$A$1:$C$65536,[62]Marketing!#REF!</definedName>
    <definedName name="_BRW1">'[18]6-15'!$I$8</definedName>
    <definedName name="_BRW10">[33]RevBgtBs2005!$A$5:$M$48</definedName>
    <definedName name="_BRW11">'[33]RevBgtP&amp;L2005'!$A$6:$M$32</definedName>
    <definedName name="_BRW12">[10]RevBgtBs2005!$A$5:$M$48</definedName>
    <definedName name="_BRW13">'[5]gross contribution'!$A$11:$Q$52</definedName>
    <definedName name="_BRW14">'[19]RevBgt6-7'!$P$11:$AC$51</definedName>
    <definedName name="_BRW15" localSheetId="2">'[20]TB 30.09.2007'!#REF!</definedName>
    <definedName name="_BRW15">'[20]TB 30.09.2007'!#REF!</definedName>
    <definedName name="_BRW16">'[10]RevBgtP&amp;L2005'!$A$6:$M$32</definedName>
    <definedName name="_BRW17">'[12]Blue Cover'!$A$7:$H$18</definedName>
    <definedName name="_BRW18">'[13]RevBgt6-7'!$P$11:$AC$51</definedName>
    <definedName name="_BRW19">'[13]RevBgt6-7'!$P$11:$AC$51</definedName>
    <definedName name="_BRW2">[5]RevBgtBs2005!$B$2:$O$54</definedName>
    <definedName name="_BRW20">'[19]RevBgt6-7'!$P$11:$AC$51</definedName>
    <definedName name="_BRW21">'[21]RevBgt6-7'!$P$11:$AC$51</definedName>
    <definedName name="_BRW22">'[22]Blue Cover'!$A$7:$H$16</definedName>
    <definedName name="_BRW23" localSheetId="2">[12]Cover!#REF!</definedName>
    <definedName name="_BRW23">[12]Cover!#REF!</definedName>
    <definedName name="_BRW24">'[17]RevBgt6-7'!$P$11:$AC$51</definedName>
    <definedName name="_BRW25">'[19]RevBgt6-7'!$P$11:$AC$51</definedName>
    <definedName name="_BRW26">'[13]RevBgt6-7'!$P$11:$AC$51</definedName>
    <definedName name="_BRW27">'[16]6-15'!$I$8</definedName>
    <definedName name="_BRW3">'[16]6-15'!$I$8</definedName>
    <definedName name="_BRW4">[6]Discount!$G$9:$G$15</definedName>
    <definedName name="_BRW5">[6]Discount!$F$9:$F$15</definedName>
    <definedName name="_BRW6">'[13]RevBgt6-7'!$P$11:$AC$51</definedName>
    <definedName name="_BRW7">'[5]RevBgtP&amp;L2005'!$A$37:$M$55</definedName>
    <definedName name="_BRW8">'[18]6-15'!$I$8</definedName>
    <definedName name="_BRW9">'[17]RevBgt6-7'!$P$11:$AC$51</definedName>
    <definedName name="_DAT1" localSheetId="2">#REF!</definedName>
    <definedName name="_DAT1">#REF!</definedName>
    <definedName name="_DAT10">[6]Discount!$G$9:$G$15</definedName>
    <definedName name="_DAT11" localSheetId="2">#REF!</definedName>
    <definedName name="_DAT11">#REF!</definedName>
    <definedName name="_DAT12" localSheetId="2">[7]IPLC!#REF!</definedName>
    <definedName name="_DAT12">[7]IPLC!#REF!</definedName>
    <definedName name="_DAT13" localSheetId="2">#REF!</definedName>
    <definedName name="_DAT13">#REF!</definedName>
    <definedName name="_DAT14" localSheetId="2">#REF!</definedName>
    <definedName name="_DAT14">#REF!</definedName>
    <definedName name="_DAT2" localSheetId="2">#REF!</definedName>
    <definedName name="_DAT2">#REF!</definedName>
    <definedName name="_DAT3" localSheetId="2">#REF!</definedName>
    <definedName name="_DAT3">#REF!</definedName>
    <definedName name="_DAT4" localSheetId="2">#REF!</definedName>
    <definedName name="_DAT4">#REF!</definedName>
    <definedName name="_DAT5" localSheetId="2">#REF!</definedName>
    <definedName name="_DAT5">#REF!</definedName>
    <definedName name="_DAT6" localSheetId="2">#REF!</definedName>
    <definedName name="_DAT6">#REF!</definedName>
    <definedName name="_DAT7" localSheetId="2">#REF!</definedName>
    <definedName name="_DAT7">#REF!</definedName>
    <definedName name="_DAT8" localSheetId="2">#REF!</definedName>
    <definedName name="_DAT8">#REF!</definedName>
    <definedName name="_DAT9">[6]Discount!$F$9:$F$15</definedName>
    <definedName name="_dcf1" localSheetId="2">#REF!</definedName>
    <definedName name="_dcf1">#REF!</definedName>
    <definedName name="_dcf2" localSheetId="2">#REF!</definedName>
    <definedName name="_dcf2">#REF!</definedName>
    <definedName name="_DTV1">[55]RevBgtBs2005!$A$5:$M$48</definedName>
    <definedName name="_FA1">[5]RevBgtBs2005!$B$2:$O$54</definedName>
    <definedName name="_FA10">'[33]RevBgtP&amp;L2005'!$A$6:$M$32</definedName>
    <definedName name="_FA11">[10]RevBgtBs2005!$A$5:$M$48</definedName>
    <definedName name="_FA12">'[5]gross contribution'!$A$11:$Q$52</definedName>
    <definedName name="_FA13">'[19]RevBgt6-7'!$P$11:$AC$51</definedName>
    <definedName name="_FA14" localSheetId="2">'[20]TB 30.09.2007'!#REF!</definedName>
    <definedName name="_FA14">'[20]TB 30.09.2007'!#REF!</definedName>
    <definedName name="_FA15">'[10]RevBgtP&amp;L2005'!$A$6:$M$32</definedName>
    <definedName name="_FA16">'[12]Blue Cover'!$A$7:$H$18</definedName>
    <definedName name="_FA17">'[13]RevBgt6-7'!$P$11:$AC$51</definedName>
    <definedName name="_FA18">'[13]RevBgt6-7'!$P$11:$AC$51</definedName>
    <definedName name="_FA19">'[19]RevBgt6-7'!$P$11:$AC$51</definedName>
    <definedName name="_FA2">'[16]6-15'!$I$8</definedName>
    <definedName name="_FA20">'[21]RevBgt6-7'!$P$11:$AC$51</definedName>
    <definedName name="_FA21">'[22]Blue Cover'!$A$7:$H$16</definedName>
    <definedName name="_FA22" localSheetId="2">[12]Cover!#REF!</definedName>
    <definedName name="_FA22">[12]Cover!#REF!</definedName>
    <definedName name="_FA23">'[17]RevBgt6-7'!$P$11:$AC$51</definedName>
    <definedName name="_FA24">'[19]RevBgt6-7'!$P$11:$AC$51</definedName>
    <definedName name="_FA25">'[13]RevBgt6-7'!$P$11:$AC$51</definedName>
    <definedName name="_FA26">'[16]6-15'!$I$8</definedName>
    <definedName name="_FA3">[6]Discount!$G$9:$G$15</definedName>
    <definedName name="_FA4">[6]Discount!$F$9:$F$15</definedName>
    <definedName name="_FA5">'[13]RevBgt6-7'!$P$11:$AC$51</definedName>
    <definedName name="_FA6">'[5]RevBgtP&amp;L2005'!$A$37:$M$55</definedName>
    <definedName name="_FA7">'[18]6-15'!$I$8</definedName>
    <definedName name="_FA8">'[17]RevBgt6-7'!$P$11:$AC$51</definedName>
    <definedName name="_FA9">[33]RevBgtBs2005!$A$5:$M$48</definedName>
    <definedName name="_FS1">'[18]6-15'!$I$8</definedName>
    <definedName name="_FS10">[33]RevBgtBs2005!$A$5:$M$48</definedName>
    <definedName name="_FS11">'[33]RevBgtP&amp;L2005'!$A$6:$M$32</definedName>
    <definedName name="_FS12">[10]RevBgtBs2005!$A$5:$M$48</definedName>
    <definedName name="_FS13">'[5]gross contribution'!$A$11:$Q$52</definedName>
    <definedName name="_FS14">'[19]RevBgt6-7'!$P$11:$AC$51</definedName>
    <definedName name="_FS15" localSheetId="2">'[20]TB 30.09.2007'!#REF!</definedName>
    <definedName name="_FS15">'[20]TB 30.09.2007'!#REF!</definedName>
    <definedName name="_FS16">'[10]RevBgtP&amp;L2005'!$A$6:$M$32</definedName>
    <definedName name="_FS17">'[12]Blue Cover'!$A$7:$H$18</definedName>
    <definedName name="_FS18">'[13]RevBgt6-7'!$P$11:$AC$51</definedName>
    <definedName name="_FS19">'[13]RevBgt6-7'!$P$11:$AC$51</definedName>
    <definedName name="_FS2">[5]RevBgtBs2005!$B$2:$O$54</definedName>
    <definedName name="_FS20">'[19]RevBgt6-7'!$P$11:$AC$51</definedName>
    <definedName name="_FS21">'[21]RevBgt6-7'!$P$11:$AC$51</definedName>
    <definedName name="_FS22">'[22]Blue Cover'!$A$7:$H$16</definedName>
    <definedName name="_FS23" localSheetId="2">[12]Cover!#REF!</definedName>
    <definedName name="_FS23">[12]Cover!#REF!</definedName>
    <definedName name="_FS24">'[17]RevBgt6-7'!$P$11:$AC$51</definedName>
    <definedName name="_FS25">'[19]RevBgt6-7'!$P$11:$AC$51</definedName>
    <definedName name="_FS26">'[13]RevBgt6-7'!$P$11:$AC$51</definedName>
    <definedName name="_FS27">'[16]6-15'!$I$8</definedName>
    <definedName name="_FS3">'[16]6-15'!$I$8</definedName>
    <definedName name="_FS4">[6]Discount!$G$9:$G$15</definedName>
    <definedName name="_FS5">[6]Discount!$F$9:$F$15</definedName>
    <definedName name="_FS6">'[13]RevBgt6-7'!$P$11:$AC$51</definedName>
    <definedName name="_FS7">'[5]RevBgtP&amp;L2005'!$A$37:$M$55</definedName>
    <definedName name="_FS8">'[18]6-15'!$I$8</definedName>
    <definedName name="_FS9">'[17]RevBgt6-7'!$P$11:$AC$51</definedName>
    <definedName name="_ibu05">'[8]RevBgt6-7'!$A$11:$N$51</definedName>
    <definedName name="_ICO1">'[18]6-15'!$I$8</definedName>
    <definedName name="_ICO10">'[5]RevBgtP&amp;L2005'!$A$37:$M$55</definedName>
    <definedName name="_ICO11">'[18]6-15'!$I$8</definedName>
    <definedName name="_ICO12">#N/A</definedName>
    <definedName name="_ICO13">'[56]RevBgt6-7'!$P$11:$AC$51</definedName>
    <definedName name="_ICO14">[33]RevBgtBs2005!$A$5:$M$48</definedName>
    <definedName name="_ICO15">'[33]RevBgtP&amp;L2005'!$A$6:$M$32</definedName>
    <definedName name="_ICO16">[55]RevBgtBs2005!$A$5:$M$48</definedName>
    <definedName name="_ICO17">'[5]gross contribution'!$A$11:$Q$52</definedName>
    <definedName name="_ICO18">#N/A</definedName>
    <definedName name="_ICO19">#N/A</definedName>
    <definedName name="_ICO2">'[18]6-15'!$I$8</definedName>
    <definedName name="_ICO20">#N/A</definedName>
    <definedName name="_ICO21">'[19]RevBgt6-7'!$P$11:$AC$51</definedName>
    <definedName name="_ICO22">#N/A</definedName>
    <definedName name="_ICO23" localSheetId="2">'[57]TB 30.09.2007'!#REF!</definedName>
    <definedName name="_ICO23">'[57]TB 30.09.2007'!#REF!</definedName>
    <definedName name="_ICO24">'[55]RevBgtP&amp;L2005'!$A$6:$M$32</definedName>
    <definedName name="_ICO25">#N/A</definedName>
    <definedName name="_ICO26">#N/A</definedName>
    <definedName name="_ICO27">#N/A</definedName>
    <definedName name="_ICO28">'[12]Blue Cover'!$A$7:$H$18</definedName>
    <definedName name="_ICO3">[5]RevBgtBs2005!$B$2:$O$54</definedName>
    <definedName name="_ICO31">'[19]RevBgt6-7'!$P$11:$AC$51</definedName>
    <definedName name="_ICO32">'[21]RevBgt6-7'!$P$11:$AC$51</definedName>
    <definedName name="_ICO33">#N/A</definedName>
    <definedName name="_ICO34">'[22]Blue Cover'!$A$7:$H$16</definedName>
    <definedName name="_ICO35" localSheetId="2">[12]Cover!#REF!</definedName>
    <definedName name="_ICO35">[12]Cover!#REF!</definedName>
    <definedName name="_ICO36">'[56]RevBgt6-7'!$P$11:$AC$51</definedName>
    <definedName name="_ICO37">'[19]RevBgt6-7'!$P$11:$AC$51</definedName>
    <definedName name="_ICO4">#N/A</definedName>
    <definedName name="_ICO6">[6]Discount!$G$9:$G$15</definedName>
    <definedName name="_ICO7">'[60]overses paya. as at 30.9.2008'!$M$3:$M$2410</definedName>
    <definedName name="_ICO8">[6]Discount!$F$9:$F$15</definedName>
    <definedName name="_inc02">[4]Forecast!$G$9</definedName>
    <definedName name="_inc03">[4]Forecast!$G$10</definedName>
    <definedName name="_inc04">[4]Forecast!$G$11</definedName>
    <definedName name="_inc05">[4]Forecast!$G$12</definedName>
    <definedName name="_inc06">[4]Forecast!$G$13</definedName>
    <definedName name="_inc1">[4]Minutes!$F$8</definedName>
    <definedName name="_isp05">'[8]RevBgt6-7'!$A$62:$M$87</definedName>
    <definedName name="_Key1" localSheetId="0" hidden="1">#REF!</definedName>
    <definedName name="_Key1" localSheetId="2" hidden="1">#REF!</definedName>
    <definedName name="_Key1" hidden="1">#REF!</definedName>
    <definedName name="_KL1" localSheetId="2">#REF!</definedName>
    <definedName name="_KL1">#REF!</definedName>
    <definedName name="_Order1" hidden="1">0</definedName>
    <definedName name="_out02">[4]Forecast!$G$19</definedName>
    <definedName name="_out03">[4]Forecast!$G$20</definedName>
    <definedName name="_out04">[4]Forecast!$G$21</definedName>
    <definedName name="_out05">[4]Forecast!$G$22</definedName>
    <definedName name="_out06">[4]Forecast!$G$23</definedName>
    <definedName name="_out1">[4]Minutes!$K$8</definedName>
    <definedName name="_r0530597" localSheetId="2">#REF!</definedName>
    <definedName name="_r0530597">#REF!</definedName>
    <definedName name="_r0760797" localSheetId="2">#REF!</definedName>
    <definedName name="_r0760797">#REF!</definedName>
    <definedName name="_rb05">[8]RevBgtBs2005!$B$2:$O$54</definedName>
    <definedName name="_rby05">[8]RevBgtBs2005!$B$57:$O$107</definedName>
    <definedName name="_Sort" localSheetId="0" hidden="1">#REF!</definedName>
    <definedName name="_Sort" localSheetId="2" hidden="1">#REF!</definedName>
    <definedName name="_Sort" hidden="1">#REF!</definedName>
    <definedName name="_Table1_In1" localSheetId="0" hidden="1">#REF!</definedName>
    <definedName name="_Table1_In1" localSheetId="2" hidden="1">#REF!</definedName>
    <definedName name="_Table1_In1" hidden="1">#REF!</definedName>
    <definedName name="_Table2_In2" localSheetId="0" hidden="1">#REF!</definedName>
    <definedName name="_Table2_In2" localSheetId="2" hidden="1">#REF!</definedName>
    <definedName name="_Table2_In2" hidden="1">#REF!</definedName>
    <definedName name="a">'[18]6-15'!$I$8</definedName>
    <definedName name="aa">'[64]RevBgt6-7'!$P$65:$AC$65</definedName>
    <definedName name="ab" localSheetId="2">#REF!</definedName>
    <definedName name="ab">#REF!</definedName>
    <definedName name="abc" localSheetId="2">[65]Cover!#REF!</definedName>
    <definedName name="abc">[65]Cover!#REF!</definedName>
    <definedName name="abns">#N/A</definedName>
    <definedName name="ABRKID" localSheetId="2">#REF!</definedName>
    <definedName name="ABRKID">#REF!</definedName>
    <definedName name="ac" localSheetId="2">#REF!</definedName>
    <definedName name="ac">#REF!</definedName>
    <definedName name="acc" localSheetId="2">[66]Sheet1!#REF!</definedName>
    <definedName name="acc">[66]Sheet1!#REF!</definedName>
    <definedName name="ACCTBAL" localSheetId="2">#REF!</definedName>
    <definedName name="ACCTBAL">#REF!</definedName>
    <definedName name="ACCTDESC" localSheetId="2">#REF!</definedName>
    <definedName name="ACCTDESC">#REF!</definedName>
    <definedName name="ACCTGRPCPY" localSheetId="2">#REF!</definedName>
    <definedName name="ACCTGRPCPY">#REF!</definedName>
    <definedName name="ACCTID" localSheetId="2">#REF!</definedName>
    <definedName name="ACCTID">#REF!</definedName>
    <definedName name="ACCTSEGVAL" localSheetId="2">#REF!</definedName>
    <definedName name="ACCTSEGVAL">#REF!</definedName>
    <definedName name="ACCTTYPE" localSheetId="2">#REF!</definedName>
    <definedName name="ACCTTYPE">#REF!</definedName>
    <definedName name="ACSEGVAL01" localSheetId="2">#REF!</definedName>
    <definedName name="ACSEGVAL01">#REF!</definedName>
    <definedName name="ACSEGVAL02" localSheetId="2">#REF!</definedName>
    <definedName name="ACSEGVAL02">#REF!</definedName>
    <definedName name="ACSEGVAL03" localSheetId="2">#REF!</definedName>
    <definedName name="ACSEGVAL03">#REF!</definedName>
    <definedName name="ACSEGVAL04" localSheetId="2">#REF!</definedName>
    <definedName name="ACSEGVAL04">#REF!</definedName>
    <definedName name="ACSEGVAL05" localSheetId="2">#REF!</definedName>
    <definedName name="ACSEGVAL05">#REF!</definedName>
    <definedName name="ACSEGVAL06" localSheetId="2">#REF!</definedName>
    <definedName name="ACSEGVAL06">#REF!</definedName>
    <definedName name="ACSEGVAL07" localSheetId="2">#REF!</definedName>
    <definedName name="ACSEGVAL07">#REF!</definedName>
    <definedName name="ACSEGVAL08" localSheetId="2">#REF!</definedName>
    <definedName name="ACSEGVAL08">#REF!</definedName>
    <definedName name="ACSEGVAL09" localSheetId="2">#REF!</definedName>
    <definedName name="ACSEGVAL09">#REF!</definedName>
    <definedName name="ACSEGVAL10" localSheetId="2">#REF!</definedName>
    <definedName name="ACSEGVAL10">#REF!</definedName>
    <definedName name="ACTIVITYSW" localSheetId="2">#REF!</definedName>
    <definedName name="ACTIVITYSW">#REF!</definedName>
    <definedName name="ADF">[67]Forecast!$G$13</definedName>
    <definedName name="Adjust" localSheetId="2">[68]Sensitivity!#REF!</definedName>
    <definedName name="Adjust">[68]Sensitivity!#REF!</definedName>
    <definedName name="ana" localSheetId="2">#REF!</definedName>
    <definedName name="ana">#REF!</definedName>
    <definedName name="anscount" hidden="1">1</definedName>
    <definedName name="as">[67]Forecast!$G$22</definedName>
    <definedName name="asd">[5]RevBgtBs2005!$B$2:$O$54</definedName>
    <definedName name="asfggfv" localSheetId="2">#REF!</definedName>
    <definedName name="asfggfv">#REF!</definedName>
    <definedName name="AUDTDATE" localSheetId="2">#REF!</definedName>
    <definedName name="AUDTDATE">#REF!</definedName>
    <definedName name="AUDTORG" localSheetId="2">#REF!</definedName>
    <definedName name="AUDTORG">#REF!</definedName>
    <definedName name="AUDTTIME" localSheetId="2">#REF!</definedName>
    <definedName name="AUDTTIME">#REF!</definedName>
    <definedName name="AUDTUSER" localSheetId="2">#REF!</definedName>
    <definedName name="AUDTUSER">#REF!</definedName>
    <definedName name="az" localSheetId="2">#REF!</definedName>
    <definedName name="az">#REF!</definedName>
    <definedName name="B">'[69]RevBgt6-7'!$P$11:$AC$51</definedName>
    <definedName name="ba" localSheetId="2">#REF!</definedName>
    <definedName name="ba">#REF!</definedName>
    <definedName name="BaseYear">[70]cellular!$C$13</definedName>
    <definedName name="bb" localSheetId="2">#REF!</definedName>
    <definedName name="bb">#REF!</definedName>
    <definedName name="bc" localSheetId="2">#REF!</definedName>
    <definedName name="bc">#REF!</definedName>
    <definedName name="bd">'[8]RevBgt6-7'!$A$65:$N$65</definedName>
    <definedName name="bdy">'[8]RevBgt6-7'!$P$65:$AC$65</definedName>
    <definedName name="be" localSheetId="2">#REF!</definedName>
    <definedName name="be">#REF!</definedName>
    <definedName name="Beginning_Balance" localSheetId="2">#N/A</definedName>
    <definedName name="Beginning_Balance">#N/A</definedName>
    <definedName name="bf" localSheetId="2">#REF!</definedName>
    <definedName name="bf">#REF!</definedName>
    <definedName name="bg" localSheetId="2">#REF!</definedName>
    <definedName name="bg">#REF!</definedName>
    <definedName name="bh" localSheetId="2">#REF!</definedName>
    <definedName name="bh">#REF!</definedName>
    <definedName name="bi" localSheetId="2">#REF!</definedName>
    <definedName name="bi">#REF!</definedName>
    <definedName name="bj" localSheetId="2">#REF!</definedName>
    <definedName name="bj">#REF!</definedName>
    <definedName name="bk" localSheetId="2">#REF!</definedName>
    <definedName name="bk">#REF!</definedName>
    <definedName name="bl" localSheetId="2">#REF!</definedName>
    <definedName name="bl">#REF!</definedName>
    <definedName name="bm" localSheetId="2">#REF!</definedName>
    <definedName name="bm">#REF!</definedName>
    <definedName name="bn" localSheetId="2">#REF!</definedName>
    <definedName name="bn">#REF!</definedName>
    <definedName name="bo" localSheetId="2">#REF!</definedName>
    <definedName name="bo">#REF!</definedName>
    <definedName name="bp" localSheetId="2">#REF!</definedName>
    <definedName name="bp">#REF!</definedName>
    <definedName name="bq" localSheetId="2">#REF!</definedName>
    <definedName name="bq">#REF!</definedName>
    <definedName name="br" localSheetId="2">#REF!</definedName>
    <definedName name="br">#REF!</definedName>
    <definedName name="BS">[8]Bgt!$A$9:$Q$58</definedName>
    <definedName name="bt" localSheetId="2">#REF!</definedName>
    <definedName name="bt">#REF!</definedName>
    <definedName name="bu" localSheetId="2">#REF!</definedName>
    <definedName name="bu">#REF!</definedName>
    <definedName name="BudYear">[71]TM1.Settings!$K$11</definedName>
    <definedName name="bz" localSheetId="2">#REF!</definedName>
    <definedName name="bz">#REF!</definedName>
    <definedName name="ca" localSheetId="2">#REF!</definedName>
    <definedName name="ca">#REF!</definedName>
    <definedName name="case">[70]Control!$K$16</definedName>
    <definedName name="Case1">[70]Control!$L$12</definedName>
    <definedName name="Case2">[70]Control!$L$13</definedName>
    <definedName name="Case3">[70]Control!$L$14</definedName>
    <definedName name="Cash">{"Client Name or Project Name"}</definedName>
    <definedName name="cb" localSheetId="2">#REF!</definedName>
    <definedName name="cb">#REF!</definedName>
    <definedName name="cc" localSheetId="2">#REF!</definedName>
    <definedName name="cc">#REF!</definedName>
    <definedName name="cca" localSheetId="2">'[72]Centro de Custo'!#REF!</definedName>
    <definedName name="cca">'[72]Centro de Custo'!#REF!</definedName>
    <definedName name="ccb" localSheetId="2">'[72]Centro de Custo'!#REF!</definedName>
    <definedName name="ccb">'[72]Centro de Custo'!#REF!</definedName>
    <definedName name="ccc" localSheetId="2">'[72]Centro de Custo'!#REF!</definedName>
    <definedName name="ccc">'[72]Centro de Custo'!#REF!</definedName>
    <definedName name="ccd" localSheetId="2">'[72]Centro de Custo'!#REF!</definedName>
    <definedName name="ccd">'[72]Centro de Custo'!#REF!</definedName>
    <definedName name="cce" localSheetId="2">'[72]Centro de Custo'!#REF!</definedName>
    <definedName name="cce">'[72]Centro de Custo'!#REF!</definedName>
    <definedName name="ccf" localSheetId="2">'[72]Centro de Custo'!#REF!</definedName>
    <definedName name="ccf">'[72]Centro de Custo'!#REF!</definedName>
    <definedName name="ccg" localSheetId="2">'[72]Centro de Custo'!#REF!</definedName>
    <definedName name="ccg">'[72]Centro de Custo'!#REF!</definedName>
    <definedName name="cch" localSheetId="2">'[72]Centro de Custo'!#REF!</definedName>
    <definedName name="cch">'[72]Centro de Custo'!#REF!</definedName>
    <definedName name="cci" localSheetId="2">'[72]Centro de Custo'!#REF!</definedName>
    <definedName name="cci">'[72]Centro de Custo'!#REF!</definedName>
    <definedName name="ccj" localSheetId="2">'[72]Centro de Custo'!#REF!</definedName>
    <definedName name="ccj">'[72]Centro de Custo'!#REF!</definedName>
    <definedName name="cck" localSheetId="2">'[72]Centro de Custo'!#REF!</definedName>
    <definedName name="cck">'[72]Centro de Custo'!#REF!</definedName>
    <definedName name="ccl" localSheetId="2">'[72]Centro de Custo'!#REF!</definedName>
    <definedName name="ccl">'[72]Centro de Custo'!#REF!</definedName>
    <definedName name="ccm" localSheetId="2">'[72]Centro de Custo'!#REF!</definedName>
    <definedName name="ccm">'[72]Centro de Custo'!#REF!</definedName>
    <definedName name="ccn" localSheetId="2">'[72]Centro de Custo'!#REF!</definedName>
    <definedName name="ccn">'[72]Centro de Custo'!#REF!</definedName>
    <definedName name="cco" localSheetId="2">'[72]Centro de Custo'!#REF!</definedName>
    <definedName name="cco">'[72]Centro de Custo'!#REF!</definedName>
    <definedName name="ccp" localSheetId="2">'[72]Centro de Custo'!#REF!</definedName>
    <definedName name="ccp">'[72]Centro de Custo'!#REF!</definedName>
    <definedName name="ccq" localSheetId="2">'[72]Centro de Custo'!#REF!</definedName>
    <definedName name="ccq">'[72]Centro de Custo'!#REF!</definedName>
    <definedName name="ccr" localSheetId="2">'[72]Centro de Custo'!#REF!</definedName>
    <definedName name="ccr">'[72]Centro de Custo'!#REF!</definedName>
    <definedName name="ccs" localSheetId="2">'[72]Centro de Custo'!#REF!</definedName>
    <definedName name="ccs">'[72]Centro de Custo'!#REF!</definedName>
    <definedName name="cd" localSheetId="2">#REF!</definedName>
    <definedName name="cd">#REF!</definedName>
    <definedName name="ce" localSheetId="2">#REF!</definedName>
    <definedName name="ce">#REF!</definedName>
    <definedName name="ceq" localSheetId="2">#REF!</definedName>
    <definedName name="ceq">#REF!</definedName>
    <definedName name="CF" localSheetId="2">#REF!</definedName>
    <definedName name="CF">#REF!</definedName>
    <definedName name="CFDBN1" localSheetId="2">#REF!</definedName>
    <definedName name="CFDBN1">#REF!</definedName>
    <definedName name="cfi" localSheetId="2">#REF!</definedName>
    <definedName name="cfi">#REF!</definedName>
    <definedName name="cgm" localSheetId="2">#REF!</definedName>
    <definedName name="cgm">#REF!</definedName>
    <definedName name="check1">[70]cellular!$B$63:$R$119</definedName>
    <definedName name="check2">[70]cellular!$B$121:$R$161</definedName>
    <definedName name="check3">[70]cellular!$B$163:$R$212</definedName>
    <definedName name="cim" localSheetId="2">#REF!</definedName>
    <definedName name="cim">#REF!</definedName>
    <definedName name="cin" localSheetId="2">#REF!</definedName>
    <definedName name="cin">#REF!</definedName>
    <definedName name="cle" localSheetId="2">#REF!</definedName>
    <definedName name="cle">#REF!</definedName>
    <definedName name="clo" localSheetId="2">#REF!</definedName>
    <definedName name="clo">#REF!</definedName>
    <definedName name="cmi" localSheetId="2">#REF!</definedName>
    <definedName name="cmi">#REF!</definedName>
    <definedName name="cne" localSheetId="2">#REF!</definedName>
    <definedName name="cne">#REF!</definedName>
    <definedName name="CODERVL" localSheetId="2">#REF!</definedName>
    <definedName name="CODERVL">#REF!</definedName>
    <definedName name="com" localSheetId="2">#REF!</definedName>
    <definedName name="com">#REF!</definedName>
    <definedName name="Comp">[4]Forecast!$D$58</definedName>
    <definedName name="Comparison" localSheetId="2">#REF!</definedName>
    <definedName name="Comparison">#REF!</definedName>
    <definedName name="CONTABIL" localSheetId="2">#REF!</definedName>
    <definedName name="CONTABIL">#REF!</definedName>
    <definedName name="crh" localSheetId="2">#REF!</definedName>
    <definedName name="crh">#REF!</definedName>
    <definedName name="csy" localSheetId="2">#REF!</definedName>
    <definedName name="csy">#REF!</definedName>
    <definedName name="CURNTYPE" localSheetId="2">#REF!</definedName>
    <definedName name="CURNTYPE">#REF!</definedName>
    <definedName name="curr_title">[70]Financials!$B$4</definedName>
    <definedName name="D">'[73]6-15'!$I$8</definedName>
    <definedName name="da" localSheetId="2">#REF!</definedName>
    <definedName name="da">#REF!</definedName>
    <definedName name="DAMIN">'[74]6-15'!$I$8</definedName>
    <definedName name="Date">[70]DCF!$F$51</definedName>
    <definedName name="db" localSheetId="2">#REF!</definedName>
    <definedName name="db">#REF!</definedName>
    <definedName name="DBNDTV">'[18]6-15'!$I$8</definedName>
    <definedName name="DBNDTV1">[5]RevBgtBs2005!$B$2:$O$54</definedName>
    <definedName name="DBNDTV11">[10]RevBgtBs2005!$A$5:$M$48</definedName>
    <definedName name="DBNDTV12">'[5]gross contribution'!$A$11:$Q$52</definedName>
    <definedName name="DBNDTV13">'[19]RevBgt6-7'!$P$11:$AC$51</definedName>
    <definedName name="DBNDTV14" localSheetId="2">'[20]TB 30.09.2007'!#REF!</definedName>
    <definedName name="DBNDTV14">'[20]TB 30.09.2007'!#REF!</definedName>
    <definedName name="DBNDTV15">'[10]RevBgtP&amp;L2005'!$A$6:$M$32</definedName>
    <definedName name="DBNDTV16">'[12]Blue Cover'!$A$7:$H$18</definedName>
    <definedName name="DBNDTV17">'[13]RevBgt6-7'!$P$11:$AC$51</definedName>
    <definedName name="DBNDTV18">'[13]RevBgt6-7'!$P$11:$AC$51</definedName>
    <definedName name="DBNDTV19">'[19]RevBgt6-7'!$P$11:$AC$51</definedName>
    <definedName name="DBNDTV2">'[16]6-15'!$I$8</definedName>
    <definedName name="DBNDTV20">'[21]RevBgt6-7'!$P$11:$AC$51</definedName>
    <definedName name="DBNDTV21">'[22]Blue Cover'!$A$7:$H$16</definedName>
    <definedName name="DBNDTV22" localSheetId="2">[12]Cover!#REF!</definedName>
    <definedName name="DBNDTV22">[12]Cover!#REF!</definedName>
    <definedName name="DBNDTV23">'[17]RevBgt6-7'!$P$11:$AC$51</definedName>
    <definedName name="DBNDTV24">'[19]RevBgt6-7'!$P$11:$AC$51</definedName>
    <definedName name="DBNDTV25">'[13]RevBgt6-7'!$P$11:$AC$51</definedName>
    <definedName name="DBNDTV26">'[16]6-15'!$I$8</definedName>
    <definedName name="DBNDTV27">[10]RevBgtBs2005!$A$5:$M$48</definedName>
    <definedName name="DBNDTV28">'[10]RevBgtP&amp;L2005'!$A$6:$M$32</definedName>
    <definedName name="DBNDTV29">'[18]6-15'!$I$8</definedName>
    <definedName name="DBNDTV3">[6]Discount!$G$9:$G$15</definedName>
    <definedName name="DBNDTV30">[5]RevBgtBs2005!$B$2:$O$54</definedName>
    <definedName name="DBNDTV31">'[16]6-15'!$I$8</definedName>
    <definedName name="DBNDTV32">[6]Discount!$G$9:$G$15</definedName>
    <definedName name="DBNDTV33">[6]Discount!$F$9:$F$15</definedName>
    <definedName name="DBNDTV34">'[13]RevBgt6-7'!$P$11:$AC$51</definedName>
    <definedName name="DBNDTV35">'[5]RevBgtP&amp;L2005'!$A$37:$M$55</definedName>
    <definedName name="DBNDTV36">'[18]6-15'!$I$8</definedName>
    <definedName name="DBNDTV37">'[17]RevBgt6-7'!$P$11:$AC$51</definedName>
    <definedName name="DBNDTV4">[6]Discount!$F$9:$F$15</definedName>
    <definedName name="DBNDTV40">[10]RevBgtBs2005!$A$5:$M$48</definedName>
    <definedName name="DBNDTV41">'[5]gross contribution'!$A$11:$Q$52</definedName>
    <definedName name="DBNDTV42">'[19]RevBgt6-7'!$P$11:$AC$51</definedName>
    <definedName name="DBNDTV43" localSheetId="2">'[20]TB 30.09.2007'!#REF!</definedName>
    <definedName name="DBNDTV43">'[20]TB 30.09.2007'!#REF!</definedName>
    <definedName name="DBNDTV44">'[10]RevBgtP&amp;L2005'!$A$6:$M$32</definedName>
    <definedName name="DBNDTV45">'[12]Blue Cover'!$A$7:$H$18</definedName>
    <definedName name="DBNDTV46">'[13]RevBgt6-7'!$P$11:$AC$51</definedName>
    <definedName name="DBNDTV47">'[13]RevBgt6-7'!$P$11:$AC$51</definedName>
    <definedName name="DBNDTV48">'[19]RevBgt6-7'!$P$11:$AC$51</definedName>
    <definedName name="DBNDTV49">'[21]RevBgt6-7'!$P$11:$AC$51</definedName>
    <definedName name="DBNDTV5">'[13]RevBgt6-7'!$P$11:$AC$51</definedName>
    <definedName name="DBNDTV50">'[22]Blue Cover'!$A$7:$H$16</definedName>
    <definedName name="DBNDTV51" localSheetId="2">[12]Cover!#REF!</definedName>
    <definedName name="DBNDTV51">[12]Cover!#REF!</definedName>
    <definedName name="DBNDTV52">'[17]RevBgt6-7'!$P$11:$AC$51</definedName>
    <definedName name="DBNDTV53">'[19]RevBgt6-7'!$P$11:$AC$51</definedName>
    <definedName name="DBNDTV54">'[13]RevBgt6-7'!$P$11:$AC$51</definedName>
    <definedName name="DBNDTV55">'[16]6-15'!$I$8</definedName>
    <definedName name="DBNDTV56">'[10]RevBgtP&amp;L2005'!$A$6:$M$32</definedName>
    <definedName name="DBNDTV57">[10]RevBgtBs2005!$A$5:$M$48</definedName>
    <definedName name="DBNDTV58">[10]RevBgtBs2005!$A$5:$M$48</definedName>
    <definedName name="DBNDTV59">'[10]RevBgtP&amp;L2005'!$A$6:$M$32</definedName>
    <definedName name="DBNDTV6">'[5]RevBgtP&amp;L2005'!$A$37:$M$55</definedName>
    <definedName name="DBNDTV7">'[18]6-15'!$I$8</definedName>
    <definedName name="DBNDTV8">'[17]RevBgt6-7'!$P$11:$AC$51</definedName>
    <definedName name="dc" localSheetId="2">#REF!</definedName>
    <definedName name="dc">#REF!</definedName>
    <definedName name="dcfmatrix" localSheetId="2">#REF!</definedName>
    <definedName name="dcfmatrix">#REF!</definedName>
    <definedName name="dd" localSheetId="2">#REF!</definedName>
    <definedName name="dd">#REF!</definedName>
    <definedName name="DDD">'[75]RevBgt6-7'!$P$11:$AC$51</definedName>
    <definedName name="de" localSheetId="2">#REF!</definedName>
    <definedName name="de">#REF!</definedName>
    <definedName name="december" localSheetId="2">[76]Cover!#REF!</definedName>
    <definedName name="december">[76]Cover!#REF!</definedName>
    <definedName name="DEFCURNCOD" localSheetId="2">#REF!</definedName>
    <definedName name="DEFCURNCOD">#REF!</definedName>
    <definedName name="DIRETORIA" localSheetId="2">#REF!</definedName>
    <definedName name="DIRETORIA">#REF!</definedName>
    <definedName name="drj" localSheetId="2">#REF!</definedName>
    <definedName name="drj">#REF!</definedName>
    <definedName name="dsdsds" localSheetId="0" hidden="1">{#N/A,#N/A,FALSE,"ACQ_GRAPHS";#N/A,#N/A,FALSE,"T_1 GRAPHS";#N/A,#N/A,FALSE,"T_2 GRAPHS";#N/A,#N/A,FALSE,"COMB_GRAPHS"}</definedName>
    <definedName name="dsdsds" localSheetId="2" hidden="1">{#N/A,#N/A,FALSE,"ACQ_GRAPHS";#N/A,#N/A,FALSE,"T_1 GRAPHS";#N/A,#N/A,FALSE,"T_2 GRAPHS";#N/A,#N/A,FALSE,"COMB_GRAPHS"}</definedName>
    <definedName name="dsdsds" hidden="1">{#N/A,#N/A,FALSE,"ACQ_GRAPHS";#N/A,#N/A,FALSE,"T_1 GRAPHS";#N/A,#N/A,FALSE,"T_2 GRAPHS";#N/A,#N/A,FALSE,"COMB_GRAPHS"}</definedName>
    <definedName name="dsp" localSheetId="2">#REF!</definedName>
    <definedName name="dsp">#REF!</definedName>
    <definedName name="dt" localSheetId="2">#REF!</definedName>
    <definedName name="dt">#REF!</definedName>
    <definedName name="DTE">'[5]RevBgtP&amp;L2005'!$A$37:$M$55</definedName>
    <definedName name="DVB" localSheetId="0" hidden="1">{#N/A,#N/A,FALSE,"INPUTS";#N/A,#N/A,FALSE,"PROFORMA BSHEET";#N/A,#N/A,FALSE,"COMBINED";#N/A,#N/A,FALSE,"HIGH YIELD";#N/A,#N/A,FALSE,"COMB_GRAPHS"}</definedName>
    <definedName name="DVB" localSheetId="2" hidden="1">{#N/A,#N/A,FALSE,"INPUTS";#N/A,#N/A,FALSE,"PROFORMA BSHEET";#N/A,#N/A,FALSE,"COMBINED";#N/A,#N/A,FALSE,"HIGH YIELD";#N/A,#N/A,FALSE,"COMB_GRAPHS"}</definedName>
    <definedName name="DVB" hidden="1">{#N/A,#N/A,FALSE,"INPUTS";#N/A,#N/A,FALSE,"PROFORMA BSHEET";#N/A,#N/A,FALSE,"COMBINED";#N/A,#N/A,FALSE,"HIGH YIELD";#N/A,#N/A,FALSE,"COMB_GRAPHS"}</definedName>
    <definedName name="DVBT">'[45]gross contribution'!$A$11:$Q$52</definedName>
    <definedName name="ea" localSheetId="2">#REF!</definedName>
    <definedName name="ea">#REF!</definedName>
    <definedName name="eb" localSheetId="2">#REF!</definedName>
    <definedName name="eb">#REF!</definedName>
    <definedName name="ec" localSheetId="2">#REF!</definedName>
    <definedName name="ec">#REF!</definedName>
    <definedName name="ed" localSheetId="2">#REF!</definedName>
    <definedName name="ed">#REF!</definedName>
    <definedName name="ee">'[18]6-15'!$I$8</definedName>
    <definedName name="ef" localSheetId="2">#REF!</definedName>
    <definedName name="ef">#REF!</definedName>
    <definedName name="eg" localSheetId="2">#REF!</definedName>
    <definedName name="eg">#REF!</definedName>
    <definedName name="eh" localSheetId="2">#REF!</definedName>
    <definedName name="eh">#REF!</definedName>
    <definedName name="ei" localSheetId="2">#REF!</definedName>
    <definedName name="ei">#REF!</definedName>
    <definedName name="ej" localSheetId="2">#REF!</definedName>
    <definedName name="ej">#REF!</definedName>
    <definedName name="ek" localSheetId="2">#REF!</definedName>
    <definedName name="ek">#REF!</definedName>
    <definedName name="el" localSheetId="2">#REF!</definedName>
    <definedName name="el">#REF!</definedName>
    <definedName name="em" localSheetId="2">#REF!</definedName>
    <definedName name="em">#REF!</definedName>
    <definedName name="Ending_Balance" localSheetId="2">#N/A</definedName>
    <definedName name="Ending_Balance">#N/A</definedName>
    <definedName name="ETL_EX_rate" localSheetId="2">#REF!</definedName>
    <definedName name="ETL_EX_rate">#REF!</definedName>
    <definedName name="ez" localSheetId="2">#REF!</definedName>
    <definedName name="ez">#REF!</definedName>
    <definedName name="f">'[77]RevBgt6-7'!$P$11:$AC$51</definedName>
    <definedName name="fa" localSheetId="2">#REF!</definedName>
    <definedName name="fa">#REF!</definedName>
    <definedName name="fb" localSheetId="2">#REF!</definedName>
    <definedName name="fb">#REF!</definedName>
    <definedName name="fc" localSheetId="2">#REF!</definedName>
    <definedName name="fc">#REF!</definedName>
    <definedName name="fd" localSheetId="2">#REF!</definedName>
    <definedName name="fd">#REF!</definedName>
    <definedName name="FDAD">[67]Forecast!$G$23</definedName>
    <definedName name="fe" localSheetId="2">#REF!</definedName>
    <definedName name="fe">#REF!</definedName>
    <definedName name="ff" localSheetId="2">#REF!</definedName>
    <definedName name="ff">#REF!</definedName>
    <definedName name="fg" localSheetId="2">#REF!</definedName>
    <definedName name="fg">#REF!</definedName>
    <definedName name="FGHFGFHGFHF">'[78]RevBgt6-7'!$P$11:$AC$51</definedName>
    <definedName name="fh" localSheetId="2">#REF!</definedName>
    <definedName name="fh">#REF!</definedName>
    <definedName name="FINANCEIRO" localSheetId="2">#REF!</definedName>
    <definedName name="FINANCEIRO">#REF!</definedName>
    <definedName name="fMonth">'[79]6-15'!$I$8</definedName>
    <definedName name="FSCSCURN" localSheetId="2">#REF!</definedName>
    <definedName name="FSCSCURN">#REF!</definedName>
    <definedName name="FSCSDSG" localSheetId="2">#REF!</definedName>
    <definedName name="FSCSDSG">#REF!</definedName>
    <definedName name="FSCSYR" localSheetId="2">#REF!</definedName>
    <definedName name="FSCSYR">#REF!</definedName>
    <definedName name="Full_Print" localSheetId="2">#REF!</definedName>
    <definedName name="Full_Print">#REF!</definedName>
    <definedName name="fz" localSheetId="2">#REF!</definedName>
    <definedName name="fz">#REF!</definedName>
    <definedName name="G">'[69]RevBgt6-7'!$P$11:$AC$51</definedName>
    <definedName name="ga" localSheetId="2">#REF!</definedName>
    <definedName name="ga">#REF!</definedName>
    <definedName name="gb" localSheetId="2">#REF!</definedName>
    <definedName name="gb">#REF!</definedName>
    <definedName name="gc" localSheetId="2">#REF!</definedName>
    <definedName name="gc">#REF!</definedName>
    <definedName name="gd" localSheetId="2">#REF!</definedName>
    <definedName name="gd">#REF!</definedName>
    <definedName name="ge" localSheetId="2">#REF!</definedName>
    <definedName name="ge">#REF!</definedName>
    <definedName name="gf">[80]Sheet1!$J$1:$L$1</definedName>
    <definedName name="gg">[23]RevBgtBs2005!$A$5:$M$48</definedName>
    <definedName name="gh" localSheetId="2">#REF!</definedName>
    <definedName name="gh">#REF!</definedName>
    <definedName name="gi" localSheetId="2">#REF!</definedName>
    <definedName name="gi">#REF!</definedName>
    <definedName name="gj" localSheetId="2">#REF!</definedName>
    <definedName name="gj">#REF!</definedName>
    <definedName name="gk" localSheetId="2">#REF!</definedName>
    <definedName name="gk">#REF!</definedName>
    <definedName name="Grade" localSheetId="2">'[81]Employee Detail'!#REF!</definedName>
    <definedName name="Grade">'[81]Employee Detail'!#REF!</definedName>
    <definedName name="gvjhgjh" localSheetId="2">#REF!</definedName>
    <definedName name="gvjhgjh">#REF!</definedName>
    <definedName name="gz" localSheetId="2">#REF!</definedName>
    <definedName name="gz">#REF!</definedName>
    <definedName name="H">'[82]RevBgt6-7'!$P$11:$AC$51</definedName>
    <definedName name="ha" localSheetId="2">#REF!</definedName>
    <definedName name="ha">#REF!</definedName>
    <definedName name="haf">'[77]RevBgt6-7'!$P$11:$AC$51</definedName>
    <definedName name="hb" localSheetId="2">#REF!</definedName>
    <definedName name="hb">#REF!</definedName>
    <definedName name="hc" localSheetId="2">#REF!</definedName>
    <definedName name="hc">#REF!</definedName>
    <definedName name="hd" localSheetId="2">#REF!</definedName>
    <definedName name="hd">#REF!</definedName>
    <definedName name="he" localSheetId="2">#REF!</definedName>
    <definedName name="he">#REF!</definedName>
    <definedName name="Header" localSheetId="2">#REF!</definedName>
    <definedName name="Header">#REF!</definedName>
    <definedName name="Header_Row" localSheetId="2">ROW(#REF!)</definedName>
    <definedName name="Header_Row">ROW(#REF!)</definedName>
    <definedName name="Header_Row_Back" localSheetId="2">ROW(#REF!)</definedName>
    <definedName name="Header_Row_Back">ROW(#REF!)</definedName>
    <definedName name="hf" localSheetId="2">#REF!</definedName>
    <definedName name="hf">#REF!</definedName>
    <definedName name="hg" localSheetId="2">#REF!</definedName>
    <definedName name="hg">#REF!</definedName>
    <definedName name="hh" localSheetId="2">#REF!</definedName>
    <definedName name="hh">#REF!</definedName>
    <definedName name="hhh">'[23]RevBgtP&amp;L2005'!$A$6:$M$32</definedName>
    <definedName name="hi" localSheetId="2">#REF!</definedName>
    <definedName name="hi">#REF!</definedName>
    <definedName name="hj" localSheetId="2">#REF!</definedName>
    <definedName name="hj">#REF!</definedName>
    <definedName name="hk" localSheetId="2">#REF!</definedName>
    <definedName name="hk">#REF!</definedName>
    <definedName name="hu">[83]RevBgtBs2005!$A$5:$M$48</definedName>
    <definedName name="hz" localSheetId="2">#REF!</definedName>
    <definedName name="hz">#REF!</definedName>
    <definedName name="ia" localSheetId="2">#REF!</definedName>
    <definedName name="ia">#REF!</definedName>
    <definedName name="ib">'[8]gross contribution'!$A$11:$Q$52</definedName>
    <definedName name="ibuy">'[8]RevBgt6-7'!$P$75:$AC$89</definedName>
    <definedName name="ibuy05">'[8]RevBgt6-7'!$P$11:$AC$51</definedName>
    <definedName name="ibuytd">'[8]RevBgt6-7'!$P$13:$AC$50</definedName>
    <definedName name="ic" localSheetId="2">#REF!</definedName>
    <definedName name="ic">#REF!</definedName>
    <definedName name="ID">'[5]gross contribution'!$A$11:$Q$52</definedName>
    <definedName name="if" localSheetId="2">#REF!</definedName>
    <definedName name="if">#REF!</definedName>
    <definedName name="ig" localSheetId="2">#REF!</definedName>
    <definedName name="ig">#REF!</definedName>
    <definedName name="ih" localSheetId="2">#REF!</definedName>
    <definedName name="ih">#REF!</definedName>
    <definedName name="ii" localSheetId="2">#REF!</definedName>
    <definedName name="ii">#REF!</definedName>
    <definedName name="ij" localSheetId="2">#REF!</definedName>
    <definedName name="ij">#REF!</definedName>
    <definedName name="ik" localSheetId="2">#REF!</definedName>
    <definedName name="ik">#REF!</definedName>
    <definedName name="il" localSheetId="2">#REF!</definedName>
    <definedName name="il">#REF!</definedName>
    <definedName name="im" localSheetId="2">#REF!</definedName>
    <definedName name="im">#REF!</definedName>
    <definedName name="in" localSheetId="2">#REF!</definedName>
    <definedName name="in">#REF!</definedName>
    <definedName name="inc" localSheetId="0" hidden="1">#REF!</definedName>
    <definedName name="inc" localSheetId="2" hidden="1">#REF!</definedName>
    <definedName name="inc" hidden="1">#REF!</definedName>
    <definedName name="incb3">[4]Minutes!$F$14</definedName>
    <definedName name="incb4">[4]Minutes!$F$15</definedName>
    <definedName name="incb5">[4]Minutes!$F$16</definedName>
    <definedName name="incb6">[4]Minutes!$F$17</definedName>
    <definedName name="incb7">[4]Minutes!$D$18+[4]Minutes!$F$18</definedName>
    <definedName name="incw3">[4]Minutes!$F$24</definedName>
    <definedName name="incw4">[4]Minutes!$F$25</definedName>
    <definedName name="incw5">[4]Minutes!$F$26</definedName>
    <definedName name="incw6">[4]Minutes!$F$27</definedName>
    <definedName name="incw7">[4]Minutes!$F$28</definedName>
    <definedName name="indi">'[82]RevBgt6-7'!$P$11:$AC$51</definedName>
    <definedName name="INDU">'[77]RevBgt6-7'!$P$11:$AC$51</definedName>
    <definedName name="input1" localSheetId="2">#REF!</definedName>
    <definedName name="input1">#REF!</definedName>
    <definedName name="input2" localSheetId="2">#REF!</definedName>
    <definedName name="input2">#REF!</definedName>
    <definedName name="INTANGI" hidden="1">{#N/A,#N/A,FALSE,"ACQ_GRAPHS";#N/A,#N/A,FALSE,"T_1 GRAPHS";#N/A,#N/A,FALSE,"T_2 GRAPHS";#N/A,#N/A,FALSE,"COMB_GRAPHS"}</definedName>
    <definedName name="Interest" localSheetId="2">#N/A</definedName>
    <definedName name="Interest">#N/A</definedName>
    <definedName name="Interest_Rate" localSheetId="2">#REF!</definedName>
    <definedName name="Interest_Rate">#REF!</definedName>
    <definedName name="ioi">#N/A</definedName>
    <definedName name="ispytd">'[8]RevBgt6-7'!$P$62:$AC$87</definedName>
    <definedName name="iz">'[84]Plano de Contas'!$B$96</definedName>
    <definedName name="J">'[85]RevBgt6-7'!$P$11:$AC$51</definedName>
    <definedName name="ja" localSheetId="2">#REF!</definedName>
    <definedName name="ja">#REF!</definedName>
    <definedName name="JJ" localSheetId="2">#REF!</definedName>
    <definedName name="JJ">#REF!</definedName>
    <definedName name="K">'[69]RevBgt6-7'!$P$11:$AC$51</definedName>
    <definedName name="KANDY">'[86]MAR 03'!$CB$20</definedName>
    <definedName name="L" localSheetId="2">{#N/A,#N/A,FALSE,"ACQ_GRAPHS";#N/A,#N/A,FALSE,"T_1 GRAPHS";#N/A,#N/A,FALSE,"T_2 GRAPHS";#N/A,#N/A,FALSE,"COMB_GRAPHS"}</definedName>
    <definedName name="l" hidden="1">{#N/A,#N/A,FALSE,"ACQ_GRAPHS";#N/A,#N/A,FALSE,"T_1 GRAPHS";#N/A,#N/A,FALSE,"T_2 GRAPHS";#N/A,#N/A,FALSE,"COMB_GRAPHS"}</definedName>
    <definedName name="Last_Row" localSheetId="2">#N/A</definedName>
    <definedName name="Last_Row">#N/A</definedName>
    <definedName name="Loan_Amount" localSheetId="2">#REF!</definedName>
    <definedName name="Loan_Amount">#REF!</definedName>
    <definedName name="Loan_Not_Paid" localSheetId="2">#N/A</definedName>
    <definedName name="Loan_Not_Paid">#N/A</definedName>
    <definedName name="Loan_Start" localSheetId="2">#REF!</definedName>
    <definedName name="Loan_Start">#REF!</definedName>
    <definedName name="Loan_Years" localSheetId="2">#REF!</definedName>
    <definedName name="Loan_Years">#REF!</definedName>
    <definedName name="M">'[73]6-15'!$I$8</definedName>
    <definedName name="mcs" localSheetId="2">#REF!</definedName>
    <definedName name="mcs">#REF!</definedName>
    <definedName name="midyear">[70]DCF!$F$53</definedName>
    <definedName name="mm" localSheetId="2">#REF!</definedName>
    <definedName name="mm">#REF!</definedName>
    <definedName name="mmm">'[19]RevBgt6-7'!$P$11:$AC$51</definedName>
    <definedName name="mod" localSheetId="0" hidden="1">#REF!</definedName>
    <definedName name="mod" localSheetId="2" hidden="1">#REF!</definedName>
    <definedName name="mod" hidden="1">#REF!</definedName>
    <definedName name="Monthly_Payment" localSheetId="2">#N/A</definedName>
    <definedName name="Monthly_Payment">#N/A</definedName>
    <definedName name="N" localSheetId="2">'[87]TB 30.09.2007'!#REF!</definedName>
    <definedName name="N">'[87]TB 30.09.2007'!#REF!</definedName>
    <definedName name="nbh">'[83]RevBgtP&amp;L2005'!$A$6:$M$32</definedName>
    <definedName name="NETPERD1" localSheetId="2">#REF!</definedName>
    <definedName name="NETPERD1">#REF!</definedName>
    <definedName name="NETPERD10" localSheetId="2">#REF!</definedName>
    <definedName name="NETPERD10">#REF!</definedName>
    <definedName name="NETPERD11" localSheetId="2">#REF!</definedName>
    <definedName name="NETPERD11">#REF!</definedName>
    <definedName name="NETPERD12" localSheetId="2">#REF!</definedName>
    <definedName name="NETPERD12">#REF!</definedName>
    <definedName name="NETPERD13" localSheetId="2">#REF!</definedName>
    <definedName name="NETPERD13">#REF!</definedName>
    <definedName name="NETPERD14" localSheetId="2">#REF!</definedName>
    <definedName name="NETPERD14">#REF!</definedName>
    <definedName name="NETPERD15" localSheetId="2">#REF!</definedName>
    <definedName name="NETPERD15">#REF!</definedName>
    <definedName name="NETPERD2" localSheetId="2">#REF!</definedName>
    <definedName name="NETPERD2">#REF!</definedName>
    <definedName name="NETPERD3" localSheetId="2">#REF!</definedName>
    <definedName name="NETPERD3">#REF!</definedName>
    <definedName name="NETPERD4" localSheetId="2">#REF!</definedName>
    <definedName name="NETPERD4">#REF!</definedName>
    <definedName name="NETPERD5" localSheetId="2">#REF!</definedName>
    <definedName name="NETPERD5">#REF!</definedName>
    <definedName name="NETPERD6" localSheetId="2">#REF!</definedName>
    <definedName name="NETPERD6">#REF!</definedName>
    <definedName name="NETPERD7" localSheetId="2">#REF!</definedName>
    <definedName name="NETPERD7">#REF!</definedName>
    <definedName name="NETPERD8" localSheetId="2">#REF!</definedName>
    <definedName name="NETPERD8">#REF!</definedName>
    <definedName name="NETPERD9" localSheetId="2">#REF!</definedName>
    <definedName name="NETPERD9">#REF!</definedName>
    <definedName name="Number_of_Payments" localSheetId="2">#REF!</definedName>
    <definedName name="Number_of_Payments">#REF!</definedName>
    <definedName name="op">#N/A</definedName>
    <definedName name="OPENBAL" localSheetId="2">#REF!</definedName>
    <definedName name="OPENBAL">#REF!</definedName>
    <definedName name="OPENING_BALANCE" localSheetId="2">#REF!</definedName>
    <definedName name="OPENING_BALANCE">#REF!</definedName>
    <definedName name="opopo">#N/A</definedName>
    <definedName name="outb3">[4]Minutes!$K$14</definedName>
    <definedName name="outb4">[4]Minutes!$K$15</definedName>
    <definedName name="outb5">[4]Minutes!$K$16</definedName>
    <definedName name="outb6">[4]Minutes!$K$17</definedName>
    <definedName name="outb7">[4]Minutes!$K$18</definedName>
    <definedName name="outw3">[4]Minutes!$K$24</definedName>
    <definedName name="outw4">[4]Minutes!$K$25</definedName>
    <definedName name="outw5">[4]Minutes!$K$26</definedName>
    <definedName name="outw6">[4]Minutes!$K$27</definedName>
    <definedName name="outw7">[4]Minutes!$K$28</definedName>
    <definedName name="overprov">[88]Schedule!$F$12</definedName>
    <definedName name="Payment_Date" localSheetId="2">#N/A</definedName>
    <definedName name="Payment_Date">#N/A</definedName>
    <definedName name="Payment_Number" localSheetId="2">ROW()-Segment!Header_Row</definedName>
    <definedName name="Payment_Number">ROW()-Header_Row</definedName>
    <definedName name="pfin1297" localSheetId="2">#REF!</definedName>
    <definedName name="pfin1297">#REF!</definedName>
    <definedName name="ply">'[8]RevBgtP&amp;L2005'!$A$37:$N$64</definedName>
    <definedName name="PM" localSheetId="2">#REF!</definedName>
    <definedName name="PM">#REF!</definedName>
    <definedName name="pnl">'[8]RevBgtP&amp;L2005'!$A$2:$N$33</definedName>
    <definedName name="POSTOSEGID" localSheetId="2">#REF!</definedName>
    <definedName name="POSTOSEGID">#REF!</definedName>
    <definedName name="pot">[4]Distribution!$AD$35</definedName>
    <definedName name="Principal" localSheetId="2">-PPMT(Segment!Interest_Rate/12,Segment!Payment_Number,Segment!Number_of_Payments,Segment!Loan_Amount)</definedName>
    <definedName name="Principal">-PPMT(Interest_Rate/12,Payment_Number,Number_of_Payments,Loan_Amount)</definedName>
    <definedName name="_xlnm.Print_Area" localSheetId="1">CIE!$A$1:$N$89</definedName>
    <definedName name="_xlnm.Print_Area" localSheetId="0">Q1_2010!$A$1:$Q$740</definedName>
    <definedName name="_xlnm.Print_Area" localSheetId="2">Segment!$A$1:$K$129</definedName>
    <definedName name="_xlnm.Print_Area">#REF!</definedName>
    <definedName name="Print_Area_MI" localSheetId="2">[89]Cover!#REF!</definedName>
    <definedName name="Print_Area_MI">[89]Cover!#REF!</definedName>
    <definedName name="Profit" localSheetId="0" hidden="1">{#N/A,#N/A,FALSE,"ACQ_GRAPHS";#N/A,#N/A,FALSE,"T_1 GRAPHS";#N/A,#N/A,FALSE,"T_2 GRAPHS";#N/A,#N/A,FALSE,"COMB_GRAPHS"}</definedName>
    <definedName name="Profit" localSheetId="2" hidden="1">{#N/A,#N/A,FALSE,"ACQ_GRAPHS";#N/A,#N/A,FALSE,"T_1 GRAPHS";#N/A,#N/A,FALSE,"T_2 GRAPHS";#N/A,#N/A,FALSE,"COMB_GRAPHS"}</definedName>
    <definedName name="Profit" hidden="1">{#N/A,#N/A,FALSE,"ACQ_GRAPHS";#N/A,#N/A,FALSE,"T_1 GRAPHS";#N/A,#N/A,FALSE,"T_2 GRAPHS";#N/A,#N/A,FALSE,"COMB_GRAPHS"}</definedName>
    <definedName name="proj">[70]cellular!$L$24</definedName>
    <definedName name="proj_name">[70]Control!$B$2</definedName>
    <definedName name="project">[70]Control!$J$4</definedName>
    <definedName name="ProjectName">{"Client Name or Project Name"}</definedName>
    <definedName name="ProjName">{"Client Name or Project Name"}</definedName>
    <definedName name="provision" localSheetId="2">'[90] Working Jan''07'!#REF!</definedName>
    <definedName name="provision">'[90] Working Jan''07'!#REF!</definedName>
    <definedName name="PTCL___Income_Statement">[70]Financials!$B$4</definedName>
    <definedName name="PUB_FileID" hidden="1">"L10003649.xls"</definedName>
    <definedName name="PUB_UserID" hidden="1">"MAYERX"</definedName>
    <definedName name="qwer">#N/A</definedName>
    <definedName name="RawData" localSheetId="2">#REF!</definedName>
    <definedName name="RawData">#REF!</definedName>
    <definedName name="RawHeader" localSheetId="2">#REF!</definedName>
    <definedName name="RawHeader">#REF!</definedName>
    <definedName name="rbs">[8]RevBgtBs2005!$B$2:$O$54</definedName>
    <definedName name="rdf">'[91]RevBgt6-7'!$P$11:$AC$51</definedName>
    <definedName name="redo" localSheetId="0" hidden="1">{#N/A,#N/A,FALSE,"ACQ_GRAPHS";#N/A,#N/A,FALSE,"T_1 GRAPHS";#N/A,#N/A,FALSE,"T_2 GRAPHS";#N/A,#N/A,FALSE,"COMB_GRAPHS"}</definedName>
    <definedName name="redo" localSheetId="2" hidden="1">{#N/A,#N/A,FALSE,"ACQ_GRAPHS";#N/A,#N/A,FALSE,"T_1 GRAPHS";#N/A,#N/A,FALSE,"T_2 GRAPHS";#N/A,#N/A,FALSE,"COMB_GRAPHS"}</definedName>
    <definedName name="redo" hidden="1">{#N/A,#N/A,FALSE,"ACQ_GRAPHS";#N/A,#N/A,FALSE,"T_1 GRAPHS";#N/A,#N/A,FALSE,"T_2 GRAPHS";#N/A,#N/A,FALSE,"COMB_GRAPHS"}</definedName>
    <definedName name="redo1" localSheetId="0" hidden="1">{#N/A,#N/A,FALSE,"ACQ_GRAPHS";#N/A,#N/A,FALSE,"T_1 GRAPHS";#N/A,#N/A,FALSE,"T_2 GRAPHS";#N/A,#N/A,FALSE,"COMB_GRAPHS"}</definedName>
    <definedName name="redo1" localSheetId="2" hidden="1">{#N/A,#N/A,FALSE,"ACQ_GRAPHS";#N/A,#N/A,FALSE,"T_1 GRAPHS";#N/A,#N/A,FALSE,"T_2 GRAPHS";#N/A,#N/A,FALSE,"COMB_GRAPHS"}</definedName>
    <definedName name="redo1" hidden="1">{#N/A,#N/A,FALSE,"ACQ_GRAPHS";#N/A,#N/A,FALSE,"T_1 GRAPHS";#N/A,#N/A,FALSE,"T_2 GRAPHS";#N/A,#N/A,FALSE,"COMB_GRAPHS"}</definedName>
    <definedName name="reh">'[92]RevBgt6-7'!$P$11:$AC$51</definedName>
    <definedName name="ret">[4]Distribution!$F$34</definedName>
    <definedName name="revbgt05">[8]RevBgtBs2005!$A$5:$M$48</definedName>
    <definedName name="Revbgtcur05">'[8]RevBgtP&amp;L2005'!$A$6:$M$32</definedName>
    <definedName name="Revenue">{"Client Name or Project Name"}</definedName>
    <definedName name="RevYTD">'[8]RevBgtP&amp;L2005'!$A$37:$M$55</definedName>
    <definedName name="s">'[93]6-15'!$I$8</definedName>
    <definedName name="sadA">[67]Forecast!$G$12</definedName>
    <definedName name="saer">'[82]RevBgt6-7'!$P$11:$AC$51</definedName>
    <definedName name="SalDB">[71]TM1.Settings!$K$12</definedName>
    <definedName name="SalTable" localSheetId="2">'[81]Employee Detail'!#REF!</definedName>
    <definedName name="SalTable">'[81]Employee Detail'!#REF!</definedName>
    <definedName name="sampa" localSheetId="2">#REF!</definedName>
    <definedName name="sampa">#REF!</definedName>
    <definedName name="SCURNDEC" localSheetId="2">#REF!</definedName>
    <definedName name="SCURNDEC">#REF!</definedName>
    <definedName name="sd">'[45]RevBgt6-7'!$P$13:$AC$50</definedName>
    <definedName name="SDDFGBNH" localSheetId="2">#REF!</definedName>
    <definedName name="SDDFGBNH">#REF!</definedName>
    <definedName name="section">[70]cellular!$F$3</definedName>
    <definedName name="setembr" localSheetId="0" hidden="1">{#N/A,#N/A,FALSE,"Posição Financeira"}</definedName>
    <definedName name="setembr" localSheetId="2" hidden="1">{#N/A,#N/A,FALSE,"Posição Financeira"}</definedName>
    <definedName name="setembr" hidden="1">{#N/A,#N/A,FALSE,"Posição Financeira"}</definedName>
    <definedName name="SF">[4]Distribution!$D$49</definedName>
    <definedName name="sharesout">[70]cellular!$F$20</definedName>
    <definedName name="sp" localSheetId="2">#REF!</definedName>
    <definedName name="sp">#REF!</definedName>
    <definedName name="Spec" localSheetId="2">#REF!</definedName>
    <definedName name="Spec">#REF!</definedName>
    <definedName name="ss">'[12]Blue Cover'!$A$7:$H$18</definedName>
    <definedName name="ssd" localSheetId="2">#REF!</definedName>
    <definedName name="ssd">#REF!</definedName>
    <definedName name="sss">'[64]RevBgt6-7'!$A$65:$N$65</definedName>
    <definedName name="ssssss">'[94]RevBgt6-7'!$A$65:$N$65</definedName>
    <definedName name="SSSSSSSS">'[75]RevBgt6-7'!$P$11:$AC$51</definedName>
    <definedName name="STAR">'[77]RevBgt6-7'!$P$11:$AC$51</definedName>
    <definedName name="SWRVL" localSheetId="2">#REF!</definedName>
    <definedName name="SWRVL">#REF!</definedName>
    <definedName name="SWVersion">[71]TM1.Settings!$E$1</definedName>
    <definedName name="target">[70]Control!$J$8</definedName>
    <definedName name="targetprice">[70]cellular!$F$21</definedName>
    <definedName name="tblIncidential">'[8]RevBgt1 - 5'!$A$125:$M$181</definedName>
    <definedName name="tblTB" localSheetId="2">#REF!</definedName>
    <definedName name="tblTB">#REF!</definedName>
    <definedName name="tci" localSheetId="2">#REF!</definedName>
    <definedName name="tci">#REF!</definedName>
    <definedName name="TDM">[4]Forecast!$D$55</definedName>
    <definedName name="TEST0" localSheetId="2">#REF!</definedName>
    <definedName name="TEST0">#REF!</definedName>
    <definedName name="TEST1" localSheetId="2">#REF!</definedName>
    <definedName name="TEST1">#REF!</definedName>
    <definedName name="TEST2" localSheetId="2">#REF!</definedName>
    <definedName name="TEST2">#REF!</definedName>
    <definedName name="TESTHKEY" localSheetId="2">#REF!</definedName>
    <definedName name="TESTHKEY">#REF!</definedName>
    <definedName name="TESTKEY" localSheetId="2">#REF!</definedName>
    <definedName name="TESTKEY">#REF!</definedName>
    <definedName name="TESTKEYS" localSheetId="2">#REF!</definedName>
    <definedName name="TESTKEYS">#REF!</definedName>
    <definedName name="TESTVKEY" localSheetId="2">#REF!</definedName>
    <definedName name="TESTVKEY">#REF!</definedName>
    <definedName name="Total_Cost" localSheetId="2">#REF!</definedName>
    <definedName name="Total_Cost">#REF!</definedName>
    <definedName name="Total_Interest" localSheetId="2">#REF!</definedName>
    <definedName name="Total_Interest">#REF!</definedName>
    <definedName name="TP" localSheetId="2">#REF!</definedName>
    <definedName name="TP">#REF!</definedName>
    <definedName name="TTTT">'[75]RevBgt6-7'!$P$11:$AC$51</definedName>
    <definedName name="ty">#N/A</definedName>
    <definedName name="U" localSheetId="2">'[95]TB 30.09.2007'!#REF!</definedName>
    <definedName name="U">'[95]TB 30.09.2007'!#REF!</definedName>
    <definedName name="ui" localSheetId="2">-PMT(Segment!Interest_Rate/12,Segment!Number_of_Payments,Segment!Loan_Amount)</definedName>
    <definedName name="ui">-PMT(Interest_Rate/12,Number_of_Payments,Loan_Amount)</definedName>
    <definedName name="uuuu">'[19]RevBgt6-7'!$P$11:$AC$51</definedName>
    <definedName name="uyy">'[21]RevBgt6-7'!$P$11:$AC$51</definedName>
    <definedName name="V">'[85]RevBgt6-7'!$P$11:$AC$51</definedName>
    <definedName name="Values_Entered" localSheetId="2">IF(Segment!Loan_Amount*Segment!Interest_Rate*Segment!Loan_Years*Segment!Loan_Start&gt;0,1,0)</definedName>
    <definedName name="Values_Entered">IF(Loan_Amount*Interest_Rate*Loan_Years*Loan_Start&gt;0,1,0)</definedName>
    <definedName name="vb">#N/A</definedName>
    <definedName name="VVVV">'[22]Blue Cover'!$A$7:$H$16</definedName>
    <definedName name="we" localSheetId="2">#REF!</definedName>
    <definedName name="we">#REF!</definedName>
    <definedName name="wer">#N/A</definedName>
    <definedName name="WORING" localSheetId="2">#REF!</definedName>
    <definedName name="WORING">#REF!</definedName>
    <definedName name="working">[80]Sheet1!$A$1:$I$1</definedName>
    <definedName name="wrn.ALL." localSheetId="0" hidden="1">{#N/A,#N/A,FALSE,"INPUTS";#N/A,#N/A,FALSE,"PROFORMA BSHEET";#N/A,#N/A,FALSE,"COMBINED";#N/A,#N/A,FALSE,"ACQUIROR";#N/A,#N/A,FALSE,"TARGET 1";#N/A,#N/A,FALSE,"TARGET 2";#N/A,#N/A,FALSE,"HIGH YIELD";#N/A,#N/A,FALSE,"OVERFUND"}</definedName>
    <definedName name="wrn.ALL." localSheetId="2" hidden="1">{#N/A,#N/A,FALSE,"INPUTS";#N/A,#N/A,FALSE,"PROFORMA BSHEET";#N/A,#N/A,FALSE,"COMBINED";#N/A,#N/A,FALSE,"ACQUIROR";#N/A,#N/A,FALSE,"TARGET 1";#N/A,#N/A,FALSE,"TARGET 2";#N/A,#N/A,FALSE,"HIGH YIELD";#N/A,#N/A,FALSE,"OVERFUND"}</definedName>
    <definedName name="wrn.ALL." hidden="1">{#N/A,#N/A,FALSE,"INPUTS";#N/A,#N/A,FALSE,"PROFORMA BSHEET";#N/A,#N/A,FALSE,"COMBINED";#N/A,#N/A,FALSE,"ACQUIROR";#N/A,#N/A,FALSE,"TARGET 1";#N/A,#N/A,FALSE,"TARGET 2";#N/A,#N/A,FALSE,"HIGH YIELD";#N/A,#N/A,FALSE,"OVERFUND"}</definedName>
    <definedName name="wrn.All._.Pages." localSheetId="0"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COMBINED." localSheetId="0" hidden="1">{#N/A,#N/A,FALSE,"INPUTS";#N/A,#N/A,FALSE,"PROFORMA BSHEET";#N/A,#N/A,FALSE,"COMBINED";#N/A,#N/A,FALSE,"HIGH YIELD";#N/A,#N/A,FALSE,"COMB_GRAPHS"}</definedName>
    <definedName name="wrn.COMBINED." localSheetId="2" hidden="1">{#N/A,#N/A,FALSE,"INPUTS";#N/A,#N/A,FALSE,"PROFORMA BSHEET";#N/A,#N/A,FALSE,"COMBINED";#N/A,#N/A,FALSE,"HIGH YIELD";#N/A,#N/A,FALSE,"COMB_GRAPHS"}</definedName>
    <definedName name="wrn.COMBINED." hidden="1">{#N/A,#N/A,FALSE,"INPUTS";#N/A,#N/A,FALSE,"PROFORMA BSHEET";#N/A,#N/A,FALSE,"COMBINED";#N/A,#N/A,FALSE,"HIGH YIELD";#N/A,#N/A,FALSE,"COMB_GRAPHS"}</definedName>
    <definedName name="wrn.Contabilidade." localSheetId="0" hidden="1">{#N/A,#N/A,FALSE,"Posição Financeira"}</definedName>
    <definedName name="wrn.Contabilidade." localSheetId="2" hidden="1">{#N/A,#N/A,FALSE,"Posição Financeira"}</definedName>
    <definedName name="wrn.Contabilidade." hidden="1">{#N/A,#N/A,FALSE,"Posição Financeira"}</definedName>
    <definedName name="wrn.Diretoria." localSheetId="0" hidden="1">{#N/A,#N/A,FALSE,"Posição Financeira"}</definedName>
    <definedName name="wrn.Diretoria." localSheetId="2" hidden="1">{#N/A,#N/A,FALSE,"Posição Financeira"}</definedName>
    <definedName name="wrn.Diretoria." hidden="1">{#N/A,#N/A,FALSE,"Posição Financeira"}</definedName>
    <definedName name="wrn.Financeiro." localSheetId="0" hidden="1">{#N/A,#N/A,FALSE,"Posição Financeira"}</definedName>
    <definedName name="wrn.Financeiro." localSheetId="2" hidden="1">{#N/A,#N/A,FALSE,"Posição Financeira"}</definedName>
    <definedName name="wrn.Financeiro." hidden="1">{#N/A,#N/A,FALSE,"Posição Financeira"}</definedName>
    <definedName name="wrn.GRAPHS." localSheetId="0" hidden="1">{#N/A,#N/A,FALSE,"ACQ_GRAPHS";#N/A,#N/A,FALSE,"T_1 GRAPHS";#N/A,#N/A,FALSE,"T_2 GRAPHS";#N/A,#N/A,FALSE,"COMB_GRAPHS"}</definedName>
    <definedName name="wrn.GRAPHS." localSheetId="2" hidden="1">{#N/A,#N/A,FALSE,"ACQ_GRAPHS";#N/A,#N/A,FALSE,"T_1 GRAPHS";#N/A,#N/A,FALSE,"T_2 GRAPHS";#N/A,#N/A,FALSE,"COMB_GRAPHS"}</definedName>
    <definedName name="wrn.GRAPHS." hidden="1">{#N/A,#N/A,FALSE,"ACQ_GRAPHS";#N/A,#N/A,FALSE,"T_1 GRAPHS";#N/A,#N/A,FALSE,"T_2 GRAPHS";#N/A,#N/A,FALSE,"COMB_GRAPHS"}</definedName>
    <definedName name="wrn.Print." localSheetId="0" hidden="1">{"vi1",#N/A,FALSE,"Financial Statements";"vi2",#N/A,FALSE,"Financial Statements";#N/A,#N/A,FALSE,"DCF"}</definedName>
    <definedName name="wrn.Print." localSheetId="2" hidden="1">{"vi1",#N/A,FALSE,"Financial Statements";"vi2",#N/A,FALSE,"Financial Statements";#N/A,#N/A,FALSE,"DCF"}</definedName>
    <definedName name="wrn.Print." hidden="1">{"vi1",#N/A,FALSE,"Financial Statements";"vi2",#N/A,FALSE,"Financial Statements";#N/A,#N/A,FALSE,"DCF"}</definedName>
    <definedName name="wrn.VALUATION." localSheetId="0" hidden="1">{#N/A,#N/A,FALSE,"Valuation Assumptions";#N/A,#N/A,FALSE,"Summary";#N/A,#N/A,FALSE,"DCF";#N/A,#N/A,FALSE,"Valuation";#N/A,#N/A,FALSE,"WACC";#N/A,#N/A,FALSE,"UBVH";#N/A,#N/A,FALSE,"Free Cash Flow"}</definedName>
    <definedName name="wrn.VALUATION." localSheetId="2"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ww" localSheetId="2">[12]Cover!#REF!</definedName>
    <definedName name="www">[12]Cover!#REF!</definedName>
    <definedName name="X">[94]RevBgtBs2005!$A$5:$M$48</definedName>
    <definedName name="xc" localSheetId="2">#REF!</definedName>
    <definedName name="xc">#REF!</definedName>
    <definedName name="XXX">'[78]RevBgt6-7'!$P$11:$AC$51</definedName>
    <definedName name="Year" localSheetId="2">#REF!</definedName>
    <definedName name="Year">#REF!</definedName>
    <definedName name="Yearend">[70]DCF!$F$52</definedName>
    <definedName name="yiyiyu">#N/A</definedName>
    <definedName name="yuyu">#N/A</definedName>
    <definedName name="yy">'[19]RevBgt6-7'!$P$11:$AC$51</definedName>
    <definedName name="YYYYY">'[75]RevBgt6-7'!$P$11:$AC$51</definedName>
    <definedName name="Z">'[94]RevBgtP&amp;L2005'!$A$6:$M$32</definedName>
    <definedName name="Z_FD6FEF07_F5B7_4B9A_BFE3_5F2318E5549E_.wvu.Cols" localSheetId="1" hidden="1">CIE!$P$1:$U$65501</definedName>
    <definedName name="Z_FD6FEF07_F5B7_4B9A_BFE3_5F2318E5549E_.wvu.PrintArea" localSheetId="1" hidden="1">CIE!$A$1:$N$82</definedName>
    <definedName name="Z_FD6FEF07_F5B7_4B9A_BFE3_5F2318E5549E_.wvu.Rows" localSheetId="1" hidden="1">CIE!$A$85:$IV$86</definedName>
    <definedName name="ZZZZZZ">'[74]6-15'!$I$8</definedName>
  </definedNames>
  <calcPr calcId="124519"/>
</workbook>
</file>

<file path=xl/calcChain.xml><?xml version="1.0" encoding="utf-8"?>
<calcChain xmlns="http://schemas.openxmlformats.org/spreadsheetml/2006/main">
  <c r="O695" i="1"/>
  <c r="V82" i="2" l="1"/>
  <c r="L85"/>
  <c r="M85" s="1"/>
  <c r="Z85" s="1"/>
  <c r="AC37" i="3"/>
  <c r="AB37"/>
  <c r="AA37"/>
  <c r="Z37"/>
  <c r="Y37"/>
  <c r="AB35"/>
  <c r="Y36"/>
  <c r="AA34"/>
  <c r="Y34"/>
  <c r="Y108"/>
  <c r="Z108"/>
  <c r="AB108"/>
  <c r="AC108"/>
  <c r="AD108"/>
  <c r="AE108"/>
  <c r="Z109"/>
  <c r="AA109"/>
  <c r="AB109"/>
  <c r="AD109"/>
  <c r="AE109"/>
  <c r="AE107"/>
  <c r="AD107"/>
  <c r="AC107"/>
  <c r="AB107"/>
  <c r="Z107"/>
  <c r="Y107"/>
  <c r="X95"/>
  <c r="Y95"/>
  <c r="Z95"/>
  <c r="AA95"/>
  <c r="AB95"/>
  <c r="AC95"/>
  <c r="X96"/>
  <c r="Y96"/>
  <c r="Z96"/>
  <c r="AA96"/>
  <c r="AB96"/>
  <c r="AC96"/>
  <c r="X97"/>
  <c r="Y97"/>
  <c r="Z97"/>
  <c r="AA97"/>
  <c r="AB97"/>
  <c r="AC97"/>
  <c r="X98"/>
  <c r="Y98"/>
  <c r="Z98"/>
  <c r="AA98"/>
  <c r="AB98"/>
  <c r="AC98"/>
  <c r="AC94"/>
  <c r="AB94"/>
  <c r="AA94"/>
  <c r="Z94"/>
  <c r="Y94"/>
  <c r="X94"/>
  <c r="X73"/>
  <c r="X76"/>
  <c r="X72"/>
  <c r="X69"/>
  <c r="Y69"/>
  <c r="Z69"/>
  <c r="AA69"/>
  <c r="AB69"/>
  <c r="AC69"/>
  <c r="AD69"/>
  <c r="X70"/>
  <c r="Y70"/>
  <c r="Z70"/>
  <c r="AA70"/>
  <c r="AB70"/>
  <c r="AC70"/>
  <c r="X67"/>
  <c r="Y67"/>
  <c r="Z67"/>
  <c r="AA67"/>
  <c r="AB67"/>
  <c r="AC67"/>
  <c r="AC66"/>
  <c r="AB66"/>
  <c r="AA66"/>
  <c r="Z66"/>
  <c r="Y66"/>
  <c r="X66"/>
  <c r="Z56"/>
  <c r="AA56"/>
  <c r="AB56"/>
  <c r="AC56"/>
  <c r="AD56"/>
  <c r="AE56"/>
  <c r="Y57"/>
  <c r="Z57"/>
  <c r="AA57"/>
  <c r="AB57"/>
  <c r="AC57"/>
  <c r="AD57"/>
  <c r="AE57"/>
  <c r="Y58"/>
  <c r="Z58"/>
  <c r="AA58"/>
  <c r="AB58"/>
  <c r="AC58"/>
  <c r="AD58"/>
  <c r="AE58"/>
  <c r="AF58"/>
  <c r="AE55"/>
  <c r="AD55"/>
  <c r="AC55"/>
  <c r="AB55"/>
  <c r="AA55"/>
  <c r="Z55"/>
  <c r="X37"/>
  <c r="X34"/>
  <c r="Z34"/>
  <c r="AB34"/>
  <c r="AC34"/>
  <c r="X35"/>
  <c r="Y35"/>
  <c r="Z35"/>
  <c r="AA35"/>
  <c r="AC35"/>
  <c r="X36"/>
  <c r="Z36"/>
  <c r="AA36"/>
  <c r="AB36"/>
  <c r="AC36"/>
  <c r="AD36"/>
  <c r="AC33"/>
  <c r="AB33"/>
  <c r="AA33"/>
  <c r="Z33"/>
  <c r="Y33"/>
  <c r="X33"/>
  <c r="X22"/>
  <c r="X25"/>
  <c r="X21"/>
  <c r="X18"/>
  <c r="Y18"/>
  <c r="Z18"/>
  <c r="AA18"/>
  <c r="AB18"/>
  <c r="AC18"/>
  <c r="AD18"/>
  <c r="Y19"/>
  <c r="Z19"/>
  <c r="AA19"/>
  <c r="AB19"/>
  <c r="AC19"/>
  <c r="X20"/>
  <c r="Y20"/>
  <c r="Z20"/>
  <c r="AA20"/>
  <c r="AB20"/>
  <c r="AC20"/>
  <c r="AD20"/>
  <c r="X16"/>
  <c r="Y16"/>
  <c r="Z16"/>
  <c r="AA16"/>
  <c r="AB16"/>
  <c r="AC16"/>
  <c r="AC15"/>
  <c r="AB15"/>
  <c r="AA15"/>
  <c r="Z15"/>
  <c r="X15"/>
  <c r="V85" i="2"/>
  <c r="W85"/>
  <c r="X85"/>
  <c r="Y85"/>
  <c r="AA85"/>
  <c r="V86"/>
  <c r="W86"/>
  <c r="X86"/>
  <c r="Y86"/>
  <c r="Z86"/>
  <c r="AA86"/>
  <c r="T78"/>
  <c r="S78"/>
  <c r="R78"/>
  <c r="Q78"/>
  <c r="P78"/>
  <c r="O78"/>
  <c r="V61"/>
  <c r="W61"/>
  <c r="X61"/>
  <c r="Y61"/>
  <c r="Z61"/>
  <c r="AA61"/>
  <c r="V62"/>
  <c r="W62"/>
  <c r="X62"/>
  <c r="Y62"/>
  <c r="V63"/>
  <c r="W63"/>
  <c r="X63"/>
  <c r="Y63"/>
  <c r="V64"/>
  <c r="W64"/>
  <c r="X64"/>
  <c r="Y64"/>
  <c r="Z64"/>
  <c r="AA64"/>
  <c r="V65"/>
  <c r="W65"/>
  <c r="X65"/>
  <c r="Y65"/>
  <c r="Z65"/>
  <c r="AA65"/>
  <c r="V68"/>
  <c r="W68"/>
  <c r="X68"/>
  <c r="Y68"/>
  <c r="Z68"/>
  <c r="AA68"/>
  <c r="V70"/>
  <c r="W70"/>
  <c r="X70"/>
  <c r="Y70"/>
  <c r="Z70"/>
  <c r="AA70"/>
  <c r="V71"/>
  <c r="W71"/>
  <c r="X71"/>
  <c r="Y71"/>
  <c r="V72"/>
  <c r="W72"/>
  <c r="X72"/>
  <c r="Y72"/>
  <c r="Z72"/>
  <c r="V73"/>
  <c r="W73"/>
  <c r="X73"/>
  <c r="Y73"/>
  <c r="Z73"/>
  <c r="V74"/>
  <c r="W74"/>
  <c r="X74"/>
  <c r="Y74"/>
  <c r="Z74"/>
  <c r="V75"/>
  <c r="W75"/>
  <c r="X75"/>
  <c r="Y75"/>
  <c r="Z75"/>
  <c r="V76"/>
  <c r="W76"/>
  <c r="X76"/>
  <c r="Y76"/>
  <c r="Z76"/>
  <c r="AA76"/>
  <c r="V77"/>
  <c r="W77"/>
  <c r="X77"/>
  <c r="Y77"/>
  <c r="Z77"/>
  <c r="AA77"/>
  <c r="V80"/>
  <c r="W80"/>
  <c r="X80"/>
  <c r="Y80"/>
  <c r="Z80"/>
  <c r="AA80"/>
  <c r="W82"/>
  <c r="X82"/>
  <c r="Y82"/>
  <c r="V83"/>
  <c r="W83"/>
  <c r="X83"/>
  <c r="V84"/>
  <c r="W84"/>
  <c r="X84"/>
  <c r="Z60"/>
  <c r="Y60"/>
  <c r="X60"/>
  <c r="W60"/>
  <c r="V60"/>
  <c r="O66"/>
  <c r="T66"/>
  <c r="S66"/>
  <c r="R66"/>
  <c r="Q66"/>
  <c r="P66"/>
  <c r="V35"/>
  <c r="W35"/>
  <c r="X35"/>
  <c r="Y35"/>
  <c r="Z35"/>
  <c r="AA35"/>
  <c r="V37"/>
  <c r="W37"/>
  <c r="X37"/>
  <c r="Y37"/>
  <c r="Z37"/>
  <c r="AA37"/>
  <c r="V38"/>
  <c r="W38"/>
  <c r="X38"/>
  <c r="Y38"/>
  <c r="V39"/>
  <c r="W39"/>
  <c r="X39"/>
  <c r="Y39"/>
  <c r="Z39"/>
  <c r="V40"/>
  <c r="W40"/>
  <c r="X40"/>
  <c r="Y40"/>
  <c r="V41"/>
  <c r="W41"/>
  <c r="X41"/>
  <c r="AA41"/>
  <c r="V42"/>
  <c r="W42"/>
  <c r="X42"/>
  <c r="Y42"/>
  <c r="Z42"/>
  <c r="AA42"/>
  <c r="T39"/>
  <c r="T43" s="1"/>
  <c r="S43"/>
  <c r="R43"/>
  <c r="Q43"/>
  <c r="P43"/>
  <c r="O43"/>
  <c r="O33"/>
  <c r="P33"/>
  <c r="V23"/>
  <c r="W23"/>
  <c r="X23"/>
  <c r="Y23"/>
  <c r="Z23"/>
  <c r="AA23"/>
  <c r="V25"/>
  <c r="W25"/>
  <c r="X25"/>
  <c r="Y25"/>
  <c r="Z25"/>
  <c r="AA25"/>
  <c r="V26"/>
  <c r="W26"/>
  <c r="X26"/>
  <c r="Y26"/>
  <c r="V27"/>
  <c r="W27"/>
  <c r="X27"/>
  <c r="Y27"/>
  <c r="Z27"/>
  <c r="V28"/>
  <c r="W28"/>
  <c r="X28"/>
  <c r="Y28"/>
  <c r="Z28"/>
  <c r="V29"/>
  <c r="W29"/>
  <c r="X29"/>
  <c r="Y29"/>
  <c r="Z29"/>
  <c r="V30"/>
  <c r="W30"/>
  <c r="X30"/>
  <c r="Y30"/>
  <c r="V31"/>
  <c r="W31"/>
  <c r="X31"/>
  <c r="AA31"/>
  <c r="V32"/>
  <c r="W32"/>
  <c r="X32"/>
  <c r="Y32"/>
  <c r="Z32"/>
  <c r="AA32"/>
  <c r="V16"/>
  <c r="W16"/>
  <c r="X16"/>
  <c r="Y16"/>
  <c r="Z16"/>
  <c r="AA16"/>
  <c r="V17"/>
  <c r="W17"/>
  <c r="X17"/>
  <c r="Y17"/>
  <c r="V18"/>
  <c r="W18"/>
  <c r="X18"/>
  <c r="Y18"/>
  <c r="Z18"/>
  <c r="V19"/>
  <c r="W19"/>
  <c r="X19"/>
  <c r="Y19"/>
  <c r="Z19"/>
  <c r="AA19"/>
  <c r="V20"/>
  <c r="W20"/>
  <c r="X20"/>
  <c r="Y20"/>
  <c r="Z20"/>
  <c r="AA20"/>
  <c r="Z15"/>
  <c r="Y15"/>
  <c r="X15"/>
  <c r="W15"/>
  <c r="V15"/>
  <c r="T21"/>
  <c r="S21"/>
  <c r="R21"/>
  <c r="Q21"/>
  <c r="P21"/>
  <c r="O21"/>
  <c r="X329" i="1"/>
  <c r="V329"/>
  <c r="V316"/>
  <c r="W316"/>
  <c r="X316"/>
  <c r="Y316"/>
  <c r="V317"/>
  <c r="W317"/>
  <c r="X317"/>
  <c r="Y317"/>
  <c r="V318"/>
  <c r="W318"/>
  <c r="X318"/>
  <c r="Y318"/>
  <c r="V319"/>
  <c r="W319"/>
  <c r="X319"/>
  <c r="Y319"/>
  <c r="V320"/>
  <c r="W320"/>
  <c r="X320"/>
  <c r="Y320"/>
  <c r="V322"/>
  <c r="W322"/>
  <c r="X322"/>
  <c r="Y322"/>
  <c r="V323"/>
  <c r="W323"/>
  <c r="X323"/>
  <c r="Y323"/>
  <c r="V324"/>
  <c r="W324"/>
  <c r="X324"/>
  <c r="Y324"/>
  <c r="V325"/>
  <c r="W325"/>
  <c r="X325"/>
  <c r="Y325"/>
  <c r="V326"/>
  <c r="W326"/>
  <c r="X326"/>
  <c r="Y326"/>
  <c r="V327"/>
  <c r="W327"/>
  <c r="X327"/>
  <c r="Y327"/>
  <c r="V328"/>
  <c r="W328"/>
  <c r="X328"/>
  <c r="Y328"/>
  <c r="W329"/>
  <c r="Y329"/>
  <c r="V330"/>
  <c r="W330"/>
  <c r="X330"/>
  <c r="Y330"/>
  <c r="V331"/>
  <c r="W331"/>
  <c r="X331"/>
  <c r="Y331"/>
  <c r="V333"/>
  <c r="W333"/>
  <c r="X333"/>
  <c r="Y333"/>
  <c r="V334"/>
  <c r="W334"/>
  <c r="X334"/>
  <c r="Y334"/>
  <c r="V335"/>
  <c r="W335"/>
  <c r="X335"/>
  <c r="Y335"/>
  <c r="V336"/>
  <c r="W336"/>
  <c r="X336"/>
  <c r="Y336"/>
  <c r="V337"/>
  <c r="W337"/>
  <c r="X337"/>
  <c r="Y337"/>
  <c r="V338"/>
  <c r="W338"/>
  <c r="X338"/>
  <c r="Y338"/>
  <c r="V339"/>
  <c r="W339"/>
  <c r="X339"/>
  <c r="Y339"/>
  <c r="V340"/>
  <c r="W340"/>
  <c r="X340"/>
  <c r="Y340"/>
  <c r="V342"/>
  <c r="W342"/>
  <c r="X342"/>
  <c r="Y342"/>
  <c r="V343"/>
  <c r="W343"/>
  <c r="X343"/>
  <c r="Y343"/>
  <c r="V345"/>
  <c r="W345"/>
  <c r="X345"/>
  <c r="Y345"/>
  <c r="V346"/>
  <c r="W346"/>
  <c r="X346"/>
  <c r="Y346"/>
  <c r="V347"/>
  <c r="W347"/>
  <c r="X347"/>
  <c r="Y347"/>
  <c r="V348"/>
  <c r="W348"/>
  <c r="X348"/>
  <c r="Y348"/>
  <c r="V349"/>
  <c r="W349"/>
  <c r="X349"/>
  <c r="Y349"/>
  <c r="V351"/>
  <c r="W351"/>
  <c r="X351"/>
  <c r="Y351"/>
  <c r="Y315"/>
  <c r="X315"/>
  <c r="W315"/>
  <c r="V315"/>
  <c r="U341"/>
  <c r="T341"/>
  <c r="S341"/>
  <c r="R341"/>
  <c r="U332"/>
  <c r="T332"/>
  <c r="S332"/>
  <c r="R332"/>
  <c r="R321"/>
  <c r="U321"/>
  <c r="T321"/>
  <c r="S321"/>
  <c r="V84"/>
  <c r="W84"/>
  <c r="X84"/>
  <c r="Y84"/>
  <c r="V85"/>
  <c r="W85"/>
  <c r="X85"/>
  <c r="Y85"/>
  <c r="V86"/>
  <c r="W86"/>
  <c r="V87"/>
  <c r="W87"/>
  <c r="X87"/>
  <c r="Y87"/>
  <c r="V88"/>
  <c r="W88"/>
  <c r="X88"/>
  <c r="Y88"/>
  <c r="V90"/>
  <c r="W90"/>
  <c r="X90"/>
  <c r="Y90"/>
  <c r="V91"/>
  <c r="W91"/>
  <c r="X91"/>
  <c r="Y91"/>
  <c r="V92"/>
  <c r="W92"/>
  <c r="Y92"/>
  <c r="V93"/>
  <c r="W93"/>
  <c r="X93"/>
  <c r="Y93"/>
  <c r="V94"/>
  <c r="W94"/>
  <c r="X94"/>
  <c r="Y94"/>
  <c r="W95"/>
  <c r="V96"/>
  <c r="W96"/>
  <c r="X96"/>
  <c r="Y96"/>
  <c r="V97"/>
  <c r="W97"/>
  <c r="X97"/>
  <c r="Y97"/>
  <c r="V98"/>
  <c r="W98"/>
  <c r="V99"/>
  <c r="W99"/>
  <c r="X99"/>
  <c r="Y99"/>
  <c r="V100"/>
  <c r="W100"/>
  <c r="X100"/>
  <c r="Y100"/>
  <c r="V102"/>
  <c r="W102"/>
  <c r="X102"/>
  <c r="Y102"/>
  <c r="V103"/>
  <c r="W103"/>
  <c r="X103"/>
  <c r="Y103"/>
  <c r="V104"/>
  <c r="W104"/>
  <c r="X104"/>
  <c r="Y104"/>
  <c r="V105"/>
  <c r="W105"/>
  <c r="X105"/>
  <c r="Y105"/>
  <c r="V106"/>
  <c r="W106"/>
  <c r="X106"/>
  <c r="Y106"/>
  <c r="V108"/>
  <c r="W108"/>
  <c r="X108"/>
  <c r="Y108"/>
  <c r="V109"/>
  <c r="W109"/>
  <c r="X109"/>
  <c r="Y109"/>
  <c r="V110"/>
  <c r="W110"/>
  <c r="X110"/>
  <c r="Y110"/>
  <c r="V111"/>
  <c r="W111"/>
  <c r="X111"/>
  <c r="Y111"/>
  <c r="V112"/>
  <c r="W112"/>
  <c r="X112"/>
  <c r="Y112"/>
  <c r="Y83"/>
  <c r="W83"/>
  <c r="V83"/>
  <c r="U89"/>
  <c r="U101" s="1"/>
  <c r="U107" s="1"/>
  <c r="U113" s="1"/>
  <c r="T89"/>
  <c r="T101" s="1"/>
  <c r="T107" s="1"/>
  <c r="T113" s="1"/>
  <c r="S89"/>
  <c r="S101" s="1"/>
  <c r="S107" s="1"/>
  <c r="S113" s="1"/>
  <c r="R89"/>
  <c r="R101" s="1"/>
  <c r="R107" s="1"/>
  <c r="R113" s="1"/>
  <c r="Y53"/>
  <c r="W23"/>
  <c r="V23"/>
  <c r="V17"/>
  <c r="X17"/>
  <c r="X15"/>
  <c r="V15"/>
  <c r="V14"/>
  <c r="W14"/>
  <c r="X14"/>
  <c r="Y14"/>
  <c r="W15"/>
  <c r="Y15"/>
  <c r="V16"/>
  <c r="W16"/>
  <c r="X16"/>
  <c r="Y16"/>
  <c r="Y17"/>
  <c r="V19"/>
  <c r="W19"/>
  <c r="X19"/>
  <c r="Y19"/>
  <c r="V20"/>
  <c r="W20"/>
  <c r="X20"/>
  <c r="Y20"/>
  <c r="V21"/>
  <c r="W21"/>
  <c r="X21"/>
  <c r="Y21"/>
  <c r="V22"/>
  <c r="X22"/>
  <c r="Y22"/>
  <c r="X23"/>
  <c r="Y23"/>
  <c r="V24"/>
  <c r="X24"/>
  <c r="Y24"/>
  <c r="V27"/>
  <c r="W27"/>
  <c r="X27"/>
  <c r="Y27"/>
  <c r="V28"/>
  <c r="W28"/>
  <c r="X28"/>
  <c r="Y28"/>
  <c r="V29"/>
  <c r="W29"/>
  <c r="X29"/>
  <c r="Y29"/>
  <c r="V30"/>
  <c r="W30"/>
  <c r="X30"/>
  <c r="Y30"/>
  <c r="V31"/>
  <c r="W31"/>
  <c r="X31"/>
  <c r="Y31"/>
  <c r="V32"/>
  <c r="W32"/>
  <c r="X32"/>
  <c r="Y32"/>
  <c r="V33"/>
  <c r="W33"/>
  <c r="X33"/>
  <c r="Y33"/>
  <c r="V34"/>
  <c r="W34"/>
  <c r="X34"/>
  <c r="Y34"/>
  <c r="V35"/>
  <c r="W35"/>
  <c r="X35"/>
  <c r="Y35"/>
  <c r="V36"/>
  <c r="W36"/>
  <c r="X36"/>
  <c r="Y36"/>
  <c r="W37"/>
  <c r="X37"/>
  <c r="Y37"/>
  <c r="W38"/>
  <c r="X38"/>
  <c r="Y38"/>
  <c r="V41"/>
  <c r="W41"/>
  <c r="X41"/>
  <c r="Y41"/>
  <c r="V42"/>
  <c r="W42"/>
  <c r="X42"/>
  <c r="Y42"/>
  <c r="V43"/>
  <c r="W43"/>
  <c r="X43"/>
  <c r="Y43"/>
  <c r="V44"/>
  <c r="W44"/>
  <c r="X44"/>
  <c r="Y44"/>
  <c r="V45"/>
  <c r="W45"/>
  <c r="X45"/>
  <c r="Y45"/>
  <c r="V46"/>
  <c r="W46"/>
  <c r="X46"/>
  <c r="Y46"/>
  <c r="V47"/>
  <c r="W47"/>
  <c r="X47"/>
  <c r="Y47"/>
  <c r="V48"/>
  <c r="W48"/>
  <c r="X48"/>
  <c r="Y48"/>
  <c r="V50"/>
  <c r="W50"/>
  <c r="X50"/>
  <c r="Y50"/>
  <c r="V51"/>
  <c r="W51"/>
  <c r="X51"/>
  <c r="Y51"/>
  <c r="X52"/>
  <c r="Y52"/>
  <c r="V53"/>
  <c r="W53"/>
  <c r="X53"/>
  <c r="V54"/>
  <c r="W54"/>
  <c r="X54"/>
  <c r="Y54"/>
  <c r="Y13"/>
  <c r="X13"/>
  <c r="W13"/>
  <c r="V13"/>
  <c r="T55"/>
  <c r="U55"/>
  <c r="S55"/>
  <c r="R55"/>
  <c r="S49"/>
  <c r="T49"/>
  <c r="T56" s="1"/>
  <c r="U49"/>
  <c r="R49"/>
  <c r="S39"/>
  <c r="T39"/>
  <c r="U39"/>
  <c r="S40"/>
  <c r="T40"/>
  <c r="U40"/>
  <c r="R40"/>
  <c r="R39"/>
  <c r="S25"/>
  <c r="T25"/>
  <c r="U25"/>
  <c r="R25"/>
  <c r="U18"/>
  <c r="U26" s="1"/>
  <c r="T18"/>
  <c r="S18"/>
  <c r="S26" s="1"/>
  <c r="R18"/>
  <c r="U57" l="1"/>
  <c r="U56"/>
  <c r="S344"/>
  <c r="S350" s="1"/>
  <c r="S352" s="1"/>
  <c r="U344"/>
  <c r="U350" s="1"/>
  <c r="U352" s="1"/>
  <c r="R344"/>
  <c r="R350" s="1"/>
  <c r="R352" s="1"/>
  <c r="T344"/>
  <c r="T350" s="1"/>
  <c r="T352" s="1"/>
  <c r="T57"/>
  <c r="T26"/>
  <c r="S56"/>
  <c r="S57" s="1"/>
  <c r="R26"/>
  <c r="R56"/>
  <c r="R57" s="1"/>
  <c r="L41" i="2"/>
  <c r="Y41" s="1"/>
  <c r="K38" i="1"/>
  <c r="V38" s="1"/>
  <c r="K37"/>
  <c r="V37" s="1"/>
  <c r="D56" i="3"/>
  <c r="Y56" s="1"/>
  <c r="D55"/>
  <c r="Y55" s="1"/>
  <c r="E19"/>
  <c r="X19" s="1"/>
  <c r="F15"/>
  <c r="Y15" s="1"/>
  <c r="H109"/>
  <c r="AC109" s="1"/>
  <c r="D109"/>
  <c r="Y109" s="1"/>
  <c r="F108"/>
  <c r="AA108" s="1"/>
  <c r="F107"/>
  <c r="AA107" s="1"/>
  <c r="K97"/>
  <c r="AD97" s="1"/>
  <c r="K98"/>
  <c r="AD98" s="1"/>
  <c r="K96"/>
  <c r="AD96" s="1"/>
  <c r="K95"/>
  <c r="AD95" s="1"/>
  <c r="K94"/>
  <c r="AD94" s="1"/>
  <c r="K74"/>
  <c r="X74" s="1"/>
  <c r="K70"/>
  <c r="AD70" s="1"/>
  <c r="J68"/>
  <c r="AC68" s="1"/>
  <c r="I68"/>
  <c r="AB68" s="1"/>
  <c r="H68"/>
  <c r="AA68" s="1"/>
  <c r="G68"/>
  <c r="Z68" s="1"/>
  <c r="F68"/>
  <c r="Y68" s="1"/>
  <c r="E68"/>
  <c r="K67"/>
  <c r="AD67" s="1"/>
  <c r="K66"/>
  <c r="AD66" s="1"/>
  <c r="K37"/>
  <c r="AD37" s="1"/>
  <c r="K35"/>
  <c r="AD35" s="1"/>
  <c r="K34"/>
  <c r="AD34" s="1"/>
  <c r="K33"/>
  <c r="AD33" s="1"/>
  <c r="K68" l="1"/>
  <c r="AD68" s="1"/>
  <c r="X68"/>
  <c r="K75"/>
  <c r="Q98" i="1"/>
  <c r="Y98" s="1"/>
  <c r="O98"/>
  <c r="X98" s="1"/>
  <c r="Q95"/>
  <c r="Y95" s="1"/>
  <c r="O95"/>
  <c r="X95" s="1"/>
  <c r="K95"/>
  <c r="V95" s="1"/>
  <c r="O92"/>
  <c r="X92" s="1"/>
  <c r="Q86"/>
  <c r="Y86" s="1"/>
  <c r="O86"/>
  <c r="X86" s="1"/>
  <c r="O83"/>
  <c r="X83" s="1"/>
  <c r="K16" i="3"/>
  <c r="AD16" s="1"/>
  <c r="K15"/>
  <c r="AD15" s="1"/>
  <c r="K19"/>
  <c r="AD19" s="1"/>
  <c r="K77" l="1"/>
  <c r="X77" s="1"/>
  <c r="X75"/>
  <c r="E143"/>
  <c r="C135"/>
  <c r="E135" s="1"/>
  <c r="C134"/>
  <c r="E134" s="1"/>
  <c r="G127"/>
  <c r="E118"/>
  <c r="J117"/>
  <c r="I117"/>
  <c r="H117"/>
  <c r="G117"/>
  <c r="F117"/>
  <c r="E117"/>
  <c r="D117"/>
  <c r="J116"/>
  <c r="I116"/>
  <c r="H116"/>
  <c r="G116"/>
  <c r="F116"/>
  <c r="E116"/>
  <c r="D116"/>
  <c r="J115"/>
  <c r="I115"/>
  <c r="H115"/>
  <c r="G115"/>
  <c r="F115"/>
  <c r="E115"/>
  <c r="D115"/>
  <c r="P109"/>
  <c r="K109"/>
  <c r="AF109" s="1"/>
  <c r="K108"/>
  <c r="K107"/>
  <c r="M98"/>
  <c r="M97"/>
  <c r="L75"/>
  <c r="M75" s="1"/>
  <c r="L74"/>
  <c r="K57"/>
  <c r="AF57" s="1"/>
  <c r="L56"/>
  <c r="K56"/>
  <c r="AF56" s="1"/>
  <c r="L55"/>
  <c r="N55" s="1"/>
  <c r="K55"/>
  <c r="AF55" s="1"/>
  <c r="L26"/>
  <c r="L23"/>
  <c r="K23"/>
  <c r="L17"/>
  <c r="J17"/>
  <c r="AC17" s="1"/>
  <c r="I17"/>
  <c r="AB17" s="1"/>
  <c r="H17"/>
  <c r="AA17" s="1"/>
  <c r="G17"/>
  <c r="Z17" s="1"/>
  <c r="F17"/>
  <c r="Y17" s="1"/>
  <c r="E17"/>
  <c r="X17" s="1"/>
  <c r="N15" i="2"/>
  <c r="AA15" s="1"/>
  <c r="N18"/>
  <c r="AA18" s="1"/>
  <c r="I21"/>
  <c r="V21" s="1"/>
  <c r="J21"/>
  <c r="K21"/>
  <c r="X21" s="1"/>
  <c r="L21"/>
  <c r="Y21" s="1"/>
  <c r="I24"/>
  <c r="L24"/>
  <c r="Y24" s="1"/>
  <c r="N27"/>
  <c r="AA27" s="1"/>
  <c r="N28"/>
  <c r="AA28" s="1"/>
  <c r="N29"/>
  <c r="AA29" s="1"/>
  <c r="M30"/>
  <c r="L31"/>
  <c r="Y31" s="1"/>
  <c r="M31"/>
  <c r="Z31" s="1"/>
  <c r="L33"/>
  <c r="L36" s="1"/>
  <c r="Q33"/>
  <c r="R33"/>
  <c r="S33"/>
  <c r="T33"/>
  <c r="N39"/>
  <c r="AA39" s="1"/>
  <c r="M40"/>
  <c r="M41"/>
  <c r="Z41" s="1"/>
  <c r="A45"/>
  <c r="A89" s="1"/>
  <c r="N60"/>
  <c r="AA60" s="1"/>
  <c r="M63"/>
  <c r="I66"/>
  <c r="V66" s="1"/>
  <c r="J66"/>
  <c r="W66" s="1"/>
  <c r="K66"/>
  <c r="X66" s="1"/>
  <c r="L66"/>
  <c r="Y66" s="1"/>
  <c r="I69"/>
  <c r="V69" s="1"/>
  <c r="J69"/>
  <c r="W69" s="1"/>
  <c r="K69"/>
  <c r="X69" s="1"/>
  <c r="L69"/>
  <c r="Y69" s="1"/>
  <c r="A72"/>
  <c r="N72"/>
  <c r="AA72" s="1"/>
  <c r="A73"/>
  <c r="N73"/>
  <c r="AA73" s="1"/>
  <c r="N74"/>
  <c r="AA74" s="1"/>
  <c r="N75"/>
  <c r="AA75" s="1"/>
  <c r="I78"/>
  <c r="V78" s="1"/>
  <c r="J78"/>
  <c r="W78" s="1"/>
  <c r="K78"/>
  <c r="X78" s="1"/>
  <c r="L78"/>
  <c r="Y78" s="1"/>
  <c r="I81"/>
  <c r="J81"/>
  <c r="W81" s="1"/>
  <c r="K81"/>
  <c r="L81"/>
  <c r="Y81" s="1"/>
  <c r="L83"/>
  <c r="Y83" s="1"/>
  <c r="M83"/>
  <c r="Z83" s="1"/>
  <c r="L84"/>
  <c r="Y84" s="1"/>
  <c r="M84"/>
  <c r="Z84" s="1"/>
  <c r="J87"/>
  <c r="M17" i="1"/>
  <c r="W17" s="1"/>
  <c r="K18"/>
  <c r="V18" s="1"/>
  <c r="M18"/>
  <c r="W18" s="1"/>
  <c r="O18"/>
  <c r="X18" s="1"/>
  <c r="Q18"/>
  <c r="Y18" s="1"/>
  <c r="M22"/>
  <c r="W22" s="1"/>
  <c r="M24"/>
  <c r="W24" s="1"/>
  <c r="K25"/>
  <c r="V25" s="1"/>
  <c r="O25"/>
  <c r="X25" s="1"/>
  <c r="Q25"/>
  <c r="Y25" s="1"/>
  <c r="K39"/>
  <c r="V39" s="1"/>
  <c r="M39"/>
  <c r="W39" s="1"/>
  <c r="O39"/>
  <c r="X39" s="1"/>
  <c r="Q39"/>
  <c r="Y39" s="1"/>
  <c r="K40"/>
  <c r="M40"/>
  <c r="W40" s="1"/>
  <c r="O40"/>
  <c r="Q40"/>
  <c r="Y40" s="1"/>
  <c r="K49"/>
  <c r="V49" s="1"/>
  <c r="M49"/>
  <c r="W49" s="1"/>
  <c r="O49"/>
  <c r="X49" s="1"/>
  <c r="Q49"/>
  <c r="Y49" s="1"/>
  <c r="K52"/>
  <c r="V52" s="1"/>
  <c r="M52"/>
  <c r="W52" s="1"/>
  <c r="K55"/>
  <c r="V55" s="1"/>
  <c r="M55"/>
  <c r="W55" s="1"/>
  <c r="O55"/>
  <c r="X55" s="1"/>
  <c r="Q55"/>
  <c r="Y55" s="1"/>
  <c r="K56"/>
  <c r="V56" s="1"/>
  <c r="M56"/>
  <c r="W56" s="1"/>
  <c r="O56"/>
  <c r="X56" s="1"/>
  <c r="Q56"/>
  <c r="Y56" s="1"/>
  <c r="M57"/>
  <c r="W57" s="1"/>
  <c r="Q57"/>
  <c r="Y57" s="1"/>
  <c r="J58"/>
  <c r="L58"/>
  <c r="N58"/>
  <c r="P58"/>
  <c r="M59"/>
  <c r="Q59"/>
  <c r="L60"/>
  <c r="N60"/>
  <c r="P60"/>
  <c r="O89"/>
  <c r="X89" s="1"/>
  <c r="K89"/>
  <c r="V89" s="1"/>
  <c r="M89"/>
  <c r="W89" s="1"/>
  <c r="Q89"/>
  <c r="Y89" s="1"/>
  <c r="A138"/>
  <c r="K321"/>
  <c r="V321" s="1"/>
  <c r="M321"/>
  <c r="W321" s="1"/>
  <c r="O321"/>
  <c r="X321" s="1"/>
  <c r="Q321"/>
  <c r="Y321" s="1"/>
  <c r="K332"/>
  <c r="V332" s="1"/>
  <c r="M332"/>
  <c r="W332" s="1"/>
  <c r="O332"/>
  <c r="X332" s="1"/>
  <c r="Q332"/>
  <c r="Y332" s="1"/>
  <c r="K341"/>
  <c r="V341" s="1"/>
  <c r="M341"/>
  <c r="W341" s="1"/>
  <c r="O341"/>
  <c r="X341" s="1"/>
  <c r="Q341"/>
  <c r="Y341" s="1"/>
  <c r="K344"/>
  <c r="V344" s="1"/>
  <c r="M344"/>
  <c r="W344" s="1"/>
  <c r="O344"/>
  <c r="X344" s="1"/>
  <c r="Q344"/>
  <c r="K350"/>
  <c r="M350"/>
  <c r="O350"/>
  <c r="X350" s="1"/>
  <c r="J352"/>
  <c r="O352"/>
  <c r="X352" s="1"/>
  <c r="A365"/>
  <c r="Y36" i="2" l="1"/>
  <c r="L43"/>
  <c r="Y43" s="1"/>
  <c r="L87"/>
  <c r="O108" i="3"/>
  <c r="AF108"/>
  <c r="K24"/>
  <c r="X23"/>
  <c r="M107"/>
  <c r="AF107"/>
  <c r="K24" i="2"/>
  <c r="N84"/>
  <c r="AA84" s="1"/>
  <c r="K87"/>
  <c r="X81"/>
  <c r="I87"/>
  <c r="V81"/>
  <c r="J24"/>
  <c r="W21"/>
  <c r="N63"/>
  <c r="AA63" s="1"/>
  <c r="Z63"/>
  <c r="N40"/>
  <c r="AA40" s="1"/>
  <c r="Z40"/>
  <c r="N30"/>
  <c r="AA30" s="1"/>
  <c r="Z30"/>
  <c r="I33"/>
  <c r="V24"/>
  <c r="Y33"/>
  <c r="Q101" i="1"/>
  <c r="Y101" s="1"/>
  <c r="K101"/>
  <c r="V101" s="1"/>
  <c r="O57"/>
  <c r="X57" s="1"/>
  <c r="K107"/>
  <c r="K59"/>
  <c r="V40"/>
  <c r="M352"/>
  <c r="W352" s="1"/>
  <c r="W350"/>
  <c r="Q350"/>
  <c r="Y344"/>
  <c r="M101"/>
  <c r="K352"/>
  <c r="V352" s="1"/>
  <c r="V350"/>
  <c r="O59"/>
  <c r="X40"/>
  <c r="K57"/>
  <c r="K17" i="3"/>
  <c r="M23"/>
  <c r="M108"/>
  <c r="M33"/>
  <c r="M35"/>
  <c r="D118"/>
  <c r="M55"/>
  <c r="M56"/>
  <c r="O101" i="1"/>
  <c r="Q26"/>
  <c r="Y26" s="1"/>
  <c r="M25"/>
  <c r="O26"/>
  <c r="K26"/>
  <c r="V26" s="1"/>
  <c r="O58"/>
  <c r="Q60"/>
  <c r="O107" i="3"/>
  <c r="N83" i="2"/>
  <c r="AA83" s="1"/>
  <c r="K26" i="3" l="1"/>
  <c r="X24"/>
  <c r="M17"/>
  <c r="AD17"/>
  <c r="X24" i="2"/>
  <c r="K33"/>
  <c r="J33"/>
  <c r="W24"/>
  <c r="I36"/>
  <c r="V33"/>
  <c r="Q58" i="1"/>
  <c r="Q107"/>
  <c r="M26"/>
  <c r="W25"/>
  <c r="O107"/>
  <c r="X101"/>
  <c r="K60"/>
  <c r="V57"/>
  <c r="W101"/>
  <c r="M107"/>
  <c r="Q352"/>
  <c r="Y352" s="1"/>
  <c r="Y350"/>
  <c r="K113"/>
  <c r="V107"/>
  <c r="O60"/>
  <c r="X26"/>
  <c r="I58"/>
  <c r="M60"/>
  <c r="X26" i="3" l="1"/>
  <c r="M26"/>
  <c r="K36" i="2"/>
  <c r="X33"/>
  <c r="J36"/>
  <c r="W33"/>
  <c r="I43"/>
  <c r="V43" s="1"/>
  <c r="V36"/>
  <c r="Y107" i="1"/>
  <c r="Q113"/>
  <c r="M38" i="2"/>
  <c r="V113" i="1"/>
  <c r="O113"/>
  <c r="X107"/>
  <c r="K58"/>
  <c r="W26"/>
  <c r="W107"/>
  <c r="M113"/>
  <c r="X36" i="2" l="1"/>
  <c r="K43"/>
  <c r="X43" s="1"/>
  <c r="J43"/>
  <c r="W43" s="1"/>
  <c r="W36"/>
  <c r="M62"/>
  <c r="Y113" i="1"/>
  <c r="M17" i="2"/>
  <c r="X113" i="1"/>
  <c r="Z38" i="2"/>
  <c r="N38"/>
  <c r="AA38" s="1"/>
  <c r="M82"/>
  <c r="W113" i="1"/>
  <c r="M66" i="2" l="1"/>
  <c r="M71"/>
  <c r="Z62"/>
  <c r="N62"/>
  <c r="Z82"/>
  <c r="N82"/>
  <c r="AA82" s="1"/>
  <c r="Z17"/>
  <c r="M21"/>
  <c r="N17"/>
  <c r="M26"/>
  <c r="M69" l="1"/>
  <c r="Z66"/>
  <c r="N66"/>
  <c r="AA62"/>
  <c r="N71"/>
  <c r="AA71" s="1"/>
  <c r="Z71"/>
  <c r="AA17"/>
  <c r="N21"/>
  <c r="Z26"/>
  <c r="N26"/>
  <c r="AA26" s="1"/>
  <c r="Z21"/>
  <c r="M24"/>
  <c r="N69" l="1"/>
  <c r="AA66"/>
  <c r="M78"/>
  <c r="Z69"/>
  <c r="Z24"/>
  <c r="M33"/>
  <c r="AA21"/>
  <c r="N24"/>
  <c r="M81" l="1"/>
  <c r="Z78"/>
  <c r="AA69"/>
  <c r="N78"/>
  <c r="N33"/>
  <c r="AA24"/>
  <c r="M36"/>
  <c r="Z33"/>
  <c r="M87" l="1"/>
  <c r="Z81"/>
  <c r="N81"/>
  <c r="AA78"/>
  <c r="Z36"/>
  <c r="M43"/>
  <c r="Z43" s="1"/>
  <c r="AA33"/>
  <c r="N36"/>
  <c r="AA81" l="1"/>
  <c r="N87"/>
  <c r="AA36"/>
  <c r="N43"/>
  <c r="AA43" s="1"/>
</calcChain>
</file>

<file path=xl/comments1.xml><?xml version="1.0" encoding="utf-8"?>
<comments xmlns="http://schemas.openxmlformats.org/spreadsheetml/2006/main">
  <authors>
    <author>Author</author>
  </authors>
  <commentList>
    <comment ref="L68" authorId="0">
      <text>
        <r>
          <rPr>
            <b/>
            <sz val="8"/>
            <color indexed="81"/>
            <rFont val="Tahoma"/>
            <family val="2"/>
          </rPr>
          <t>shalin</t>
        </r>
      </text>
    </comment>
    <comment ref="M68" authorId="0">
      <text>
        <r>
          <rPr>
            <b/>
            <sz val="8"/>
            <color indexed="81"/>
            <rFont val="Tahoma"/>
            <family val="2"/>
          </rPr>
          <t>Author:</t>
        </r>
        <r>
          <rPr>
            <sz val="8"/>
            <color indexed="81"/>
            <rFont val="Tahoma"/>
            <family val="2"/>
          </rPr>
          <t xml:space="preserve">
Difference arrive from DBN. Have to Check whether from Electricuty income reclassification</t>
        </r>
      </text>
    </comment>
  </commentList>
</comments>
</file>

<file path=xl/sharedStrings.xml><?xml version="1.0" encoding="utf-8"?>
<sst xmlns="http://schemas.openxmlformats.org/spreadsheetml/2006/main" count="598" uniqueCount="258">
  <si>
    <t>No circumstances have arisen since the balance sheet date, which would require adjustments to or disclosure in the financial statements.</t>
  </si>
  <si>
    <t>Events after the Balance sheet date</t>
  </si>
  <si>
    <t>Contingencies</t>
  </si>
  <si>
    <t>None of the Directors other than those disclosed above hold any shares in the Company.</t>
  </si>
  <si>
    <t>Mr. Mohamed Vazir Muhsin</t>
  </si>
  <si>
    <t>Mr. Moksevi Rasingh Prelis            </t>
  </si>
  <si>
    <t xml:space="preserve">Dr Shridhir Sariputta Hansa Wijayasuriya           </t>
  </si>
  <si>
    <t>Number of shares</t>
  </si>
  <si>
    <t xml:space="preserve">The details of shares held by the Directors and their spouses as at 31 March 2010 are as follows: </t>
  </si>
  <si>
    <r>
      <t xml:space="preserve">Directors’ Shareholdings </t>
    </r>
    <r>
      <rPr>
        <sz val="10"/>
        <rFont val="Arial"/>
        <family val="2"/>
      </rPr>
      <t> </t>
    </r>
  </si>
  <si>
    <t>HSBC - JPMCB - The Wellcome Trust Ltd.</t>
  </si>
  <si>
    <t>BNY - CF Ruffer Investment Funds</t>
  </si>
  <si>
    <t>Bank of New York - Stewart Ivory - Fifth Third Bank -OH</t>
  </si>
  <si>
    <t>Sri Lanka Insurance Corporation Limited - General Fund</t>
  </si>
  <si>
    <t>HSBC - JPMCB - Coal Staff Superannuation TR</t>
  </si>
  <si>
    <t>HSBC - SSBT - South Asia Portfolio</t>
  </si>
  <si>
    <t>Bank of Ceylon A/C Ceybank Unit Trust</t>
  </si>
  <si>
    <t>Employees Provident Fund</t>
  </si>
  <si>
    <t>HSBC - JPMCB - Scottish ORL SML TR GTI</t>
  </si>
  <si>
    <t xml:space="preserve">CitiBank London s/a RBS AS DEP for FS Global Emerging </t>
  </si>
  <si>
    <t>HSBC - BBH - Genesis Emerging Markets Opportunities Fund</t>
  </si>
  <si>
    <t>CitiBank London s/a RBS AS DEP for FS Asia Pacific</t>
  </si>
  <si>
    <t>HSBC - SSBT - International Finance Corporation</t>
  </si>
  <si>
    <t>Sri Lanka Insurance Corporation Limited - Life Fund</t>
  </si>
  <si>
    <t>HSBC - JPMLU - Capital International Emerging Markets Fund</t>
  </si>
  <si>
    <t xml:space="preserve">HSBC - JPMCB - Emerging Markets Growth Fund </t>
  </si>
  <si>
    <t>Dialog Telekom Employees ESOS Trust</t>
  </si>
  <si>
    <t>HSBC - BBH - Genesis Smaller Companies</t>
  </si>
  <si>
    <t>TM International (L) Limited</t>
  </si>
  <si>
    <t>% Holding</t>
  </si>
  <si>
    <t xml:space="preserve">No. of Shares </t>
  </si>
  <si>
    <t>Name of Shareholder</t>
  </si>
  <si>
    <t>20 largest shareholders of the Company</t>
  </si>
  <si>
    <t>Last traded</t>
  </si>
  <si>
    <t>-</t>
  </si>
  <si>
    <t>Lowest</t>
  </si>
  <si>
    <t>Highest</t>
  </si>
  <si>
    <t>Rs.</t>
  </si>
  <si>
    <t>For the three months ended 31 March</t>
  </si>
  <si>
    <t>Market price per share</t>
  </si>
  <si>
    <t>Where necessary, comparative figures have been adjusted to conform with changes in presentation in the current period.</t>
  </si>
  <si>
    <t>Comparatives</t>
  </si>
  <si>
    <t>Stated Capital of the Company consists of  8,143,778,405 ordinary shares and  3,750,000,000 rated cumulative redeemable preference shares.</t>
  </si>
  <si>
    <t>Stated capital</t>
  </si>
  <si>
    <t>Notes to the financial statements (Contd)</t>
  </si>
  <si>
    <t>DIALOG TELEKOM PLC AND ITS SUBSIDIARIES</t>
  </si>
  <si>
    <t>The accounting policies adopted are consistent with those of the annual financial statements for the year ended 31 December 2009.</t>
  </si>
  <si>
    <t>Accounting policies</t>
  </si>
  <si>
    <t>3</t>
  </si>
  <si>
    <t>The condensed interim consolidated financial information of Dialog Telekom PLC for the period ended 31 March 2010 has been prepared in accordance with "Sri Lanka Accounting Standard 35 - Interim Financial Reporting”. The interim consolidated financial information should be read in conjunction with the annual financial statements for the year ended 31 December 2009.</t>
  </si>
  <si>
    <t>Basis of preparation</t>
  </si>
  <si>
    <t>2</t>
  </si>
  <si>
    <t>Issued ordinary shares of the Company have been listed on the Colombo Stock Exchange since 28 July 2005.</t>
  </si>
  <si>
    <t>Dialog Telekom PLC is a public limited liability company incorporated and domiciled in Sri Lanka and listed on the Colombo Stock Exchange. The registered office of the Company is located at 475, Union Place, Colombo 2.</t>
  </si>
  <si>
    <t>Dialog Telekom PLC ("the Company”) and its subsidiaries (together “the Group”) provide communication (mobile, internet, international gateway, data and backbone, fixed wireless and transmission infrastructure) and media related services.</t>
  </si>
  <si>
    <t xml:space="preserve">General information </t>
  </si>
  <si>
    <t>1</t>
  </si>
  <si>
    <t>Notes to the financial statements</t>
  </si>
  <si>
    <t>At end of period</t>
  </si>
  <si>
    <t>Exchange gains on cash and bank overdrafts</t>
  </si>
  <si>
    <t>At start of period</t>
  </si>
  <si>
    <t xml:space="preserve">Movement in cash and cash equivalents </t>
  </si>
  <si>
    <t>Proceeds from borrowings</t>
  </si>
  <si>
    <t>Repayment of borrowings</t>
  </si>
  <si>
    <t>Repayment of finance leases</t>
  </si>
  <si>
    <t>Cash flows from financing activities</t>
  </si>
  <si>
    <t>Net cash used in investing activities</t>
  </si>
  <si>
    <t>Proceeds from sale of property, plant and equipment</t>
  </si>
  <si>
    <t>Nil</t>
  </si>
  <si>
    <t>Expenditure incurred on capital work-in-progress</t>
  </si>
  <si>
    <t>Purchases of intangible assets</t>
  </si>
  <si>
    <t>Purchases of property, plant and equipment</t>
  </si>
  <si>
    <t>Cash flows from investing activities</t>
  </si>
  <si>
    <t>Net cash generated from operating activities</t>
  </si>
  <si>
    <t>Retirement benefit obligations paid</t>
  </si>
  <si>
    <t>Tax  / ESC paid</t>
  </si>
  <si>
    <t>Interest paid</t>
  </si>
  <si>
    <t>Interest received</t>
  </si>
  <si>
    <t>Cash generated from operations</t>
  </si>
  <si>
    <t>Cash flows from operating activities</t>
  </si>
  <si>
    <t>Company</t>
  </si>
  <si>
    <t>Group</t>
  </si>
  <si>
    <t>31 March 2009</t>
  </si>
  <si>
    <t>31 March 2010</t>
  </si>
  <si>
    <t xml:space="preserve">Three months ended </t>
  </si>
  <si>
    <t>(all amounts in Sri Lanka Rupees thousands)</t>
  </si>
  <si>
    <t xml:space="preserve"> </t>
  </si>
  <si>
    <t>Cash flow statement</t>
  </si>
  <si>
    <t>Diluted</t>
  </si>
  <si>
    <t>Basic</t>
  </si>
  <si>
    <t>Earnings / (loss) per share for profit / (loss) attributable to the equity holders of the Company during the period (expressed in Rs per share)</t>
  </si>
  <si>
    <t>Profit / (loss) for the period</t>
  </si>
  <si>
    <t>Tax</t>
  </si>
  <si>
    <t>Profit / (loss) before tax</t>
  </si>
  <si>
    <t>Finance costs - net</t>
  </si>
  <si>
    <t>Operating profit / (loss)</t>
  </si>
  <si>
    <t>Distribution costs</t>
  </si>
  <si>
    <t>Administrative expenses</t>
  </si>
  <si>
    <t>Other operating income</t>
  </si>
  <si>
    <t>Gross margin</t>
  </si>
  <si>
    <t>Direct costs</t>
  </si>
  <si>
    <t>Revenue</t>
  </si>
  <si>
    <t>Income statement</t>
  </si>
  <si>
    <t>I certify that these financial statements have been prepared in compliance with the requirements of the Companies Act No. 07 of 2007.</t>
  </si>
  <si>
    <t xml:space="preserve">Net Asset per Share </t>
  </si>
  <si>
    <t>Total equity and liabilities</t>
  </si>
  <si>
    <t>Total liabilities</t>
  </si>
  <si>
    <t>Borrowings</t>
  </si>
  <si>
    <t>Current income tax liabilities</t>
  </si>
  <si>
    <t>Trade and other payables</t>
  </si>
  <si>
    <t>Current liabilities</t>
  </si>
  <si>
    <t>Deferred revenue</t>
  </si>
  <si>
    <t>Provision for other liabilities</t>
  </si>
  <si>
    <t>Retirement benefit obligations</t>
  </si>
  <si>
    <t>Deferred income tax liabilities</t>
  </si>
  <si>
    <t>Non - current liabilities</t>
  </si>
  <si>
    <t>LIABILITIES</t>
  </si>
  <si>
    <t>Total equity</t>
  </si>
  <si>
    <t xml:space="preserve">(Accumulated losses) / Retained earnings </t>
  </si>
  <si>
    <t>Revaluation reserve</t>
  </si>
  <si>
    <t>Dividend reserve - ESOS</t>
  </si>
  <si>
    <t>ESOS Trust shares</t>
  </si>
  <si>
    <t>to equity holders</t>
  </si>
  <si>
    <t>Capital and reserves attributable</t>
  </si>
  <si>
    <t xml:space="preserve">EQUITY </t>
  </si>
  <si>
    <t>Total assets</t>
  </si>
  <si>
    <t>Cash and cash equivalents</t>
  </si>
  <si>
    <t>Current income tax assets</t>
  </si>
  <si>
    <t>Trade and other receivables</t>
  </si>
  <si>
    <t>Inventories</t>
  </si>
  <si>
    <t>Current assets</t>
  </si>
  <si>
    <t>Amount due from subsidiaries</t>
  </si>
  <si>
    <t>Other investment</t>
  </si>
  <si>
    <t>Investments in subsidiaries</t>
  </si>
  <si>
    <t>Intangible assets</t>
  </si>
  <si>
    <t>Property, plant and equipment</t>
  </si>
  <si>
    <t>Non-current assets</t>
  </si>
  <si>
    <t>ASSETS</t>
  </si>
  <si>
    <t>31 December 2009</t>
  </si>
  <si>
    <t xml:space="preserve">Balance sheet </t>
  </si>
  <si>
    <t>Balance as at 31  March 2010</t>
  </si>
  <si>
    <t>Depreciation transfer</t>
  </si>
  <si>
    <t>Dividend to rated cumulative redeemable preference shares</t>
  </si>
  <si>
    <t>Deferred tax attributable to revaluation surplus</t>
  </si>
  <si>
    <t>Net Profit</t>
  </si>
  <si>
    <t>Balance at 1 January 2010</t>
  </si>
  <si>
    <t>Balance at 31 December 2009</t>
  </si>
  <si>
    <t>Dividend to rated cumulative redeemable preference shareholders</t>
  </si>
  <si>
    <t>Redemption of cumulative redeemable preference shares</t>
  </si>
  <si>
    <t>Net loss</t>
  </si>
  <si>
    <t>Balance at 1 April 2009</t>
  </si>
  <si>
    <t>Balance as at 31  March 2009</t>
  </si>
  <si>
    <t>Dividend  to rated cumulative redeemable preference shares</t>
  </si>
  <si>
    <t>Balance at 1 January 2009</t>
  </si>
  <si>
    <t>Total</t>
  </si>
  <si>
    <t>earnings</t>
  </si>
  <si>
    <t>reserve</t>
  </si>
  <si>
    <t>ESOS trust</t>
  </si>
  <si>
    <t>capital</t>
  </si>
  <si>
    <t>Note</t>
  </si>
  <si>
    <t>Retained</t>
  </si>
  <si>
    <t>Revaluation</t>
  </si>
  <si>
    <t xml:space="preserve">Dividend </t>
  </si>
  <si>
    <t>in</t>
  </si>
  <si>
    <t>Stated</t>
  </si>
  <si>
    <t>Shares</t>
  </si>
  <si>
    <t>Attributable to equity holders of the Company</t>
  </si>
  <si>
    <t xml:space="preserve">Company </t>
  </si>
  <si>
    <t>(all amounts in Sri Lanka Rupees Thousands)</t>
  </si>
  <si>
    <t xml:space="preserve">Statement of changes in equity </t>
  </si>
  <si>
    <t>Net profit</t>
  </si>
  <si>
    <t>Balance as at 31 December 2009</t>
  </si>
  <si>
    <t>Revaluation of land and building</t>
  </si>
  <si>
    <t xml:space="preserve"> losses)</t>
  </si>
  <si>
    <t xml:space="preserve">(Accumulated </t>
  </si>
  <si>
    <t>earnings /</t>
  </si>
  <si>
    <t>Net cash (used in)/ generated from financing activities</t>
  </si>
  <si>
    <t>Net (decrease)/increase  in cash and cash equivalents</t>
  </si>
  <si>
    <t xml:space="preserve">(Decrease)/Increase </t>
  </si>
  <si>
    <r>
      <t>There has not been a significant change in the nature of the contingent liabilities, which were disclosed in the Annual Report for the year ended 31 Dece</t>
    </r>
    <r>
      <rPr>
        <sz val="10"/>
        <rFont val="Arial"/>
        <family val="2"/>
      </rPr>
      <t>mber  2009</t>
    </r>
  </si>
  <si>
    <t>(a)</t>
  </si>
  <si>
    <t xml:space="preserve">Primary reporting format - business segments </t>
  </si>
  <si>
    <t>o    The segment results for the Quarter ended 31 March 2010 are as follows:</t>
  </si>
  <si>
    <t>Cellular</t>
  </si>
  <si>
    <t>Global</t>
  </si>
  <si>
    <t>Fixed Telephony</t>
  </si>
  <si>
    <t>ISP</t>
  </si>
  <si>
    <t>Operations</t>
  </si>
  <si>
    <t>&amp; Data</t>
  </si>
  <si>
    <t>Total segmental revenue</t>
  </si>
  <si>
    <t>Inter-segment revenue</t>
  </si>
  <si>
    <t>Revenue from external customers</t>
  </si>
  <si>
    <t>Operating profit /(loss) segment results</t>
  </si>
  <si>
    <t>Finance income</t>
  </si>
  <si>
    <t>Finance costs</t>
  </si>
  <si>
    <t xml:space="preserve">Finance costs - net </t>
  </si>
  <si>
    <t>Loss before income tax</t>
  </si>
  <si>
    <t xml:space="preserve">Income tax expense </t>
  </si>
  <si>
    <t>o      Other segment items included in the income statement are as follows:</t>
  </si>
  <si>
    <t xml:space="preserve">Entertainment </t>
  </si>
  <si>
    <t>Transmission</t>
  </si>
  <si>
    <t>Unallocated</t>
  </si>
  <si>
    <t>Assets</t>
  </si>
  <si>
    <t>Liabilities</t>
  </si>
  <si>
    <t>Capital expenditure</t>
  </si>
  <si>
    <t>Depreciation</t>
  </si>
  <si>
    <t>Reported</t>
  </si>
  <si>
    <t xml:space="preserve">Amortization  </t>
  </si>
  <si>
    <t>Voluntary Retirement Scheme</t>
  </si>
  <si>
    <t>o      The segment assets and liabilities at 31 December 2009 and capital expenditure for the year then ended are as follows:</t>
  </si>
  <si>
    <t>Colored amounts does not agree with the Q3 accounts due th changes done in DBN segment note.</t>
  </si>
  <si>
    <t>DBN Reclassification</t>
  </si>
  <si>
    <t>IB intersegment liabilities corrected &amp; adjustments below</t>
  </si>
  <si>
    <t>Comparative reclassification</t>
  </si>
  <si>
    <t>Welfare Society</t>
  </si>
  <si>
    <t>Exp Clear Ann Pay</t>
  </si>
  <si>
    <t>reclassify printing &amp; stationery</t>
  </si>
  <si>
    <t>DBN</t>
  </si>
  <si>
    <t>DTV</t>
  </si>
  <si>
    <t>Net</t>
  </si>
  <si>
    <t>I</t>
  </si>
  <si>
    <t>C</t>
  </si>
  <si>
    <t>Segment information (Contd)</t>
  </si>
  <si>
    <t>&amp;  Media</t>
  </si>
  <si>
    <t xml:space="preserve"> &amp; infrastructure</t>
  </si>
  <si>
    <t>Segment information</t>
  </si>
  <si>
    <t>Profit for the period</t>
  </si>
  <si>
    <t>Operating (loss)/ profit segment results</t>
  </si>
  <si>
    <t>o      The segment assets and liabilities at 31 March 2010 and capital expenditure for the period then ended are as follows:</t>
  </si>
  <si>
    <t>o    The segment results for the Quarter ended 31 March 2009 are as follows:</t>
  </si>
  <si>
    <t>Public shareholding</t>
  </si>
  <si>
    <t>CB London s/a RBS AS DEP of FS India Sub/Cont FD AS</t>
  </si>
  <si>
    <t>The notes on pages 6 to 10form an integral part of these financial statements.</t>
  </si>
  <si>
    <t>The percentage of public shareholding as at 31st March 2010 was 14.73% (14.73%  as at 31 December 2009), calculated as per the listing rules of the  Colombo Stock Exchange.</t>
  </si>
  <si>
    <t>Loss for the period</t>
  </si>
  <si>
    <t xml:space="preserve"> Signed</t>
  </si>
  <si>
    <t>The Board of Directors is responsible for the preparation and presentation of these financial statements. These financial statements were approved by the Board of Directors on 6 May 2010.</t>
  </si>
  <si>
    <t>Signed</t>
  </si>
  <si>
    <t>…………………………</t>
  </si>
  <si>
    <t xml:space="preserve">  Lalith Fernando</t>
  </si>
  <si>
    <t xml:space="preserve">   Group Financial Controller</t>
  </si>
  <si>
    <t>……………………………</t>
  </si>
  <si>
    <t>Dr. S. S. H. Wijayasuriya</t>
  </si>
  <si>
    <t>Director/Group Chief Executive</t>
  </si>
  <si>
    <t xml:space="preserve">    M. R Prelis</t>
  </si>
  <si>
    <t xml:space="preserve">    Director</t>
  </si>
  <si>
    <t xml:space="preserve">     Signed</t>
  </si>
  <si>
    <t xml:space="preserve">     …………………..</t>
  </si>
  <si>
    <t>Page 7</t>
  </si>
  <si>
    <t>Page 8</t>
  </si>
  <si>
    <t>Page 9</t>
  </si>
  <si>
    <t>Page 3</t>
  </si>
  <si>
    <t>Page 4</t>
  </si>
  <si>
    <t>Amount given to subsidiaries</t>
  </si>
  <si>
    <t>Impairement (reversal) / charge</t>
  </si>
  <si>
    <t>(in the notes all amounts in Sri Lanka Rupees thousands unless otherwise stated)</t>
  </si>
  <si>
    <t>Trading Inventory (reversal) / provision</t>
  </si>
  <si>
    <t>Trading Inventory provision</t>
  </si>
</sst>
</file>

<file path=xl/styles.xml><?xml version="1.0" encoding="utf-8"?>
<styleSheet xmlns="http://schemas.openxmlformats.org/spreadsheetml/2006/main">
  <numFmts count="47">
    <numFmt numFmtId="6" formatCode="&quot;$&quot;#,##0_);[Red]\(&quot;$&quot;#,##0\)"/>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_(* #,##0.00_);_(* \(#,##0.00\);_(* &quot;-&quot;_);_(@_)"/>
    <numFmt numFmtId="166" formatCode="_(* #,##0.0_);_(* \(#,##0.0\);_(* &quot;-&quot;_);_(@_)"/>
    <numFmt numFmtId="167" formatCode="#,##0.0_);\(#,##0.0\)"/>
    <numFmt numFmtId="168" formatCode="#,##0.0_);\(#,##0.0\);#,##0.0_);@_)"/>
    <numFmt numFmtId="169" formatCode="&quot;£&quot;_(#,##0.00_);&quot;£&quot;\(#,##0.00\)"/>
    <numFmt numFmtId="170" formatCode="&quot;£&quot;_(#,##0.00_);&quot;£&quot;\(#,##0.00\);&quot;£&quot;_(0.00_);@_)"/>
    <numFmt numFmtId="171" formatCode="&quot;$&quot;_(#,##0.00_);&quot;$&quot;\(#,##0.00\)"/>
    <numFmt numFmtId="172" formatCode="#,##0.00_);\(#,##0.00\);0.00_);@_)"/>
    <numFmt numFmtId="173" formatCode="\€_(#,##0.00_);\€\(#,##0.00\);\€_(0.00_);@_)"/>
    <numFmt numFmtId="174" formatCode="#,##0.0_)\x;\(#,##0.0\)\x"/>
    <numFmt numFmtId="175" formatCode="#,##0.0_)\x;\(#,##0.0\)\x;0.0_)\x;@_)_x"/>
    <numFmt numFmtId="176" formatCode="#,##0.0_)_x;\(#,##0.0\)_x"/>
    <numFmt numFmtId="177" formatCode="#,##0.0_)_x;\(#,##0.0\)_x;0.0_)_x;@_)_x"/>
    <numFmt numFmtId="178" formatCode="0.0_)\%;\(0.0\)\%"/>
    <numFmt numFmtId="179" formatCode="0.0_)%;\(0.0\)%"/>
    <numFmt numFmtId="180" formatCode="0.0_)\%;\(0.0\)\%;0.0_)\%;@_)_%"/>
    <numFmt numFmtId="181" formatCode="#,##0.0_)_%;\(#,##0.0\)_%"/>
    <numFmt numFmtId="182" formatCode="#,##0.0_)_%;\(#,##0.0\)_%;0.0_)_%;@_)_%"/>
    <numFmt numFmtId="183" formatCode="#,##0;\-#,##0;&quot;-&quot;"/>
    <numFmt numFmtId="184" formatCode="_(* #,##0_);[Red]_(* \(#,##0\);_(* &quot;&quot;&quot;&quot;&quot;&quot;&quot;&quot;\ \-\ &quot;&quot;&quot;&quot;&quot;&quot;&quot;&quot;_);_(@_)"/>
    <numFmt numFmtId="185" formatCode="_(* #,##0,_);[Red]_(* \(#,##0,\);_(* &quot;&quot;&quot;&quot;&quot;&quot;&quot;&quot;\ \-\ &quot;&quot;&quot;&quot;&quot;&quot;&quot;&quot;_);_(@_)"/>
    <numFmt numFmtId="186" formatCode="0%;\(0%\);;"/>
    <numFmt numFmtId="187" formatCode="0%;\(0%\);&quot;-&quot;"/>
    <numFmt numFmtId="188" formatCode="#,##0_);[Red]\(#,##0\);&quot;-&quot;"/>
    <numFmt numFmtId="189" formatCode="#,##0.0_);\(#,##0.0\);\-_)"/>
    <numFmt numFmtId="190" formatCode="&quot;$&quot;#,##0.00;[Red]\-&quot;$&quot;#,##0.00"/>
    <numFmt numFmtId="191" formatCode="mmmm\-yy"/>
    <numFmt numFmtId="192" formatCode="mmm\-d\-yyyy"/>
    <numFmt numFmtId="193" formatCode="mmm\-yyyy"/>
    <numFmt numFmtId="194" formatCode="_([$€-2]* #,##0.00_);_([$€-2]* \(#,##0.00\);_([$€-2]* &quot;-&quot;??_)"/>
    <numFmt numFmtId="195" formatCode="_-* #,##0.00_-;_-* #,##0.00\-;_-* &quot;-&quot;??_-;_-@_-"/>
    <numFmt numFmtId="196" formatCode="0%;\(0%\)"/>
    <numFmt numFmtId="197" formatCode="#,##0;\(#,##0\)"/>
    <numFmt numFmtId="198" formatCode="*-"/>
    <numFmt numFmtId="199" formatCode="*\&quot;-&quot;"/>
    <numFmt numFmtId="200" formatCode="_-* #,##0.00_-;\-* #,##0.00_-;_-* &quot;-&quot;??_-;_-@_-"/>
    <numFmt numFmtId="201" formatCode="_-&quot;£&quot;* #,##0.00_-;\-&quot;£&quot;* #,##0.00_-;_-&quot;£&quot;* &quot;-&quot;??_-;_-@_-"/>
    <numFmt numFmtId="202" formatCode="_(* #,##0.0000000_);_(* \(#,##0.0000000\);_(* &quot;-&quot;??_);_(@_)"/>
    <numFmt numFmtId="203" formatCode="mmm\ yyyy"/>
    <numFmt numFmtId="204" formatCode="_(* #,##0.0,_);\(#,##0.0,\);_(* &quot;-&quot;??_)"/>
    <numFmt numFmtId="205" formatCode="0.00_)"/>
  </numFmts>
  <fonts count="155">
    <font>
      <sz val="10"/>
      <name val="Arial"/>
      <family val="2"/>
    </font>
    <font>
      <sz val="11"/>
      <color theme="1"/>
      <name val="Calibri"/>
      <family val="2"/>
      <scheme val="minor"/>
    </font>
    <font>
      <sz val="11"/>
      <color theme="1"/>
      <name val="Times New Roman"/>
      <family val="2"/>
    </font>
    <font>
      <b/>
      <sz val="18"/>
      <color theme="3"/>
      <name val="Cambria"/>
      <family val="2"/>
      <scheme val="major"/>
    </font>
    <font>
      <b/>
      <sz val="15"/>
      <color theme="3"/>
      <name val="Times New Roman"/>
      <family val="2"/>
    </font>
    <font>
      <b/>
      <sz val="13"/>
      <color theme="3"/>
      <name val="Times New Roman"/>
      <family val="2"/>
    </font>
    <font>
      <b/>
      <sz val="11"/>
      <color theme="3"/>
      <name val="Times New Roman"/>
      <family val="2"/>
    </font>
    <font>
      <sz val="11"/>
      <color rgb="FF006100"/>
      <name val="Times New Roman"/>
      <family val="2"/>
    </font>
    <font>
      <sz val="11"/>
      <color rgb="FF9C0006"/>
      <name val="Times New Roman"/>
      <family val="2"/>
    </font>
    <font>
      <sz val="11"/>
      <color rgb="FF9C6500"/>
      <name val="Times New Roman"/>
      <family val="2"/>
    </font>
    <font>
      <sz val="11"/>
      <color rgb="FF3F3F76"/>
      <name val="Times New Roman"/>
      <family val="2"/>
    </font>
    <font>
      <b/>
      <sz val="11"/>
      <color rgb="FF3F3F3F"/>
      <name val="Times New Roman"/>
      <family val="2"/>
    </font>
    <font>
      <b/>
      <sz val="11"/>
      <color rgb="FFFA7D00"/>
      <name val="Times New Roman"/>
      <family val="2"/>
    </font>
    <font>
      <sz val="11"/>
      <color rgb="FFFA7D00"/>
      <name val="Times New Roman"/>
      <family val="2"/>
    </font>
    <font>
      <b/>
      <sz val="11"/>
      <color theme="0"/>
      <name val="Times New Roman"/>
      <family val="2"/>
    </font>
    <font>
      <sz val="11"/>
      <color rgb="FFFF0000"/>
      <name val="Times New Roman"/>
      <family val="2"/>
    </font>
    <font>
      <i/>
      <sz val="11"/>
      <color rgb="FF7F7F7F"/>
      <name val="Times New Roman"/>
      <family val="2"/>
    </font>
    <font>
      <b/>
      <sz val="11"/>
      <color theme="1"/>
      <name val="Times New Roman"/>
      <family val="2"/>
    </font>
    <font>
      <sz val="11"/>
      <color theme="0"/>
      <name val="Times New Roman"/>
      <family val="2"/>
    </font>
    <font>
      <sz val="10"/>
      <name val="Arial"/>
      <family val="2"/>
    </font>
    <font>
      <sz val="10"/>
      <name val="Helv"/>
    </font>
    <font>
      <b/>
      <sz val="12"/>
      <name val="Arial"/>
      <family val="2"/>
    </font>
    <font>
      <sz val="12"/>
      <name val="Arial"/>
      <family val="2"/>
    </font>
    <font>
      <b/>
      <sz val="12"/>
      <name val="Times New Roman"/>
      <family val="1"/>
    </font>
    <font>
      <b/>
      <u/>
      <sz val="10"/>
      <name val="Arial"/>
      <family val="2"/>
    </font>
    <font>
      <sz val="10"/>
      <color rgb="FFFF0000"/>
      <name val="Arial"/>
      <family val="2"/>
    </font>
    <font>
      <b/>
      <sz val="10"/>
      <name val="Arial"/>
      <family val="2"/>
    </font>
    <font>
      <b/>
      <sz val="10"/>
      <color indexed="8"/>
      <name val="Arial"/>
      <family val="2"/>
    </font>
    <font>
      <b/>
      <sz val="14"/>
      <name val="Times New Roman"/>
      <family val="1"/>
    </font>
    <font>
      <sz val="8"/>
      <name val="Arial"/>
      <family val="2"/>
    </font>
    <font>
      <b/>
      <sz val="10"/>
      <name val="Helv"/>
    </font>
    <font>
      <b/>
      <sz val="12"/>
      <name val="Helv"/>
    </font>
    <font>
      <b/>
      <sz val="9"/>
      <name val="Arial"/>
      <family val="2"/>
    </font>
    <font>
      <sz val="12"/>
      <name val="Helv"/>
    </font>
    <font>
      <sz val="10"/>
      <color theme="0"/>
      <name val="Arial"/>
      <family val="2"/>
    </font>
    <font>
      <b/>
      <sz val="10"/>
      <color theme="0"/>
      <name val="Arial"/>
      <family val="2"/>
    </font>
    <font>
      <b/>
      <sz val="10"/>
      <color indexed="9"/>
      <name val="Arial"/>
      <family val="2"/>
    </font>
    <font>
      <sz val="10"/>
      <color indexed="8"/>
      <name val="Arial"/>
      <family val="2"/>
    </font>
    <font>
      <sz val="11"/>
      <color indexed="8"/>
      <name val="Calibri"/>
      <family val="2"/>
    </font>
    <font>
      <sz val="10"/>
      <color indexed="8"/>
      <name val="MS Sans Serif"/>
      <family val="2"/>
    </font>
    <font>
      <sz val="10"/>
      <name val="Helv"/>
      <charset val="204"/>
    </font>
    <font>
      <sz val="12"/>
      <name val="Times New Roman"/>
      <family val="1"/>
    </font>
    <font>
      <b/>
      <sz val="22"/>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0"/>
      <color theme="1"/>
      <name val="Trebuchet MS"/>
      <family val="2"/>
    </font>
    <font>
      <sz val="10"/>
      <color indexed="8"/>
      <name val="Book Antiqua"/>
      <family val="2"/>
    </font>
    <font>
      <sz val="10"/>
      <color theme="1"/>
      <name val="Book Antiqua"/>
      <family val="2"/>
    </font>
    <font>
      <sz val="10"/>
      <color indexed="8"/>
      <name val="Trebuchet MS"/>
      <family val="2"/>
    </font>
    <font>
      <sz val="11"/>
      <color indexed="9"/>
      <name val="Calibri"/>
      <family val="2"/>
    </font>
    <font>
      <sz val="10"/>
      <color indexed="9"/>
      <name val="Book Antiqua"/>
      <family val="2"/>
    </font>
    <font>
      <sz val="10"/>
      <color theme="0"/>
      <name val="Trebuchet MS"/>
      <family val="2"/>
    </font>
    <font>
      <sz val="11"/>
      <color indexed="20"/>
      <name val="Calibri"/>
      <family val="2"/>
    </font>
    <font>
      <sz val="10"/>
      <color indexed="20"/>
      <name val="Book Antiqua"/>
      <family val="2"/>
    </font>
    <font>
      <sz val="10"/>
      <color rgb="FF9C0006"/>
      <name val="Trebuchet MS"/>
      <family val="2"/>
    </font>
    <font>
      <b/>
      <sz val="11"/>
      <color indexed="52"/>
      <name val="Calibri"/>
      <family val="2"/>
    </font>
    <font>
      <b/>
      <sz val="10"/>
      <color indexed="52"/>
      <name val="Book Antiqua"/>
      <family val="2"/>
    </font>
    <font>
      <b/>
      <sz val="10"/>
      <color rgb="FFFA7D00"/>
      <name val="Trebuchet MS"/>
      <family val="2"/>
    </font>
    <font>
      <b/>
      <sz val="11"/>
      <color indexed="9"/>
      <name val="Calibri"/>
      <family val="2"/>
    </font>
    <font>
      <b/>
      <sz val="10"/>
      <color indexed="9"/>
      <name val="Book Antiqua"/>
      <family val="2"/>
    </font>
    <font>
      <b/>
      <sz val="10"/>
      <color theme="0"/>
      <name val="Trebuchet MS"/>
      <family val="2"/>
    </font>
    <font>
      <b/>
      <sz val="10"/>
      <name val="Arial Narrow"/>
      <family val="2"/>
    </font>
    <font>
      <b/>
      <sz val="10"/>
      <name val="Tms Rmn"/>
    </font>
    <font>
      <sz val="10"/>
      <name val="Trebuchet MS"/>
      <family val="2"/>
    </font>
    <font>
      <sz val="11"/>
      <color theme="1"/>
      <name val="Calibri"/>
      <family val="2"/>
      <scheme val="minor"/>
    </font>
    <font>
      <sz val="10"/>
      <name val="Book Antiqua"/>
      <family val="1"/>
    </font>
    <font>
      <sz val="10"/>
      <color theme="1"/>
      <name val="Calibri"/>
      <family val="2"/>
    </font>
    <font>
      <sz val="8"/>
      <name val="Trebuchet MS"/>
      <family val="2"/>
    </font>
    <font>
      <sz val="10"/>
      <color indexed="22"/>
      <name val="MS Sans Serif"/>
      <family val="2"/>
    </font>
    <font>
      <b/>
      <i/>
      <sz val="12"/>
      <color indexed="17"/>
      <name val="Arial"/>
      <family val="2"/>
    </font>
    <font>
      <sz val="24"/>
      <name val="Arial"/>
      <family val="2"/>
    </font>
    <font>
      <sz val="11"/>
      <name val="ＭＳ Ｐゴシック"/>
      <family val="3"/>
      <charset val="128"/>
    </font>
    <font>
      <sz val="12"/>
      <name val="Tms Rmn"/>
    </font>
    <font>
      <b/>
      <sz val="8"/>
      <name val="Arial"/>
      <family val="2"/>
    </font>
    <font>
      <sz val="10"/>
      <color indexed="12"/>
      <name val="Arial"/>
      <family val="2"/>
    </font>
    <font>
      <i/>
      <sz val="11"/>
      <color indexed="23"/>
      <name val="Calibri"/>
      <family val="2"/>
    </font>
    <font>
      <sz val="10"/>
      <color rgb="FF7F7F7F"/>
      <name val="Trebuchet MS"/>
      <family val="2"/>
    </font>
    <font>
      <i/>
      <sz val="10"/>
      <color indexed="23"/>
      <name val="Book Antiqua"/>
      <family val="2"/>
    </font>
    <font>
      <i/>
      <sz val="10"/>
      <color rgb="FF7F7F7F"/>
      <name val="Book Antiqua"/>
      <family val="2"/>
    </font>
    <font>
      <i/>
      <sz val="10"/>
      <color rgb="FF7F7F7F"/>
      <name val="Trebuchet MS"/>
      <family val="2"/>
    </font>
    <font>
      <sz val="11"/>
      <color indexed="17"/>
      <name val="Calibri"/>
      <family val="2"/>
    </font>
    <font>
      <sz val="10"/>
      <color rgb="FF006100"/>
      <name val="Trebuchet MS"/>
      <family val="2"/>
    </font>
    <font>
      <sz val="10"/>
      <color indexed="17"/>
      <name val="Book Antiqua"/>
      <family val="2"/>
    </font>
    <font>
      <sz val="10"/>
      <color rgb="FF006100"/>
      <name val="Book Antiqua"/>
      <family val="2"/>
    </font>
    <font>
      <b/>
      <sz val="15"/>
      <color indexed="56"/>
      <name val="Calibri"/>
      <family val="2"/>
    </font>
    <font>
      <sz val="10"/>
      <color theme="3"/>
      <name val="Trebuchet MS"/>
      <family val="2"/>
    </font>
    <font>
      <b/>
      <sz val="15"/>
      <color indexed="62"/>
      <name val="Book Antiqua"/>
      <family val="2"/>
    </font>
    <font>
      <b/>
      <sz val="15"/>
      <color theme="3"/>
      <name val="Book Antiqua"/>
      <family val="2"/>
    </font>
    <font>
      <b/>
      <sz val="15"/>
      <color theme="3"/>
      <name val="Trebuchet MS"/>
      <family val="2"/>
    </font>
    <font>
      <b/>
      <sz val="13"/>
      <color indexed="56"/>
      <name val="Calibri"/>
      <family val="2"/>
    </font>
    <font>
      <b/>
      <sz val="13"/>
      <color indexed="62"/>
      <name val="Book Antiqua"/>
      <family val="2"/>
    </font>
    <font>
      <b/>
      <sz val="13"/>
      <color theme="3"/>
      <name val="Book Antiqua"/>
      <family val="2"/>
    </font>
    <font>
      <b/>
      <sz val="13"/>
      <color theme="3"/>
      <name val="Trebuchet MS"/>
      <family val="2"/>
    </font>
    <font>
      <b/>
      <sz val="11"/>
      <color indexed="56"/>
      <name val="Calibri"/>
      <family val="2"/>
    </font>
    <font>
      <b/>
      <sz val="11"/>
      <color indexed="62"/>
      <name val="Book Antiqua"/>
      <family val="2"/>
    </font>
    <font>
      <b/>
      <sz val="11"/>
      <color theme="3"/>
      <name val="Book Antiqua"/>
      <family val="2"/>
    </font>
    <font>
      <b/>
      <sz val="11"/>
      <color theme="3"/>
      <name val="Trebuchet MS"/>
      <family val="2"/>
    </font>
    <font>
      <u/>
      <sz val="10"/>
      <color indexed="12"/>
      <name val="Helv"/>
    </font>
    <font>
      <u/>
      <sz val="10"/>
      <color indexed="12"/>
      <name val="Arial"/>
      <family val="2"/>
    </font>
    <font>
      <sz val="11"/>
      <color indexed="62"/>
      <name val="Calibri"/>
      <family val="2"/>
    </font>
    <font>
      <sz val="10"/>
      <color rgb="FF3F3F76"/>
      <name val="Trebuchet MS"/>
      <family val="2"/>
    </font>
    <font>
      <sz val="10"/>
      <color indexed="62"/>
      <name val="Book Antiqua"/>
      <family val="2"/>
    </font>
    <font>
      <sz val="10"/>
      <color rgb="FF3F3F76"/>
      <name val="Book Antiqua"/>
      <family val="2"/>
    </font>
    <font>
      <b/>
      <sz val="14"/>
      <name val="Tms Rmn"/>
    </font>
    <font>
      <sz val="10"/>
      <color indexed="14"/>
      <name val="Arial"/>
      <family val="2"/>
    </font>
    <font>
      <sz val="11"/>
      <color indexed="52"/>
      <name val="Calibri"/>
      <family val="2"/>
    </font>
    <font>
      <sz val="10"/>
      <color indexed="52"/>
      <name val="Book Antiqua"/>
      <family val="2"/>
    </font>
    <font>
      <sz val="10"/>
      <color rgb="FFFA7D00"/>
      <name val="Book Antiqua"/>
      <family val="2"/>
    </font>
    <font>
      <sz val="10"/>
      <color rgb="FFFA7D00"/>
      <name val="Trebuchet MS"/>
      <family val="2"/>
    </font>
    <font>
      <sz val="10"/>
      <name val="MS Sans Serif"/>
      <family val="2"/>
    </font>
    <font>
      <sz val="11"/>
      <color indexed="60"/>
      <name val="Calibri"/>
      <family val="2"/>
    </font>
    <font>
      <sz val="10"/>
      <color rgb="FF9C6500"/>
      <name val="Trebuchet MS"/>
      <family val="2"/>
    </font>
    <font>
      <sz val="10"/>
      <color indexed="60"/>
      <name val="Book Antiqua"/>
      <family val="2"/>
    </font>
    <font>
      <sz val="10"/>
      <color rgb="FF9C6500"/>
      <name val="Book Antiqua"/>
      <family val="2"/>
    </font>
    <font>
      <sz val="7"/>
      <name val="Small Fonts"/>
      <family val="2"/>
    </font>
    <font>
      <sz val="10"/>
      <color theme="1"/>
      <name val="Calibri"/>
      <family val="2"/>
      <scheme val="minor"/>
    </font>
    <font>
      <sz val="11"/>
      <color indexed="8"/>
      <name val="Times New Roman"/>
      <family val="2"/>
    </font>
    <font>
      <b/>
      <sz val="11"/>
      <color indexed="63"/>
      <name val="Calibri"/>
      <family val="2"/>
    </font>
    <font>
      <sz val="10"/>
      <color rgb="FF3F3F3F"/>
      <name val="Trebuchet MS"/>
      <family val="2"/>
    </font>
    <font>
      <b/>
      <sz val="10"/>
      <color indexed="63"/>
      <name val="Book Antiqua"/>
      <family val="2"/>
    </font>
    <font>
      <b/>
      <sz val="10"/>
      <color rgb="FF3F3F3F"/>
      <name val="Book Antiqua"/>
      <family val="2"/>
    </font>
    <font>
      <b/>
      <sz val="10"/>
      <color rgb="FF3F3F3F"/>
      <name val="Trebuchet MS"/>
      <family val="2"/>
    </font>
    <font>
      <sz val="10"/>
      <color indexed="10"/>
      <name val="Arial"/>
      <family val="2"/>
    </font>
    <font>
      <b/>
      <i/>
      <sz val="8"/>
      <name val="Arial"/>
      <family val="2"/>
    </font>
    <font>
      <b/>
      <sz val="18"/>
      <color indexed="56"/>
      <name val="Cambria"/>
      <family val="2"/>
    </font>
    <font>
      <b/>
      <sz val="18"/>
      <color indexed="62"/>
      <name val="Cambria"/>
      <family val="2"/>
    </font>
    <font>
      <sz val="10"/>
      <color theme="3"/>
      <name val="Cambria"/>
      <family val="2"/>
      <scheme val="major"/>
    </font>
    <font>
      <b/>
      <sz val="11"/>
      <color indexed="8"/>
      <name val="Calibri"/>
      <family val="2"/>
    </font>
    <font>
      <b/>
      <sz val="10"/>
      <color indexed="8"/>
      <name val="Book Antiqua"/>
      <family val="2"/>
    </font>
    <font>
      <b/>
      <sz val="10"/>
      <color theme="1"/>
      <name val="Book Antiqua"/>
      <family val="2"/>
    </font>
    <font>
      <b/>
      <sz val="10"/>
      <color theme="1"/>
      <name val="Trebuchet MS"/>
      <family val="2"/>
    </font>
    <font>
      <sz val="11"/>
      <color indexed="10"/>
      <name val="Calibri"/>
      <family val="2"/>
    </font>
    <font>
      <sz val="10"/>
      <color indexed="10"/>
      <name val="Book Antiqua"/>
      <family val="2"/>
    </font>
    <font>
      <sz val="10"/>
      <color rgb="FFFF0000"/>
      <name val="Book Antiqua"/>
      <family val="2"/>
    </font>
    <font>
      <sz val="10"/>
      <color rgb="FFFF0000"/>
      <name val="Trebuchet MS"/>
      <family val="2"/>
    </font>
    <font>
      <sz val="10"/>
      <color indexed="10"/>
      <name val="Helv"/>
    </font>
    <font>
      <b/>
      <sz val="10"/>
      <color indexed="10"/>
      <name val="Helv"/>
    </font>
    <font>
      <b/>
      <sz val="10"/>
      <color indexed="10"/>
      <name val="Arial"/>
      <family val="2"/>
    </font>
    <font>
      <b/>
      <sz val="12"/>
      <color indexed="10"/>
      <name val="Times New Roman"/>
      <family val="1"/>
    </font>
    <font>
      <sz val="10"/>
      <color indexed="9"/>
      <name val="Arial"/>
      <family val="2"/>
    </font>
    <font>
      <b/>
      <sz val="8"/>
      <color indexed="81"/>
      <name val="Tahoma"/>
      <family val="2"/>
    </font>
    <font>
      <sz val="8"/>
      <color indexed="81"/>
      <name val="Tahoma"/>
      <family val="2"/>
    </font>
    <font>
      <sz val="10"/>
      <color theme="0"/>
      <name val="Book Antiqua"/>
      <family val="2"/>
    </font>
    <font>
      <sz val="10"/>
      <color rgb="FF9C0006"/>
      <name val="Book Antiqua"/>
      <family val="2"/>
    </font>
    <font>
      <b/>
      <sz val="10"/>
      <color rgb="FFFA7D00"/>
      <name val="Book Antiqua"/>
      <family val="2"/>
    </font>
    <font>
      <b/>
      <sz val="10"/>
      <color theme="0"/>
      <name val="Book Antiqua"/>
      <family val="2"/>
    </font>
    <font>
      <sz val="10"/>
      <color indexed="24"/>
      <name val="Arial"/>
      <family val="2"/>
    </font>
    <font>
      <b/>
      <sz val="10"/>
      <color indexed="33"/>
      <name val="Helv"/>
    </font>
    <font>
      <b/>
      <sz val="18"/>
      <color indexed="24"/>
      <name val="Arial"/>
      <family val="2"/>
    </font>
    <font>
      <b/>
      <sz val="12"/>
      <color indexed="24"/>
      <name val="Arial"/>
      <family val="2"/>
    </font>
    <font>
      <u/>
      <sz val="10"/>
      <color indexed="36"/>
      <name val="Helv"/>
    </font>
    <font>
      <b/>
      <i/>
      <sz val="16"/>
      <name val="Helv"/>
    </font>
    <font>
      <b/>
      <i/>
      <sz val="11"/>
      <color indexed="8"/>
      <name val="Times New Roman"/>
      <family val="1"/>
    </font>
  </fonts>
  <fills count="6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theme="0"/>
        <bgColor indexed="64"/>
      </patternFill>
    </fill>
    <fill>
      <patternFill patternType="solid">
        <fgColor indexed="43"/>
        <bgColor indexed="64"/>
      </patternFill>
    </fill>
    <fill>
      <patternFill patternType="solid">
        <fgColor indexed="43"/>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solid">
        <fgColor indexed="55"/>
      </patternFill>
    </fill>
    <fill>
      <patternFill patternType="lightGray">
        <fgColor indexed="12"/>
      </patternFill>
    </fill>
    <fill>
      <patternFill patternType="solid">
        <fgColor indexed="26"/>
        <bgColor indexed="64"/>
      </patternFill>
    </fill>
    <fill>
      <patternFill patternType="solid">
        <fgColor indexed="22"/>
        <bgColor indexed="64"/>
      </patternFill>
    </fill>
    <fill>
      <patternFill patternType="solid">
        <fgColor indexed="13"/>
        <bgColor indexed="64"/>
      </patternFill>
    </fill>
    <fill>
      <patternFill patternType="solid">
        <fgColor indexed="13"/>
      </patternFill>
    </fill>
    <fill>
      <patternFill patternType="solid">
        <fgColor theme="9" tint="0.59999389629810485"/>
        <bgColor indexed="64"/>
      </patternFill>
    </fill>
    <fill>
      <patternFill patternType="solid">
        <fgColor theme="8" tint="0.59999389629810485"/>
        <bgColor indexed="64"/>
      </patternFill>
    </fill>
    <fill>
      <patternFill patternType="solid">
        <fgColor indexed="42"/>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bottom style="thin">
        <color indexed="64"/>
      </bottom>
      <diagonal/>
    </border>
    <border>
      <left/>
      <right/>
      <top style="thin">
        <color indexed="64"/>
      </top>
      <bottom style="medium">
        <color indexed="64"/>
      </bottom>
      <diagonal/>
    </border>
    <border>
      <left/>
      <right/>
      <top/>
      <bottom style="medium">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right/>
      <top style="medium">
        <color indexed="64"/>
      </top>
      <bottom style="medium">
        <color indexed="64"/>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64"/>
      </top>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right/>
      <top style="thin">
        <color indexed="62"/>
      </top>
      <bottom style="double">
        <color indexed="62"/>
      </bottom>
      <diagonal/>
    </border>
    <border>
      <left/>
      <right/>
      <top style="thin">
        <color indexed="49"/>
      </top>
      <bottom style="double">
        <color indexed="49"/>
      </bottom>
      <diagonal/>
    </border>
    <border>
      <left/>
      <right/>
      <top style="double">
        <color indexed="64"/>
      </top>
      <bottom/>
      <diagonal/>
    </border>
    <border>
      <left/>
      <right/>
      <top/>
      <bottom style="thin">
        <color theme="1"/>
      </bottom>
      <diagonal/>
    </border>
    <border>
      <left/>
      <right/>
      <top style="thin">
        <color theme="1"/>
      </top>
      <bottom style="thin">
        <color theme="1"/>
      </bottom>
      <diagonal/>
    </border>
    <border>
      <left/>
      <right/>
      <top style="thin">
        <color theme="1"/>
      </top>
      <bottom style="medium">
        <color theme="1"/>
      </bottom>
      <diagonal/>
    </border>
  </borders>
  <cellStyleXfs count="50154">
    <xf numFmtId="0" fontId="0" fillId="0" borderId="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37" fillId="0" borderId="0">
      <alignment vertical="top"/>
    </xf>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8" fillId="0" borderId="0"/>
    <xf numFmtId="0" fontId="3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37" fillId="0" borderId="0">
      <alignment vertical="top"/>
    </xf>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19" fillId="0" borderId="0"/>
    <xf numFmtId="0" fontId="3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40"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7" fillId="0" borderId="0">
      <alignment vertical="top"/>
    </xf>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0" fillId="0" borderId="0"/>
    <xf numFmtId="0" fontId="40" fillId="0" borderId="0"/>
    <xf numFmtId="0" fontId="37" fillId="0" borderId="0">
      <alignment vertical="top"/>
    </xf>
    <xf numFmtId="0" fontId="37" fillId="0" borderId="0">
      <alignment vertical="top"/>
    </xf>
    <xf numFmtId="0" fontId="40" fillId="0" borderId="0"/>
    <xf numFmtId="0" fontId="40" fillId="0" borderId="0"/>
    <xf numFmtId="0" fontId="19" fillId="0" borderId="0"/>
    <xf numFmtId="0" fontId="40"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40"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167" fontId="19" fillId="0" borderId="0" applyFont="0" applyFill="0" applyBorder="0" applyAlignment="0" applyProtection="0"/>
    <xf numFmtId="168" fontId="19" fillId="0" borderId="0" applyFont="0" applyFill="0" applyBorder="0" applyAlignment="0" applyProtection="0"/>
    <xf numFmtId="0" fontId="41"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40" fillId="0" borderId="0"/>
    <xf numFmtId="0" fontId="40" fillId="0" borderId="0"/>
    <xf numFmtId="169" fontId="19" fillId="0" borderId="0" applyFont="0" applyFill="0" applyBorder="0" applyAlignment="0" applyProtection="0"/>
    <xf numFmtId="170" fontId="19" fillId="0" borderId="0" applyFont="0" applyFill="0" applyBorder="0" applyAlignment="0" applyProtection="0"/>
    <xf numFmtId="171" fontId="19" fillId="0" borderId="0" applyFont="0" applyFill="0" applyBorder="0" applyAlignment="0" applyProtection="0"/>
    <xf numFmtId="171" fontId="19" fillId="35" borderId="0" applyFont="0" applyBorder="0" applyAlignment="0" applyProtection="0"/>
    <xf numFmtId="167" fontId="19" fillId="0" borderId="0" applyFont="0" applyFill="0" applyBorder="0" applyAlignment="0" applyProtection="0"/>
    <xf numFmtId="172" fontId="19"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37" fillId="0" borderId="0">
      <alignment vertical="top"/>
    </xf>
    <xf numFmtId="0" fontId="37" fillId="0" borderId="0">
      <alignment vertical="top"/>
    </xf>
    <xf numFmtId="0" fontId="37" fillId="0" borderId="0">
      <alignment vertical="top"/>
    </xf>
    <xf numFmtId="0" fontId="40" fillId="0" borderId="0"/>
    <xf numFmtId="0" fontId="40" fillId="0" borderId="0"/>
    <xf numFmtId="0" fontId="37" fillId="0" borderId="0">
      <alignment vertical="top"/>
    </xf>
    <xf numFmtId="0" fontId="37" fillId="0" borderId="0">
      <alignment vertical="top"/>
    </xf>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37" fillId="0" borderId="0">
      <alignment vertical="top"/>
    </xf>
    <xf numFmtId="0" fontId="37" fillId="0" borderId="0">
      <alignment vertical="top"/>
    </xf>
    <xf numFmtId="173" fontId="19" fillId="0" borderId="0" applyFont="0" applyFill="0" applyBorder="0" applyAlignment="0" applyProtection="0"/>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2" fillId="0" borderId="0" applyNumberFormat="0" applyFill="0" applyBorder="0" applyAlignment="0" applyProtection="0"/>
    <xf numFmtId="0" fontId="19" fillId="36" borderId="0" applyNumberFormat="0" applyFont="0" applyAlignment="0" applyProtection="0"/>
    <xf numFmtId="0" fontId="37" fillId="0" borderId="0">
      <alignment vertical="top"/>
    </xf>
    <xf numFmtId="0" fontId="37" fillId="0" borderId="0">
      <alignment vertical="top"/>
    </xf>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1" fillId="0" borderId="0"/>
    <xf numFmtId="174" fontId="19" fillId="0" borderId="0" applyFont="0" applyFill="0" applyBorder="0" applyAlignment="0" applyProtection="0"/>
    <xf numFmtId="175" fontId="19" fillId="0" borderId="0" applyFont="0" applyFill="0" applyBorder="0" applyAlignment="0" applyProtection="0"/>
    <xf numFmtId="176" fontId="19" fillId="0" borderId="0" applyFont="0" applyFill="0" applyBorder="0" applyAlignment="0" applyProtection="0"/>
    <xf numFmtId="177" fontId="19" fillId="0" borderId="0" applyFont="0" applyFill="0" applyBorder="0" applyAlignment="0" applyProtection="0"/>
    <xf numFmtId="178" fontId="19" fillId="0" borderId="0" applyFont="0" applyFill="0" applyBorder="0" applyAlignment="0" applyProtection="0"/>
    <xf numFmtId="179" fontId="19" fillId="0" borderId="0" applyFont="0" applyFill="0" applyBorder="0" applyAlignment="0" applyProtection="0"/>
    <xf numFmtId="179" fontId="19" fillId="35" borderId="0" applyFont="0" applyBorder="0" applyAlignment="0" applyProtection="0"/>
    <xf numFmtId="180" fontId="19" fillId="0" borderId="0" applyFont="0" applyFill="0" applyBorder="0" applyAlignment="0" applyProtection="0"/>
    <xf numFmtId="181" fontId="19" fillId="0" borderId="0" applyFont="0" applyFill="0" applyBorder="0" applyAlignment="0" applyProtection="0"/>
    <xf numFmtId="182" fontId="19" fillId="0" borderId="0" applyFont="0" applyFill="0" applyBorder="0" applyAlignment="0" applyProtection="0"/>
    <xf numFmtId="0" fontId="41" fillId="0" borderId="0"/>
    <xf numFmtId="0" fontId="37" fillId="0" borderId="0">
      <alignment vertical="top"/>
    </xf>
    <xf numFmtId="0" fontId="37"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3" fillId="0" borderId="0" applyNumberFormat="0" applyFill="0" applyBorder="0" applyAlignment="0" applyProtection="0"/>
    <xf numFmtId="0" fontId="43" fillId="0" borderId="0" applyNumberFormat="0" applyFill="0" applyBorder="0" applyProtection="0">
      <alignment vertical="top"/>
    </xf>
    <xf numFmtId="0" fontId="41" fillId="0" borderId="0"/>
    <xf numFmtId="0" fontId="44" fillId="0" borderId="0" applyNumberFormat="0" applyFill="0" applyBorder="0" applyAlignment="0" applyProtection="0"/>
    <xf numFmtId="0" fontId="44" fillId="0" borderId="21" applyNumberFormat="0" applyFill="0" applyAlignment="0" applyProtection="0"/>
    <xf numFmtId="0" fontId="45" fillId="0" borderId="22" applyNumberFormat="0" applyFill="0" applyProtection="0">
      <alignment horizontal="center"/>
    </xf>
    <xf numFmtId="0" fontId="45" fillId="0" borderId="22" applyNumberFormat="0" applyFill="0" applyProtection="0">
      <alignment horizontal="centerContinuous"/>
    </xf>
    <xf numFmtId="0" fontId="45" fillId="0" borderId="22" applyNumberFormat="0" applyFill="0" applyBorder="0" applyProtection="0">
      <alignment horizontal="center"/>
    </xf>
    <xf numFmtId="0" fontId="19" fillId="0" borderId="23" applyNumberFormat="0" applyFont="0" applyFill="0" applyAlignment="0" applyProtection="0"/>
    <xf numFmtId="0" fontId="45" fillId="0" borderId="0" applyNumberFormat="0" applyFill="0" applyBorder="0" applyProtection="0">
      <alignment horizontal="left"/>
    </xf>
    <xf numFmtId="0" fontId="46" fillId="0" borderId="0" applyNumberFormat="0" applyFill="0" applyBorder="0" applyProtection="0">
      <alignment horizontal="centerContinuous"/>
    </xf>
    <xf numFmtId="0" fontId="46" fillId="0" borderId="0" applyNumberFormat="0" applyFill="0" applyProtection="0">
      <alignment horizontal="centerContinuous"/>
    </xf>
    <xf numFmtId="0" fontId="41" fillId="0" borderId="0" applyFont="0" applyFill="0" applyBorder="0" applyAlignment="0" applyProtection="0"/>
    <xf numFmtId="0" fontId="41" fillId="0" borderId="0" applyFont="0" applyFill="0" applyBorder="0" applyAlignment="0" applyProtection="0"/>
    <xf numFmtId="164" fontId="19" fillId="0" borderId="0" applyFont="0" applyFill="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50" fillId="38"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50" fillId="38"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50" fillId="38"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50" fillId="38"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50" fillId="38"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50" fillId="38"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38" fillId="38"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50" fillId="38" borderId="0" applyNumberFormat="0" applyBorder="0" applyAlignment="0" applyProtection="0"/>
    <xf numFmtId="0" fontId="47" fillId="10" borderId="0" applyNumberFormat="0" applyBorder="0" applyAlignment="0" applyProtection="0"/>
    <xf numFmtId="0" fontId="48" fillId="37" borderId="0" applyNumberFormat="0" applyBorder="0" applyAlignment="0" applyProtection="0"/>
    <xf numFmtId="0" fontId="47" fillId="10" borderId="0" applyNumberFormat="0" applyBorder="0" applyAlignment="0" applyProtection="0"/>
    <xf numFmtId="0" fontId="50" fillId="38"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47" fillId="10"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10" borderId="0" applyNumberFormat="0" applyBorder="0" applyAlignment="0" applyProtection="0"/>
    <xf numFmtId="0" fontId="2"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50" fillId="40"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50" fillId="40"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50" fillId="40"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50" fillId="40"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50" fillId="40"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50" fillId="40"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38" fillId="40"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50" fillId="40" borderId="0" applyNumberFormat="0" applyBorder="0" applyAlignment="0" applyProtection="0"/>
    <xf numFmtId="0" fontId="47" fillId="14" borderId="0" applyNumberFormat="0" applyBorder="0" applyAlignment="0" applyProtection="0"/>
    <xf numFmtId="0" fontId="48" fillId="39" borderId="0" applyNumberFormat="0" applyBorder="0" applyAlignment="0" applyProtection="0"/>
    <xf numFmtId="0" fontId="47" fillId="14" borderId="0" applyNumberFormat="0" applyBorder="0" applyAlignment="0" applyProtection="0"/>
    <xf numFmtId="0" fontId="50" fillId="40"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47" fillId="14"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4" borderId="0" applyNumberFormat="0" applyBorder="0" applyAlignment="0" applyProtection="0"/>
    <xf numFmtId="0" fontId="2"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50" fillId="42"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50" fillId="42"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50" fillId="42"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50" fillId="42"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50" fillId="42"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50" fillId="42"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38" fillId="42"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50" fillId="42" borderId="0" applyNumberFormat="0" applyBorder="0" applyAlignment="0" applyProtection="0"/>
    <xf numFmtId="0" fontId="47" fillId="18" borderId="0" applyNumberFormat="0" applyBorder="0" applyAlignment="0" applyProtection="0"/>
    <xf numFmtId="0" fontId="48" fillId="41" borderId="0" applyNumberFormat="0" applyBorder="0" applyAlignment="0" applyProtection="0"/>
    <xf numFmtId="0" fontId="47" fillId="18" borderId="0" applyNumberFormat="0" applyBorder="0" applyAlignment="0" applyProtection="0"/>
    <xf numFmtId="0" fontId="50" fillId="42"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47" fillId="18"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18" borderId="0" applyNumberFormat="0" applyBorder="0" applyAlignment="0" applyProtection="0"/>
    <xf numFmtId="0" fontId="2"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50" fillId="43"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50" fillId="43"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50" fillId="43"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50" fillId="43"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50" fillId="43"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50" fillId="43"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38" fillId="43"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50" fillId="43" borderId="0" applyNumberFormat="0" applyBorder="0" applyAlignment="0" applyProtection="0"/>
    <xf numFmtId="0" fontId="47" fillId="22" borderId="0" applyNumberFormat="0" applyBorder="0" applyAlignment="0" applyProtection="0"/>
    <xf numFmtId="0" fontId="48" fillId="37" borderId="0" applyNumberFormat="0" applyBorder="0" applyAlignment="0" applyProtection="0"/>
    <xf numFmtId="0" fontId="47" fillId="22" borderId="0" applyNumberFormat="0" applyBorder="0" applyAlignment="0" applyProtection="0"/>
    <xf numFmtId="0" fontId="50" fillId="43"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47" fillId="22"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8" fillId="37" borderId="0" applyNumberFormat="0" applyBorder="0" applyAlignment="0" applyProtection="0"/>
    <xf numFmtId="0" fontId="49" fillId="22" borderId="0" applyNumberFormat="0" applyBorder="0" applyAlignment="0" applyProtection="0"/>
    <xf numFmtId="0" fontId="2"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9"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50" fillId="44"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50" fillId="4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9"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50" fillId="44"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50" fillId="4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9"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50" fillId="44"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50" fillId="4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38" fillId="44"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9"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50" fillId="44" borderId="0" applyNumberFormat="0" applyBorder="0" applyAlignment="0" applyProtection="0"/>
    <xf numFmtId="0" fontId="47" fillId="26" borderId="0" applyNumberFormat="0" applyBorder="0" applyAlignment="0" applyProtection="0"/>
    <xf numFmtId="0" fontId="48" fillId="44" borderId="0" applyNumberFormat="0" applyBorder="0" applyAlignment="0" applyProtection="0"/>
    <xf numFmtId="0" fontId="47" fillId="26" borderId="0" applyNumberFormat="0" applyBorder="0" applyAlignment="0" applyProtection="0"/>
    <xf numFmtId="0" fontId="50" fillId="4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38" fillId="44" borderId="0" applyNumberFormat="0" applyBorder="0" applyAlignment="0" applyProtection="0"/>
    <xf numFmtId="0" fontId="38" fillId="44" borderId="0" applyNumberFormat="0" applyBorder="0" applyAlignment="0" applyProtection="0"/>
    <xf numFmtId="0" fontId="47" fillId="26" borderId="0" applyNumberFormat="0" applyBorder="0" applyAlignment="0" applyProtection="0"/>
    <xf numFmtId="0" fontId="38" fillId="44" borderId="0" applyNumberFormat="0" applyBorder="0" applyAlignment="0" applyProtection="0"/>
    <xf numFmtId="0" fontId="38" fillId="44" borderId="0" applyNumberFormat="0" applyBorder="0" applyAlignment="0" applyProtection="0"/>
    <xf numFmtId="0" fontId="38" fillId="44" borderId="0" applyNumberFormat="0" applyBorder="0" applyAlignment="0" applyProtection="0"/>
    <xf numFmtId="0" fontId="3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8" fillId="44" borderId="0" applyNumberFormat="0" applyBorder="0" applyAlignment="0" applyProtection="0"/>
    <xf numFmtId="0" fontId="49" fillId="26" borderId="0" applyNumberFormat="0" applyBorder="0" applyAlignment="0" applyProtection="0"/>
    <xf numFmtId="0" fontId="2"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50" fillId="37"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50" fillId="37"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50" fillId="37"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50" fillId="37"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50" fillId="37"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50" fillId="37"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38" fillId="37"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50" fillId="37" borderId="0" applyNumberFormat="0" applyBorder="0" applyAlignment="0" applyProtection="0"/>
    <xf numFmtId="0" fontId="47" fillId="30" borderId="0" applyNumberFormat="0" applyBorder="0" applyAlignment="0" applyProtection="0"/>
    <xf numFmtId="0" fontId="48" fillId="41" borderId="0" applyNumberFormat="0" applyBorder="0" applyAlignment="0" applyProtection="0"/>
    <xf numFmtId="0" fontId="47" fillId="30" borderId="0" applyNumberFormat="0" applyBorder="0" applyAlignment="0" applyProtection="0"/>
    <xf numFmtId="0" fontId="50" fillId="37"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38" fillId="37" borderId="0" applyNumberFormat="0" applyBorder="0" applyAlignment="0" applyProtection="0"/>
    <xf numFmtId="0" fontId="38" fillId="37" borderId="0" applyNumberFormat="0" applyBorder="0" applyAlignment="0" applyProtection="0"/>
    <xf numFmtId="0" fontId="47" fillId="30" borderId="0" applyNumberFormat="0" applyBorder="0" applyAlignment="0" applyProtection="0"/>
    <xf numFmtId="0" fontId="38" fillId="37" borderId="0" applyNumberFormat="0" applyBorder="0" applyAlignment="0" applyProtection="0"/>
    <xf numFmtId="0" fontId="38" fillId="37" borderId="0" applyNumberFormat="0" applyBorder="0" applyAlignment="0" applyProtection="0"/>
    <xf numFmtId="0" fontId="38" fillId="37" borderId="0" applyNumberFormat="0" applyBorder="0" applyAlignment="0" applyProtection="0"/>
    <xf numFmtId="0" fontId="38" fillId="37"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0" fontId="49" fillId="30" borderId="0" applyNumberFormat="0" applyBorder="0" applyAlignment="0" applyProtection="0"/>
    <xf numFmtId="0" fontId="2"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50" fillId="46"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50" fillId="46"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50" fillId="46"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50" fillId="46"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50" fillId="46"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50" fillId="46"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38" fillId="46"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50" fillId="46" borderId="0" applyNumberFormat="0" applyBorder="0" applyAlignment="0" applyProtection="0"/>
    <xf numFmtId="0" fontId="47" fillId="11" borderId="0" applyNumberFormat="0" applyBorder="0" applyAlignment="0" applyProtection="0"/>
    <xf numFmtId="0" fontId="48" fillId="45" borderId="0" applyNumberFormat="0" applyBorder="0" applyAlignment="0" applyProtection="0"/>
    <xf numFmtId="0" fontId="47" fillId="11" borderId="0" applyNumberFormat="0" applyBorder="0" applyAlignment="0" applyProtection="0"/>
    <xf numFmtId="0" fontId="50" fillId="46"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47" fillId="11"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11" borderId="0" applyNumberFormat="0" applyBorder="0" applyAlignment="0" applyProtection="0"/>
    <xf numFmtId="0" fontId="2"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38" fillId="39"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8" fillId="39"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47" fillId="15"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8" fillId="39" borderId="0" applyNumberFormat="0" applyBorder="0" applyAlignment="0" applyProtection="0"/>
    <xf numFmtId="0" fontId="49" fillId="15" borderId="0" applyNumberFormat="0" applyBorder="0" applyAlignment="0" applyProtection="0"/>
    <xf numFmtId="0" fontId="2"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38" fillId="47"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8" fillId="36"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47" fillId="19"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19" borderId="0" applyNumberFormat="0" applyBorder="0" applyAlignment="0" applyProtection="0"/>
    <xf numFmtId="0" fontId="2"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38" fillId="4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4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47" fillId="2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8" fillId="45" borderId="0" applyNumberFormat="0" applyBorder="0" applyAlignment="0" applyProtection="0"/>
    <xf numFmtId="0" fontId="49" fillId="23" borderId="0" applyNumberFormat="0" applyBorder="0" applyAlignment="0" applyProtection="0"/>
    <xf numFmtId="0" fontId="2"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9"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9"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9"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38" fillId="46"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9"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8" fillId="4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47" fillId="27"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49" fillId="27" borderId="0" applyNumberFormat="0" applyBorder="0" applyAlignment="0" applyProtection="0"/>
    <xf numFmtId="0" fontId="2"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38" fillId="48"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8"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47" fillId="31"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8" fillId="36" borderId="0" applyNumberFormat="0" applyBorder="0" applyAlignment="0" applyProtection="0"/>
    <xf numFmtId="0" fontId="49" fillId="31" borderId="0" applyNumberFormat="0" applyBorder="0" applyAlignment="0" applyProtection="0"/>
    <xf numFmtId="0" fontId="2"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51" fillId="49"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18" fillId="12" borderId="0" applyNumberFormat="0" applyBorder="0" applyAlignment="0" applyProtection="0"/>
    <xf numFmtId="0" fontId="53" fillId="12" borderId="0" applyNumberFormat="0" applyBorder="0" applyAlignment="0" applyProtection="0"/>
    <xf numFmtId="0" fontId="51"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8" fillId="16" borderId="0" applyNumberFormat="0" applyBorder="0" applyAlignment="0" applyProtection="0"/>
    <xf numFmtId="0" fontId="53" fillId="16" borderId="0" applyNumberFormat="0" applyBorder="0" applyAlignment="0" applyProtection="0"/>
    <xf numFmtId="0" fontId="51"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18" fillId="20" borderId="0" applyNumberFormat="0" applyBorder="0" applyAlignment="0" applyProtection="0"/>
    <xf numFmtId="0" fontId="53" fillId="20" borderId="0" applyNumberFormat="0" applyBorder="0" applyAlignment="0" applyProtection="0"/>
    <xf numFmtId="0" fontId="51" fillId="51"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18" fillId="24" borderId="0" applyNumberFormat="0" applyBorder="0" applyAlignment="0" applyProtection="0"/>
    <xf numFmtId="0" fontId="53" fillId="24"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18" fillId="28" borderId="0" applyNumberFormat="0" applyBorder="0" applyAlignment="0" applyProtection="0"/>
    <xf numFmtId="0" fontId="53" fillId="28" borderId="0" applyNumberFormat="0" applyBorder="0" applyAlignment="0" applyProtection="0"/>
    <xf numFmtId="0" fontId="51" fillId="52"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8" fillId="32" borderId="0" applyNumberFormat="0" applyBorder="0" applyAlignment="0" applyProtection="0"/>
    <xf numFmtId="0" fontId="53" fillId="32" borderId="0" applyNumberFormat="0" applyBorder="0" applyAlignment="0" applyProtection="0"/>
    <xf numFmtId="0" fontId="51" fillId="5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18" fillId="9" borderId="0" applyNumberFormat="0" applyBorder="0" applyAlignment="0" applyProtection="0"/>
    <xf numFmtId="0" fontId="53" fillId="9" borderId="0" applyNumberFormat="0" applyBorder="0" applyAlignment="0" applyProtection="0"/>
    <xf numFmtId="0" fontId="51"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18" fillId="13" borderId="0" applyNumberFormat="0" applyBorder="0" applyAlignment="0" applyProtection="0"/>
    <xf numFmtId="0" fontId="53" fillId="13" borderId="0" applyNumberFormat="0" applyBorder="0" applyAlignment="0" applyProtection="0"/>
    <xf numFmtId="0" fontId="51"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18" fillId="17" borderId="0" applyNumberFormat="0" applyBorder="0" applyAlignment="0" applyProtection="0"/>
    <xf numFmtId="0" fontId="53" fillId="17" borderId="0" applyNumberFormat="0" applyBorder="0" applyAlignment="0" applyProtection="0"/>
    <xf numFmtId="0" fontId="51" fillId="51"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18" fillId="21" borderId="0" applyNumberFormat="0" applyBorder="0" applyAlignment="0" applyProtection="0"/>
    <xf numFmtId="0" fontId="53" fillId="21"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18" fillId="25" borderId="0" applyNumberFormat="0" applyBorder="0" applyAlignment="0" applyProtection="0"/>
    <xf numFmtId="0" fontId="53" fillId="25" borderId="0" applyNumberFormat="0" applyBorder="0" applyAlignment="0" applyProtection="0"/>
    <xf numFmtId="0" fontId="51"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1"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18" fillId="29" borderId="0" applyNumberFormat="0" applyBorder="0" applyAlignment="0" applyProtection="0"/>
    <xf numFmtId="0" fontId="53" fillId="29" borderId="0" applyNumberFormat="0" applyBorder="0" applyAlignment="0" applyProtection="0"/>
    <xf numFmtId="0" fontId="54"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8" fillId="3" borderId="0" applyNumberFormat="0" applyBorder="0" applyAlignment="0" applyProtection="0"/>
    <xf numFmtId="0" fontId="56" fillId="3" borderId="0" applyNumberFormat="0" applyBorder="0" applyAlignment="0" applyProtection="0"/>
    <xf numFmtId="0" fontId="23" fillId="0" borderId="11" applyNumberFormat="0" applyFill="0" applyAlignment="0" applyProtection="0"/>
    <xf numFmtId="0" fontId="41" fillId="0" borderId="0" applyFont="0" applyFill="0" applyBorder="0" applyAlignment="0" applyProtection="0"/>
    <xf numFmtId="183" fontId="37" fillId="0" borderId="0" applyFill="0" applyBorder="0" applyAlignment="0"/>
    <xf numFmtId="183" fontId="37" fillId="0" borderId="0" applyFill="0" applyBorder="0" applyAlignment="0"/>
    <xf numFmtId="183" fontId="37" fillId="0" borderId="0" applyFill="0" applyBorder="0" applyAlignment="0"/>
    <xf numFmtId="183" fontId="37"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5"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6"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7" fontId="19" fillId="0" borderId="0" applyFill="0" applyBorder="0" applyAlignment="0"/>
    <xf numFmtId="183" fontId="37" fillId="0" borderId="0" applyFill="0" applyBorder="0" applyAlignment="0"/>
    <xf numFmtId="183" fontId="37" fillId="0" borderId="0" applyFill="0" applyBorder="0" applyAlignment="0"/>
    <xf numFmtId="183" fontId="37" fillId="0" borderId="0" applyFill="0" applyBorder="0" applyAlignment="0"/>
    <xf numFmtId="183" fontId="37"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0" fontId="57" fillId="45" borderId="24" applyNumberFormat="0" applyAlignment="0" applyProtection="0"/>
    <xf numFmtId="0" fontId="58" fillId="58" borderId="24" applyNumberFormat="0" applyAlignment="0" applyProtection="0"/>
    <xf numFmtId="0" fontId="58" fillId="58"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8" fillId="58"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8" fillId="58" borderId="24" applyNumberFormat="0" applyAlignment="0" applyProtection="0"/>
    <xf numFmtId="0" fontId="58" fillId="58" borderId="24" applyNumberFormat="0" applyAlignment="0" applyProtection="0"/>
    <xf numFmtId="0" fontId="58" fillId="58"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8" fillId="58"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8" fillId="58" borderId="24" applyNumberFormat="0" applyAlignment="0" applyProtection="0"/>
    <xf numFmtId="0" fontId="58" fillId="58" borderId="24" applyNumberFormat="0" applyAlignment="0" applyProtection="0"/>
    <xf numFmtId="0" fontId="58" fillId="58"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8" fillId="58"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8" fillId="58" borderId="24" applyNumberFormat="0" applyAlignment="0" applyProtection="0"/>
    <xf numFmtId="0" fontId="58" fillId="58" borderId="24" applyNumberFormat="0" applyAlignment="0" applyProtection="0"/>
    <xf numFmtId="0" fontId="58" fillId="58"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8" fillId="58"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7" fillId="45" borderId="24" applyNumberFormat="0" applyAlignment="0" applyProtection="0"/>
    <xf numFmtId="0" fontId="58" fillId="58" borderId="24" applyNumberFormat="0" applyAlignment="0" applyProtection="0"/>
    <xf numFmtId="0" fontId="57" fillId="45" borderId="24" applyNumberFormat="0" applyAlignment="0" applyProtection="0"/>
    <xf numFmtId="0" fontId="58" fillId="58" borderId="24" applyNumberFormat="0" applyAlignment="0" applyProtection="0"/>
    <xf numFmtId="0" fontId="58" fillId="58" borderId="24" applyNumberFormat="0" applyAlignment="0" applyProtection="0"/>
    <xf numFmtId="0" fontId="58" fillId="58" borderId="24" applyNumberFormat="0" applyAlignment="0" applyProtection="0"/>
    <xf numFmtId="0" fontId="58" fillId="58" borderId="24" applyNumberFormat="0" applyAlignment="0" applyProtection="0"/>
    <xf numFmtId="0" fontId="12" fillId="6" borderId="4" applyNumberFormat="0" applyAlignment="0" applyProtection="0"/>
    <xf numFmtId="0" fontId="59" fillId="6" borderId="4" applyNumberFormat="0" applyAlignment="0" applyProtection="0"/>
    <xf numFmtId="0" fontId="60"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0" fillId="59" borderId="25" applyNumberFormat="0" applyAlignment="0" applyProtection="0"/>
    <xf numFmtId="0" fontId="61" fillId="59" borderId="25" applyNumberFormat="0" applyAlignment="0" applyProtection="0"/>
    <xf numFmtId="0" fontId="60"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61" fillId="59" borderId="25" applyNumberFormat="0" applyAlignment="0" applyProtection="0"/>
    <xf numFmtId="0" fontId="14" fillId="7" borderId="7" applyNumberFormat="0" applyAlignment="0" applyProtection="0"/>
    <xf numFmtId="0" fontId="62" fillId="7" borderId="7" applyNumberFormat="0" applyAlignment="0" applyProtection="0"/>
    <xf numFmtId="0" fontId="19" fillId="0" borderId="0">
      <alignment horizontal="center" wrapText="1"/>
      <protection hidden="1"/>
    </xf>
    <xf numFmtId="0" fontId="63" fillId="0" borderId="0" applyNumberFormat="0" applyFill="0" applyBorder="0" applyAlignment="0"/>
    <xf numFmtId="0" fontId="64" fillId="0" borderId="0"/>
    <xf numFmtId="183" fontId="19" fillId="0" borderId="0" applyFont="0" applyFill="0" applyBorder="0" applyAlignment="0" applyProtection="0"/>
    <xf numFmtId="183" fontId="19" fillId="0" borderId="0" applyFont="0" applyFill="0" applyBorder="0" applyAlignment="0" applyProtection="0"/>
    <xf numFmtId="183" fontId="19" fillId="0" borderId="0" applyFont="0" applyFill="0" applyBorder="0" applyAlignment="0" applyProtection="0"/>
    <xf numFmtId="183" fontId="19" fillId="0" borderId="0" applyFont="0" applyFill="0" applyBorder="0" applyAlignment="0" applyProtection="0"/>
    <xf numFmtId="43" fontId="19"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9"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9"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6"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47"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50"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50"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164"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50" fillId="0" borderId="0" applyFont="0" applyFill="0" applyBorder="0" applyAlignment="0" applyProtection="0"/>
    <xf numFmtId="43" fontId="65" fillId="0" borderId="0" applyFont="0" applyFill="0" applyBorder="0" applyAlignment="0" applyProtection="0"/>
    <xf numFmtId="43" fontId="50"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2" fillId="0" borderId="0" applyFont="0" applyFill="0" applyBorder="0" applyAlignment="0" applyProtection="0"/>
    <xf numFmtId="43" fontId="65" fillId="0" borderId="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7"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7" fillId="0" borderId="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7" fillId="0" borderId="0" applyFont="0" applyFill="0" applyBorder="0" applyAlignment="0" applyProtection="0"/>
    <xf numFmtId="0" fontId="50" fillId="0" borderId="0" applyNumberFormat="0" applyFont="0" applyFill="0" applyBorder="0" applyAlignment="0" applyProtection="0"/>
    <xf numFmtId="43" fontId="68" fillId="0" borderId="0" applyFont="0" applyFill="0" applyBorder="0" applyAlignment="0" applyProtection="0"/>
    <xf numFmtId="0" fontId="50" fillId="0" borderId="0" applyNumberFormat="0" applyFont="0" applyFill="0" applyBorder="0" applyAlignment="0" applyProtection="0"/>
    <xf numFmtId="164" fontId="19" fillId="0" borderId="0" applyFont="0" applyFill="0" applyBorder="0" applyAlignment="0" applyProtection="0"/>
    <xf numFmtId="0" fontId="50" fillId="0" borderId="0" applyNumberFormat="0" applyFont="0" applyFill="0" applyBorder="0" applyAlignment="0" applyProtection="0"/>
    <xf numFmtId="43" fontId="66" fillId="0" borderId="0" applyFont="0" applyFill="0" applyBorder="0" applyAlignment="0" applyProtection="0"/>
    <xf numFmtId="43" fontId="19" fillId="0" borderId="0" applyFont="0" applyFill="0" applyBorder="0" applyAlignment="0" applyProtection="0"/>
    <xf numFmtId="43" fontId="66" fillId="0" borderId="0" applyFont="0" applyFill="0" applyBorder="0" applyAlignment="0" applyProtection="0"/>
    <xf numFmtId="43" fontId="38" fillId="0" borderId="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164"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164"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4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4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4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4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164" fontId="19"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164"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164"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6"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3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164" fontId="19"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0" fontId="50" fillId="0" borderId="0" applyNumberFormat="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3" fontId="70" fillId="0" borderId="0" applyFont="0" applyFill="0" applyBorder="0" applyAlignment="0" applyProtection="0"/>
    <xf numFmtId="0" fontId="71" fillId="0" borderId="0" applyFill="0" applyBorder="0" applyProtection="0">
      <alignment horizontal="left"/>
    </xf>
    <xf numFmtId="0" fontId="72" fillId="60" borderId="0">
      <alignment horizontal="center" vertical="center" wrapText="1"/>
    </xf>
    <xf numFmtId="189" fontId="73" fillId="0" borderId="0" applyFill="0" applyBorder="0">
      <alignment horizontal="right"/>
      <protection locked="0"/>
    </xf>
    <xf numFmtId="0" fontId="64" fillId="0" borderId="0"/>
    <xf numFmtId="0" fontId="64" fillId="0" borderId="0"/>
    <xf numFmtId="0" fontId="50" fillId="0" borderId="0" applyNumberFormat="0" applyFont="0" applyFill="0" applyBorder="0" applyAlignment="0" applyProtection="0"/>
    <xf numFmtId="0" fontId="64" fillId="0" borderId="0"/>
    <xf numFmtId="0" fontId="64" fillId="0" borderId="0"/>
    <xf numFmtId="0" fontId="50" fillId="0" borderId="0" applyNumberFormat="0" applyFont="0" applyFill="0" applyBorder="0" applyAlignment="0" applyProtection="0"/>
    <xf numFmtId="190" fontId="74" fillId="0" borderId="26"/>
    <xf numFmtId="190" fontId="74" fillId="0" borderId="26"/>
    <xf numFmtId="0" fontId="50" fillId="0" borderId="0" applyNumberFormat="0" applyFont="0" applyFill="0" applyBorder="0" applyAlignment="0" applyProtection="0"/>
    <xf numFmtId="190" fontId="74" fillId="0" borderId="26"/>
    <xf numFmtId="190" fontId="74" fillId="0" borderId="26"/>
    <xf numFmtId="190" fontId="74" fillId="0" borderId="26"/>
    <xf numFmtId="190" fontId="74" fillId="0" borderId="26"/>
    <xf numFmtId="190" fontId="74" fillId="0" borderId="26"/>
    <xf numFmtId="190" fontId="74" fillId="0" borderId="26"/>
    <xf numFmtId="190" fontId="74" fillId="0" borderId="26"/>
    <xf numFmtId="190" fontId="74" fillId="0" borderId="26"/>
    <xf numFmtId="190" fontId="74" fillId="0" borderId="26"/>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0" fontId="50" fillId="0" borderId="0" applyNumberFormat="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50" fillId="0" borderId="0" applyNumberFormat="0" applyFont="0" applyFill="0" applyBorder="0" applyAlignment="0" applyProtection="0"/>
    <xf numFmtId="44" fontId="19" fillId="0" borderId="0" applyFont="0" applyFill="0" applyBorder="0" applyAlignment="0" applyProtection="0"/>
    <xf numFmtId="0" fontId="50" fillId="0" borderId="0" applyNumberFormat="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0" fontId="50" fillId="0" borderId="0" applyNumberFormat="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191" fontId="19" fillId="0" borderId="0" applyFont="0" applyFill="0" applyBorder="0" applyAlignment="0" applyProtection="0"/>
    <xf numFmtId="0" fontId="74" fillId="0" borderId="0"/>
    <xf numFmtId="0" fontId="41" fillId="0" borderId="0" applyFont="0" applyFill="0" applyBorder="0" applyAlignment="0" applyProtection="0"/>
    <xf numFmtId="0" fontId="74" fillId="0" borderId="27"/>
    <xf numFmtId="0" fontId="74" fillId="0" borderId="27"/>
    <xf numFmtId="0" fontId="74" fillId="0" borderId="27"/>
    <xf numFmtId="0" fontId="74" fillId="0" borderId="27"/>
    <xf numFmtId="0" fontId="74" fillId="0" borderId="27"/>
    <xf numFmtId="0" fontId="74" fillId="0" borderId="27"/>
    <xf numFmtId="17" fontId="21" fillId="0" borderId="0" applyFill="0" applyBorder="0" applyProtection="0">
      <alignment horizontal="right"/>
      <protection locked="0"/>
    </xf>
    <xf numFmtId="192" fontId="29" fillId="61" borderId="0" applyFont="0" applyFill="0" applyBorder="0" applyAlignment="0" applyProtection="0"/>
    <xf numFmtId="193" fontId="75" fillId="0" borderId="11"/>
    <xf numFmtId="14" fontId="37" fillId="0" borderId="0" applyFill="0" applyBorder="0" applyAlignment="0"/>
    <xf numFmtId="14" fontId="37" fillId="0" borderId="0" applyFill="0" applyBorder="0" applyAlignment="0"/>
    <xf numFmtId="0" fontId="50" fillId="0" borderId="0" applyNumberFormat="0" applyFont="0" applyFill="0" applyBorder="0" applyAlignment="0" applyProtection="0"/>
    <xf numFmtId="14" fontId="37" fillId="0" borderId="0" applyFill="0" applyBorder="0" applyAlignment="0"/>
    <xf numFmtId="14" fontId="37" fillId="0" borderId="0" applyFill="0" applyBorder="0" applyAlignment="0"/>
    <xf numFmtId="0" fontId="22" fillId="0" borderId="0" applyFill="0" applyBorder="0" applyProtection="0">
      <alignment horizontal="center"/>
      <protection locked="0"/>
    </xf>
    <xf numFmtId="183" fontId="76" fillId="0" borderId="0" applyFill="0" applyBorder="0" applyAlignment="0"/>
    <xf numFmtId="183" fontId="76" fillId="0" borderId="0" applyFill="0" applyBorder="0" applyAlignment="0"/>
    <xf numFmtId="0" fontId="50" fillId="0" borderId="0" applyNumberFormat="0" applyFont="0" applyFill="0" applyBorder="0" applyAlignment="0" applyProtection="0"/>
    <xf numFmtId="184" fontId="19" fillId="0" borderId="0" applyFill="0" applyBorder="0" applyAlignment="0"/>
    <xf numFmtId="184" fontId="19" fillId="0" borderId="0" applyFill="0" applyBorder="0" applyAlignment="0"/>
    <xf numFmtId="184" fontId="19" fillId="0" borderId="0" applyFill="0" applyBorder="0" applyAlignment="0"/>
    <xf numFmtId="0" fontId="50" fillId="0" borderId="0" applyNumberFormat="0" applyFont="0" applyFill="0" applyBorder="0" applyAlignment="0" applyProtection="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3" fontId="76" fillId="0" borderId="0" applyFill="0" applyBorder="0" applyAlignment="0"/>
    <xf numFmtId="183" fontId="76" fillId="0" borderId="0" applyFill="0" applyBorder="0" applyAlignment="0"/>
    <xf numFmtId="0" fontId="50" fillId="0" borderId="0" applyNumberFormat="0" applyFont="0" applyFill="0" applyBorder="0" applyAlignment="0" applyProtection="0"/>
    <xf numFmtId="188" fontId="19" fillId="0" borderId="0" applyFill="0" applyBorder="0" applyAlignment="0"/>
    <xf numFmtId="188" fontId="19" fillId="0" borderId="0" applyFill="0" applyBorder="0" applyAlignment="0"/>
    <xf numFmtId="188" fontId="19" fillId="0" borderId="0" applyFill="0" applyBorder="0" applyAlignment="0"/>
    <xf numFmtId="0" fontId="50" fillId="0" borderId="0" applyNumberFormat="0" applyFont="0" applyFill="0" applyBorder="0" applyAlignment="0" applyProtection="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0" fontId="50" fillId="0" borderId="0" applyNumberFormat="0" applyFont="0" applyFill="0" applyBorder="0" applyAlignment="0" applyProtection="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0" fontId="50" fillId="0" borderId="0" applyNumberFormat="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0" fontId="50" fillId="0" borderId="0" applyNumberFormat="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194" fontId="19" fillId="0" borderId="0" applyFont="0" applyFill="0" applyBorder="0" applyAlignment="0" applyProtection="0"/>
    <xf numFmtId="0" fontId="77" fillId="0" borderId="0" applyNumberFormat="0" applyFill="0" applyBorder="0" applyAlignment="0" applyProtection="0"/>
    <xf numFmtId="0" fontId="50" fillId="0" borderId="0" applyNumberFormat="0" applyFon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50" fillId="0" borderId="0" applyNumberFormat="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50" fillId="0" borderId="0" applyNumberFormat="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50" fillId="0" borderId="0" applyNumberFormat="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50" fillId="0" borderId="0" applyNumberFormat="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50" fillId="0" borderId="0" applyNumberFormat="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50" fillId="0" borderId="0" applyNumberFormat="0" applyFont="0" applyFill="0" applyBorder="0" applyAlignment="0" applyProtection="0"/>
    <xf numFmtId="0" fontId="16"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81"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82" fillId="42" borderId="0" applyNumberFormat="0" applyBorder="0" applyAlignment="0" applyProtection="0"/>
    <xf numFmtId="0" fontId="50" fillId="0" borderId="0" applyNumberFormat="0" applyFont="0" applyFill="0" applyBorder="0" applyAlignment="0" applyProtection="0"/>
    <xf numFmtId="0" fontId="83" fillId="0" borderId="0" applyNumberFormat="0" applyFill="0" applyBorder="0" applyAlignment="0" applyProtection="0"/>
    <xf numFmtId="0" fontId="84" fillId="42" borderId="0" applyNumberFormat="0" applyBorder="0" applyAlignment="0" applyProtection="0"/>
    <xf numFmtId="0" fontId="84" fillId="4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5" fillId="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4" fillId="42" borderId="0" applyNumberFormat="0" applyBorder="0" applyAlignment="0" applyProtection="0"/>
    <xf numFmtId="0" fontId="50" fillId="0" borderId="0" applyNumberFormat="0" applyFont="0" applyFill="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4" fillId="42" borderId="0" applyNumberFormat="0" applyBorder="0" applyAlignment="0" applyProtection="0"/>
    <xf numFmtId="0" fontId="84" fillId="4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5" fillId="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4" fillId="42" borderId="0" applyNumberFormat="0" applyBorder="0" applyAlignment="0" applyProtection="0"/>
    <xf numFmtId="0" fontId="50" fillId="0" borderId="0" applyNumberFormat="0" applyFont="0" applyFill="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4" fillId="42" borderId="0" applyNumberFormat="0" applyBorder="0" applyAlignment="0" applyProtection="0"/>
    <xf numFmtId="0" fontId="84" fillId="4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5" fillId="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4" fillId="42" borderId="0" applyNumberFormat="0" applyBorder="0" applyAlignment="0" applyProtection="0"/>
    <xf numFmtId="0" fontId="50" fillId="0" borderId="0" applyNumberFormat="0" applyFont="0" applyFill="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4" fillId="42" borderId="0" applyNumberFormat="0" applyBorder="0" applyAlignment="0" applyProtection="0"/>
    <xf numFmtId="0" fontId="84" fillId="4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5" fillId="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4" fillId="42" borderId="0" applyNumberFormat="0" applyBorder="0" applyAlignment="0" applyProtection="0"/>
    <xf numFmtId="0" fontId="50" fillId="0" borderId="0" applyNumberFormat="0" applyFont="0" applyFill="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50" fillId="0" borderId="0" applyNumberFormat="0" applyFont="0" applyFill="0" applyBorder="0" applyAlignment="0" applyProtection="0"/>
    <xf numFmtId="0" fontId="84" fillId="42" borderId="0" applyNumberFormat="0" applyBorder="0" applyAlignment="0" applyProtection="0"/>
    <xf numFmtId="0" fontId="84" fillId="4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5" fillId="2"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4" fillId="42" borderId="0" applyNumberFormat="0" applyBorder="0" applyAlignment="0" applyProtection="0"/>
    <xf numFmtId="0" fontId="50" fillId="0" borderId="0" applyNumberFormat="0" applyFont="0" applyFill="0" applyBorder="0" applyAlignment="0" applyProtection="0"/>
    <xf numFmtId="0" fontId="7" fillId="2" borderId="0" applyNumberFormat="0" applyBorder="0" applyAlignment="0" applyProtection="0"/>
    <xf numFmtId="0" fontId="83" fillId="0"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2" borderId="0" applyNumberFormat="0" applyBorder="0" applyAlignment="0" applyProtection="0"/>
    <xf numFmtId="0" fontId="83" fillId="0"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38" fontId="29" fillId="62" borderId="0" applyNumberFormat="0" applyBorder="0" applyAlignment="0" applyProtection="0"/>
    <xf numFmtId="38" fontId="29" fillId="62" borderId="0" applyNumberFormat="0" applyBorder="0" applyAlignment="0" applyProtection="0"/>
    <xf numFmtId="0" fontId="50" fillId="0" borderId="0" applyNumberFormat="0" applyFont="0" applyFill="0" applyBorder="0" applyAlignment="0" applyProtection="0"/>
    <xf numFmtId="0" fontId="21" fillId="0" borderId="28" applyNumberFormat="0" applyAlignment="0" applyProtection="0">
      <alignment horizontal="left" vertical="center"/>
    </xf>
    <xf numFmtId="0" fontId="21" fillId="0" borderId="28" applyNumberFormat="0" applyAlignment="0" applyProtection="0">
      <alignment horizontal="left" vertical="center"/>
    </xf>
    <xf numFmtId="0" fontId="50" fillId="0" borderId="0" applyNumberFormat="0" applyFont="0" applyFill="0" applyBorder="0" applyAlignment="0" applyProtection="0"/>
    <xf numFmtId="0" fontId="21" fillId="0" borderId="10">
      <alignment horizontal="left" vertical="center"/>
    </xf>
    <xf numFmtId="0" fontId="21" fillId="0" borderId="10">
      <alignment horizontal="left" vertical="center"/>
    </xf>
    <xf numFmtId="0" fontId="50" fillId="0" borderId="0" applyNumberFormat="0" applyFont="0" applyFill="0" applyBorder="0" applyAlignment="0" applyProtection="0"/>
    <xf numFmtId="0" fontId="21" fillId="0" borderId="10">
      <alignment horizontal="left" vertical="center"/>
    </xf>
    <xf numFmtId="0" fontId="21" fillId="0" borderId="10">
      <alignment horizontal="left" vertical="center"/>
    </xf>
    <xf numFmtId="0" fontId="21" fillId="0" borderId="10">
      <alignment horizontal="left" vertical="center"/>
    </xf>
    <xf numFmtId="0" fontId="21" fillId="0" borderId="10">
      <alignment horizontal="left" vertical="center"/>
    </xf>
    <xf numFmtId="0" fontId="86" fillId="0" borderId="29" applyNumberFormat="0" applyFill="0" applyAlignment="0" applyProtection="0"/>
    <xf numFmtId="0" fontId="50" fillId="0" borderId="0" applyNumberFormat="0" applyFont="0" applyFill="0" applyBorder="0" applyAlignment="0" applyProtection="0"/>
    <xf numFmtId="0" fontId="87" fillId="0" borderId="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1" applyNumberFormat="0" applyFill="0" applyAlignment="0" applyProtection="0"/>
    <xf numFmtId="0" fontId="87" fillId="0" borderId="1" applyNumberFormat="0" applyFill="0" applyAlignment="0" applyProtection="0"/>
    <xf numFmtId="0" fontId="88" fillId="0" borderId="30" applyNumberFormat="0" applyFill="0" applyAlignment="0" applyProtection="0"/>
    <xf numFmtId="0" fontId="50" fillId="0" borderId="0" applyNumberFormat="0" applyFont="0" applyFill="0" applyBorder="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1" applyNumberFormat="0" applyFill="0" applyAlignment="0" applyProtection="0"/>
    <xf numFmtId="0" fontId="87" fillId="0" borderId="1" applyNumberFormat="0" applyFill="0" applyAlignment="0" applyProtection="0"/>
    <xf numFmtId="0" fontId="88" fillId="0" borderId="30" applyNumberFormat="0" applyFill="0" applyAlignment="0" applyProtection="0"/>
    <xf numFmtId="0" fontId="50" fillId="0" borderId="0" applyNumberFormat="0" applyFont="0" applyFill="0" applyBorder="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1" applyNumberFormat="0" applyFill="0" applyAlignment="0" applyProtection="0"/>
    <xf numFmtId="0" fontId="87" fillId="0" borderId="1" applyNumberFormat="0" applyFill="0" applyAlignment="0" applyProtection="0"/>
    <xf numFmtId="0" fontId="88" fillId="0" borderId="30" applyNumberFormat="0" applyFill="0" applyAlignment="0" applyProtection="0"/>
    <xf numFmtId="0" fontId="50" fillId="0" borderId="0" applyNumberFormat="0" applyFont="0" applyFill="0" applyBorder="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1" applyNumberFormat="0" applyFill="0" applyAlignment="0" applyProtection="0"/>
    <xf numFmtId="0" fontId="87" fillId="0" borderId="1" applyNumberFormat="0" applyFill="0" applyAlignment="0" applyProtection="0"/>
    <xf numFmtId="0" fontId="88" fillId="0" borderId="30" applyNumberFormat="0" applyFill="0" applyAlignment="0" applyProtection="0"/>
    <xf numFmtId="0" fontId="50" fillId="0" borderId="0" applyNumberFormat="0" applyFont="0" applyFill="0" applyBorder="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8" fillId="0" borderId="30"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50" fillId="0" borderId="0" applyNumberFormat="0" applyFont="0" applyFill="0" applyBorder="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1" applyNumberFormat="0" applyFill="0" applyAlignment="0" applyProtection="0"/>
    <xf numFmtId="0" fontId="87" fillId="0" borderId="1" applyNumberFormat="0" applyFill="0" applyAlignment="0" applyProtection="0"/>
    <xf numFmtId="0" fontId="88" fillId="0" borderId="30" applyNumberFormat="0" applyFill="0" applyAlignment="0" applyProtection="0"/>
    <xf numFmtId="0" fontId="50" fillId="0" borderId="0" applyNumberFormat="0" applyFont="0" applyFill="0" applyBorder="0" applyAlignment="0" applyProtection="0"/>
    <xf numFmtId="0" fontId="88" fillId="0" borderId="30" applyNumberFormat="0" applyFill="0" applyAlignment="0" applyProtection="0"/>
    <xf numFmtId="0" fontId="4" fillId="0" borderId="1" applyNumberFormat="0" applyFill="0" applyAlignment="0" applyProtection="0"/>
    <xf numFmtId="0" fontId="87" fillId="0" borderId="1" applyNumberFormat="0" applyFill="0" applyAlignment="0" applyProtection="0"/>
    <xf numFmtId="0" fontId="87" fillId="0" borderId="1" applyNumberFormat="0" applyFill="0" applyAlignment="0" applyProtection="0"/>
    <xf numFmtId="0" fontId="87" fillId="0" borderId="1" applyNumberFormat="0" applyFill="0" applyAlignment="0" applyProtection="0"/>
    <xf numFmtId="0" fontId="87" fillId="0" borderId="1" applyNumberFormat="0" applyFill="0" applyAlignment="0" applyProtection="0"/>
    <xf numFmtId="0" fontId="90" fillId="0" borderId="1" applyNumberFormat="0" applyFill="0" applyAlignment="0" applyProtection="0"/>
    <xf numFmtId="0" fontId="87" fillId="0" borderId="1" applyNumberFormat="0" applyFill="0" applyAlignment="0" applyProtection="0"/>
    <xf numFmtId="0" fontId="87" fillId="0" borderId="1" applyNumberFormat="0" applyFill="0" applyAlignment="0" applyProtection="0"/>
    <xf numFmtId="0" fontId="87" fillId="0" borderId="1" applyNumberFormat="0" applyFill="0" applyAlignment="0" applyProtection="0"/>
    <xf numFmtId="0" fontId="87" fillId="0" borderId="1" applyNumberFormat="0" applyFill="0" applyAlignment="0" applyProtection="0"/>
    <xf numFmtId="0" fontId="91" fillId="0" borderId="31" applyNumberFormat="0" applyFill="0" applyAlignment="0" applyProtection="0"/>
    <xf numFmtId="0" fontId="50" fillId="0" borderId="0" applyNumberFormat="0" applyFont="0" applyFill="0" applyBorder="0" applyAlignment="0" applyProtection="0"/>
    <xf numFmtId="0" fontId="87" fillId="0" borderId="2" applyNumberFormat="0" applyFill="0" applyAlignment="0" applyProtection="0"/>
    <xf numFmtId="0" fontId="92" fillId="0" borderId="31" applyNumberFormat="0" applyFill="0" applyAlignment="0" applyProtection="0"/>
    <xf numFmtId="0" fontId="92" fillId="0" borderId="31" applyNumberFormat="0" applyFill="0" applyAlignment="0" applyProtection="0"/>
    <xf numFmtId="0" fontId="93" fillId="0" borderId="2" applyNumberFormat="0" applyFill="0" applyAlignment="0" applyProtection="0"/>
    <xf numFmtId="0" fontId="87" fillId="0" borderId="2" applyNumberFormat="0" applyFill="0" applyAlignment="0" applyProtection="0"/>
    <xf numFmtId="0" fontId="92" fillId="0" borderId="31" applyNumberFormat="0" applyFill="0" applyAlignment="0" applyProtection="0"/>
    <xf numFmtId="0" fontId="50" fillId="0" borderId="0" applyNumberFormat="0" applyFont="0" applyFill="0" applyBorder="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2" fillId="0" borderId="31" applyNumberFormat="0" applyFill="0" applyAlignment="0" applyProtection="0"/>
    <xf numFmtId="0" fontId="92" fillId="0" borderId="31" applyNumberFormat="0" applyFill="0" applyAlignment="0" applyProtection="0"/>
    <xf numFmtId="0" fontId="92" fillId="0" borderId="31" applyNumberFormat="0" applyFill="0" applyAlignment="0" applyProtection="0"/>
    <xf numFmtId="0" fontId="93" fillId="0" borderId="2" applyNumberFormat="0" applyFill="0" applyAlignment="0" applyProtection="0"/>
    <xf numFmtId="0" fontId="87" fillId="0" borderId="2" applyNumberFormat="0" applyFill="0" applyAlignment="0" applyProtection="0"/>
    <xf numFmtId="0" fontId="92" fillId="0" borderId="31" applyNumberFormat="0" applyFill="0" applyAlignment="0" applyProtection="0"/>
    <xf numFmtId="0" fontId="50" fillId="0" borderId="0" applyNumberFormat="0" applyFont="0" applyFill="0" applyBorder="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2" fillId="0" borderId="31" applyNumberFormat="0" applyFill="0" applyAlignment="0" applyProtection="0"/>
    <xf numFmtId="0" fontId="92" fillId="0" borderId="31" applyNumberFormat="0" applyFill="0" applyAlignment="0" applyProtection="0"/>
    <xf numFmtId="0" fontId="92" fillId="0" borderId="31" applyNumberFormat="0" applyFill="0" applyAlignment="0" applyProtection="0"/>
    <xf numFmtId="0" fontId="93" fillId="0" borderId="2" applyNumberFormat="0" applyFill="0" applyAlignment="0" applyProtection="0"/>
    <xf numFmtId="0" fontId="87" fillId="0" borderId="2" applyNumberFormat="0" applyFill="0" applyAlignment="0" applyProtection="0"/>
    <xf numFmtId="0" fontId="92" fillId="0" borderId="31" applyNumberFormat="0" applyFill="0" applyAlignment="0" applyProtection="0"/>
    <xf numFmtId="0" fontId="50" fillId="0" borderId="0" applyNumberFormat="0" applyFont="0" applyFill="0" applyBorder="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2" fillId="0" borderId="31" applyNumberFormat="0" applyFill="0" applyAlignment="0" applyProtection="0"/>
    <xf numFmtId="0" fontId="92" fillId="0" borderId="31" applyNumberFormat="0" applyFill="0" applyAlignment="0" applyProtection="0"/>
    <xf numFmtId="0" fontId="92" fillId="0" borderId="31" applyNumberFormat="0" applyFill="0" applyAlignment="0" applyProtection="0"/>
    <xf numFmtId="0" fontId="93" fillId="0" borderId="2" applyNumberFormat="0" applyFill="0" applyAlignment="0" applyProtection="0"/>
    <xf numFmtId="0" fontId="87" fillId="0" borderId="2" applyNumberFormat="0" applyFill="0" applyAlignment="0" applyProtection="0"/>
    <xf numFmtId="0" fontId="92" fillId="0" borderId="31" applyNumberFormat="0" applyFill="0" applyAlignment="0" applyProtection="0"/>
    <xf numFmtId="0" fontId="50" fillId="0" borderId="0" applyNumberFormat="0" applyFont="0" applyFill="0" applyBorder="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2"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50" fillId="0" borderId="0" applyNumberFormat="0" applyFont="0" applyFill="0" applyBorder="0" applyAlignment="0" applyProtection="0"/>
    <xf numFmtId="0" fontId="92" fillId="0" borderId="31" applyNumberFormat="0" applyFill="0" applyAlignment="0" applyProtection="0"/>
    <xf numFmtId="0" fontId="92" fillId="0" borderId="31" applyNumberFormat="0" applyFill="0" applyAlignment="0" applyProtection="0"/>
    <xf numFmtId="0" fontId="93" fillId="0" borderId="2" applyNumberFormat="0" applyFill="0" applyAlignment="0" applyProtection="0"/>
    <xf numFmtId="0" fontId="87" fillId="0" borderId="2" applyNumberFormat="0" applyFill="0" applyAlignment="0" applyProtection="0"/>
    <xf numFmtId="0" fontId="92" fillId="0" borderId="31" applyNumberFormat="0" applyFill="0" applyAlignment="0" applyProtection="0"/>
    <xf numFmtId="0" fontId="50" fillId="0" borderId="0" applyNumberFormat="0" applyFont="0" applyFill="0" applyBorder="0" applyAlignment="0" applyProtection="0"/>
    <xf numFmtId="0" fontId="92" fillId="0" borderId="31" applyNumberFormat="0" applyFill="0" applyAlignment="0" applyProtection="0"/>
    <xf numFmtId="0" fontId="5" fillId="0" borderId="2" applyNumberFormat="0" applyFill="0" applyAlignment="0" applyProtection="0"/>
    <xf numFmtId="0" fontId="87" fillId="0" borderId="2" applyNumberFormat="0" applyFill="0" applyAlignment="0" applyProtection="0"/>
    <xf numFmtId="0" fontId="87" fillId="0" borderId="2" applyNumberFormat="0" applyFill="0" applyAlignment="0" applyProtection="0"/>
    <xf numFmtId="0" fontId="87" fillId="0" borderId="2" applyNumberFormat="0" applyFill="0" applyAlignment="0" applyProtection="0"/>
    <xf numFmtId="0" fontId="87" fillId="0" borderId="2" applyNumberFormat="0" applyFill="0" applyAlignment="0" applyProtection="0"/>
    <xf numFmtId="0" fontId="94" fillId="0" borderId="2" applyNumberFormat="0" applyFill="0" applyAlignment="0" applyProtection="0"/>
    <xf numFmtId="0" fontId="87" fillId="0" borderId="2" applyNumberFormat="0" applyFill="0" applyAlignment="0" applyProtection="0"/>
    <xf numFmtId="0" fontId="87" fillId="0" borderId="2" applyNumberFormat="0" applyFill="0" applyAlignment="0" applyProtection="0"/>
    <xf numFmtId="0" fontId="87" fillId="0" borderId="2" applyNumberFormat="0" applyFill="0" applyAlignment="0" applyProtection="0"/>
    <xf numFmtId="0" fontId="87" fillId="0" borderId="2" applyNumberFormat="0" applyFill="0" applyAlignment="0" applyProtection="0"/>
    <xf numFmtId="0" fontId="95" fillId="0" borderId="32" applyNumberFormat="0" applyFill="0" applyAlignment="0" applyProtection="0"/>
    <xf numFmtId="0" fontId="50" fillId="0" borderId="0" applyNumberFormat="0" applyFont="0" applyFill="0" applyBorder="0" applyAlignment="0" applyProtection="0"/>
    <xf numFmtId="0" fontId="87" fillId="0" borderId="3" applyNumberFormat="0" applyFill="0" applyAlignment="0" applyProtection="0"/>
    <xf numFmtId="0" fontId="96" fillId="0" borderId="33" applyNumberFormat="0" applyFill="0" applyAlignment="0" applyProtection="0"/>
    <xf numFmtId="0" fontId="96" fillId="0" borderId="33" applyNumberFormat="0" applyFill="0" applyAlignment="0" applyProtection="0"/>
    <xf numFmtId="0" fontId="97" fillId="0" borderId="3" applyNumberFormat="0" applyFill="0" applyAlignment="0" applyProtection="0"/>
    <xf numFmtId="0" fontId="87" fillId="0" borderId="3" applyNumberFormat="0" applyFill="0" applyAlignment="0" applyProtection="0"/>
    <xf numFmtId="0" fontId="96" fillId="0" borderId="33" applyNumberFormat="0" applyFill="0" applyAlignment="0" applyProtection="0"/>
    <xf numFmtId="0" fontId="50" fillId="0" borderId="0" applyNumberFormat="0" applyFont="0" applyFill="0" applyBorder="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6" fillId="0" borderId="33" applyNumberFormat="0" applyFill="0" applyAlignment="0" applyProtection="0"/>
    <xf numFmtId="0" fontId="96" fillId="0" borderId="33" applyNumberFormat="0" applyFill="0" applyAlignment="0" applyProtection="0"/>
    <xf numFmtId="0" fontId="96" fillId="0" borderId="33" applyNumberFormat="0" applyFill="0" applyAlignment="0" applyProtection="0"/>
    <xf numFmtId="0" fontId="97" fillId="0" borderId="3" applyNumberFormat="0" applyFill="0" applyAlignment="0" applyProtection="0"/>
    <xf numFmtId="0" fontId="87" fillId="0" borderId="3" applyNumberFormat="0" applyFill="0" applyAlignment="0" applyProtection="0"/>
    <xf numFmtId="0" fontId="96" fillId="0" borderId="33" applyNumberFormat="0" applyFill="0" applyAlignment="0" applyProtection="0"/>
    <xf numFmtId="0" fontId="50" fillId="0" borderId="0" applyNumberFormat="0" applyFont="0" applyFill="0" applyBorder="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6" fillId="0" borderId="33" applyNumberFormat="0" applyFill="0" applyAlignment="0" applyProtection="0"/>
    <xf numFmtId="0" fontId="96" fillId="0" borderId="33" applyNumberFormat="0" applyFill="0" applyAlignment="0" applyProtection="0"/>
    <xf numFmtId="0" fontId="96" fillId="0" borderId="33" applyNumberFormat="0" applyFill="0" applyAlignment="0" applyProtection="0"/>
    <xf numFmtId="0" fontId="97" fillId="0" borderId="3" applyNumberFormat="0" applyFill="0" applyAlignment="0" applyProtection="0"/>
    <xf numFmtId="0" fontId="87" fillId="0" borderId="3" applyNumberFormat="0" applyFill="0" applyAlignment="0" applyProtection="0"/>
    <xf numFmtId="0" fontId="96" fillId="0" borderId="33" applyNumberFormat="0" applyFill="0" applyAlignment="0" applyProtection="0"/>
    <xf numFmtId="0" fontId="50" fillId="0" borderId="0" applyNumberFormat="0" applyFont="0" applyFill="0" applyBorder="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6" fillId="0" borderId="33" applyNumberFormat="0" applyFill="0" applyAlignment="0" applyProtection="0"/>
    <xf numFmtId="0" fontId="96" fillId="0" borderId="33" applyNumberFormat="0" applyFill="0" applyAlignment="0" applyProtection="0"/>
    <xf numFmtId="0" fontId="96" fillId="0" borderId="33" applyNumberFormat="0" applyFill="0" applyAlignment="0" applyProtection="0"/>
    <xf numFmtId="0" fontId="97" fillId="0" borderId="3" applyNumberFormat="0" applyFill="0" applyAlignment="0" applyProtection="0"/>
    <xf numFmtId="0" fontId="87" fillId="0" borderId="3" applyNumberFormat="0" applyFill="0" applyAlignment="0" applyProtection="0"/>
    <xf numFmtId="0" fontId="96" fillId="0" borderId="33" applyNumberFormat="0" applyFill="0" applyAlignment="0" applyProtection="0"/>
    <xf numFmtId="0" fontId="50" fillId="0" borderId="0" applyNumberFormat="0" applyFont="0" applyFill="0" applyBorder="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96" fillId="0" borderId="33" applyNumberFormat="0" applyFill="0" applyAlignment="0" applyProtection="0"/>
    <xf numFmtId="0" fontId="95" fillId="0" borderId="32" applyNumberFormat="0" applyFill="0" applyAlignment="0" applyProtection="0"/>
    <xf numFmtId="0" fontId="95" fillId="0" borderId="32" applyNumberFormat="0" applyFill="0" applyAlignment="0" applyProtection="0"/>
    <xf numFmtId="0" fontId="50" fillId="0" borderId="0" applyNumberFormat="0" applyFont="0" applyFill="0" applyBorder="0" applyAlignment="0" applyProtection="0"/>
    <xf numFmtId="0" fontId="96" fillId="0" borderId="33" applyNumberFormat="0" applyFill="0" applyAlignment="0" applyProtection="0"/>
    <xf numFmtId="0" fontId="96" fillId="0" borderId="33" applyNumberFormat="0" applyFill="0" applyAlignment="0" applyProtection="0"/>
    <xf numFmtId="0" fontId="97" fillId="0" borderId="3" applyNumberFormat="0" applyFill="0" applyAlignment="0" applyProtection="0"/>
    <xf numFmtId="0" fontId="87" fillId="0" borderId="3" applyNumberFormat="0" applyFill="0" applyAlignment="0" applyProtection="0"/>
    <xf numFmtId="0" fontId="96" fillId="0" borderId="33" applyNumberFormat="0" applyFill="0" applyAlignment="0" applyProtection="0"/>
    <xf numFmtId="0" fontId="50" fillId="0" borderId="0" applyNumberFormat="0" applyFont="0" applyFill="0" applyBorder="0" applyAlignment="0" applyProtection="0"/>
    <xf numFmtId="0" fontId="96" fillId="0" borderId="33" applyNumberFormat="0" applyFill="0" applyAlignment="0" applyProtection="0"/>
    <xf numFmtId="0" fontId="6" fillId="0" borderId="3" applyNumberFormat="0" applyFill="0" applyAlignment="0" applyProtection="0"/>
    <xf numFmtId="0" fontId="87" fillId="0" borderId="3" applyNumberFormat="0" applyFill="0" applyAlignment="0" applyProtection="0"/>
    <xf numFmtId="0" fontId="87" fillId="0" borderId="3" applyNumberFormat="0" applyFill="0" applyAlignment="0" applyProtection="0"/>
    <xf numFmtId="0" fontId="87" fillId="0" borderId="3" applyNumberFormat="0" applyFill="0" applyAlignment="0" applyProtection="0"/>
    <xf numFmtId="0" fontId="87" fillId="0" borderId="3" applyNumberFormat="0" applyFill="0" applyAlignment="0" applyProtection="0"/>
    <xf numFmtId="0" fontId="98" fillId="0" borderId="3" applyNumberFormat="0" applyFill="0" applyAlignment="0" applyProtection="0"/>
    <xf numFmtId="0" fontId="87" fillId="0" borderId="3" applyNumberFormat="0" applyFill="0" applyAlignment="0" applyProtection="0"/>
    <xf numFmtId="0" fontId="87" fillId="0" borderId="3" applyNumberFormat="0" applyFill="0" applyAlignment="0" applyProtection="0"/>
    <xf numFmtId="0" fontId="87" fillId="0" borderId="3" applyNumberFormat="0" applyFill="0" applyAlignment="0" applyProtection="0"/>
    <xf numFmtId="0" fontId="87" fillId="0" borderId="3" applyNumberFormat="0" applyFill="0" applyAlignment="0" applyProtection="0"/>
    <xf numFmtId="0" fontId="95" fillId="0" borderId="0" applyNumberFormat="0" applyFill="0" applyBorder="0" applyAlignment="0" applyProtection="0"/>
    <xf numFmtId="0" fontId="50" fillId="0" borderId="0" applyNumberFormat="0" applyFont="0" applyFill="0" applyBorder="0" applyAlignment="0" applyProtection="0"/>
    <xf numFmtId="0" fontId="8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87" fillId="0" borderId="0" applyNumberFormat="0" applyFill="0" applyBorder="0" applyAlignment="0" applyProtection="0"/>
    <xf numFmtId="0" fontId="96" fillId="0" borderId="0" applyNumberFormat="0" applyFill="0" applyBorder="0" applyAlignment="0" applyProtection="0"/>
    <xf numFmtId="0" fontId="50" fillId="0" borderId="0" applyNumberFormat="0" applyFon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87" fillId="0" borderId="0" applyNumberFormat="0" applyFill="0" applyBorder="0" applyAlignment="0" applyProtection="0"/>
    <xf numFmtId="0" fontId="96" fillId="0" borderId="0" applyNumberFormat="0" applyFill="0" applyBorder="0" applyAlignment="0" applyProtection="0"/>
    <xf numFmtId="0" fontId="50" fillId="0" borderId="0" applyNumberFormat="0" applyFon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87" fillId="0" borderId="0" applyNumberFormat="0" applyFill="0" applyBorder="0" applyAlignment="0" applyProtection="0"/>
    <xf numFmtId="0" fontId="96" fillId="0" borderId="0" applyNumberFormat="0" applyFill="0" applyBorder="0" applyAlignment="0" applyProtection="0"/>
    <xf numFmtId="0" fontId="50" fillId="0" borderId="0" applyNumberFormat="0" applyFon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87" fillId="0" borderId="0" applyNumberFormat="0" applyFill="0" applyBorder="0" applyAlignment="0" applyProtection="0"/>
    <xf numFmtId="0" fontId="96" fillId="0" borderId="0" applyNumberFormat="0" applyFill="0" applyBorder="0" applyAlignment="0" applyProtection="0"/>
    <xf numFmtId="0" fontId="50" fillId="0" borderId="0" applyNumberFormat="0" applyFon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50" fillId="0" borderId="0" applyNumberFormat="0" applyFon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87" fillId="0" borderId="0" applyNumberFormat="0" applyFill="0" applyBorder="0" applyAlignment="0" applyProtection="0"/>
    <xf numFmtId="0" fontId="96" fillId="0" borderId="0" applyNumberFormat="0" applyFill="0" applyBorder="0" applyAlignment="0" applyProtection="0"/>
    <xf numFmtId="0" fontId="50" fillId="0" borderId="0" applyNumberFormat="0" applyFont="0" applyFill="0" applyBorder="0" applyAlignment="0" applyProtection="0"/>
    <xf numFmtId="0" fontId="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9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99" fillId="0" borderId="0" applyNumberFormat="0" applyFill="0" applyBorder="0" applyAlignment="0" applyProtection="0">
      <alignment vertical="top"/>
      <protection locked="0"/>
    </xf>
    <xf numFmtId="0" fontId="99" fillId="0" borderId="0" applyNumberFormat="0" applyFill="0" applyBorder="0" applyAlignment="0" applyProtection="0">
      <alignment vertical="top"/>
      <protection locked="0"/>
    </xf>
    <xf numFmtId="0" fontId="50" fillId="0" borderId="0" applyNumberFormat="0" applyFont="0" applyFill="0" applyBorder="0" applyAlignment="0" applyProtection="0"/>
    <xf numFmtId="0" fontId="100" fillId="0" borderId="0" applyNumberFormat="0" applyFill="0" applyBorder="0" applyAlignment="0" applyProtection="0">
      <alignment vertical="top"/>
      <protection locked="0"/>
    </xf>
    <xf numFmtId="10" fontId="29" fillId="61" borderId="26" applyNumberFormat="0" applyBorder="0" applyAlignment="0" applyProtection="0"/>
    <xf numFmtId="10" fontId="29" fillId="61" borderId="26" applyNumberFormat="0" applyBorder="0" applyAlignment="0" applyProtection="0"/>
    <xf numFmtId="0" fontId="50" fillId="0" borderId="0" applyNumberFormat="0" applyFont="0" applyFill="0" applyBorder="0" applyAlignment="0" applyProtection="0"/>
    <xf numFmtId="10" fontId="29" fillId="61" borderId="26" applyNumberFormat="0" applyBorder="0" applyAlignment="0" applyProtection="0"/>
    <xf numFmtId="10" fontId="29" fillId="61" borderId="26" applyNumberFormat="0" applyBorder="0" applyAlignment="0" applyProtection="0"/>
    <xf numFmtId="10" fontId="29" fillId="61" borderId="26" applyNumberFormat="0" applyBorder="0" applyAlignment="0" applyProtection="0"/>
    <xf numFmtId="10" fontId="29" fillId="61" borderId="26" applyNumberFormat="0" applyBorder="0" applyAlignment="0" applyProtection="0"/>
    <xf numFmtId="10" fontId="29" fillId="61" borderId="26" applyNumberFormat="0" applyBorder="0" applyAlignment="0" applyProtection="0"/>
    <xf numFmtId="10" fontId="29" fillId="61" borderId="26" applyNumberFormat="0" applyBorder="0" applyAlignment="0" applyProtection="0"/>
    <xf numFmtId="10" fontId="29" fillId="61" borderId="26" applyNumberFormat="0" applyBorder="0" applyAlignment="0" applyProtection="0"/>
    <xf numFmtId="10" fontId="29" fillId="61" borderId="26" applyNumberFormat="0" applyBorder="0" applyAlignment="0" applyProtection="0"/>
    <xf numFmtId="10" fontId="29" fillId="61" borderId="26" applyNumberFormat="0" applyBorder="0" applyAlignment="0" applyProtection="0"/>
    <xf numFmtId="0" fontId="101" fillId="37" borderId="24" applyNumberFormat="0" applyAlignment="0" applyProtection="0"/>
    <xf numFmtId="0" fontId="50" fillId="0" borderId="0" applyNumberFormat="0" applyFont="0" applyFill="0" applyBorder="0" applyAlignment="0" applyProtection="0"/>
    <xf numFmtId="0" fontId="102" fillId="0" borderId="4" applyNumberFormat="0" applyFill="0" applyAlignment="0" applyProtection="0"/>
    <xf numFmtId="0" fontId="103" fillId="36" borderId="24" applyNumberFormat="0" applyAlignment="0" applyProtection="0"/>
    <xf numFmtId="0" fontId="103" fillId="36" borderId="2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4" fillId="5"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3" fillId="36" borderId="24" applyNumberFormat="0" applyAlignment="0" applyProtection="0"/>
    <xf numFmtId="0" fontId="50" fillId="0" borderId="0" applyNumberFormat="0" applyFont="0" applyFill="0" applyBorder="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3" fillId="36" borderId="24" applyNumberFormat="0" applyAlignment="0" applyProtection="0"/>
    <xf numFmtId="0" fontId="103" fillId="36" borderId="24" applyNumberFormat="0" applyAlignment="0" applyProtection="0"/>
    <xf numFmtId="0" fontId="103" fillId="36" borderId="2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4" fillId="5"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3" fillId="36" borderId="24" applyNumberFormat="0" applyAlignment="0" applyProtection="0"/>
    <xf numFmtId="0" fontId="50" fillId="0" borderId="0" applyNumberFormat="0" applyFont="0" applyFill="0" applyBorder="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3" fillId="36" borderId="24" applyNumberFormat="0" applyAlignment="0" applyProtection="0"/>
    <xf numFmtId="0" fontId="103" fillId="36" borderId="24" applyNumberFormat="0" applyAlignment="0" applyProtection="0"/>
    <xf numFmtId="0" fontId="103" fillId="36" borderId="2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4" fillId="5"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3" fillId="36" borderId="24" applyNumberFormat="0" applyAlignment="0" applyProtection="0"/>
    <xf numFmtId="0" fontId="50" fillId="0" borderId="0" applyNumberFormat="0" applyFont="0" applyFill="0" applyBorder="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3" fillId="36" borderId="24" applyNumberFormat="0" applyAlignment="0" applyProtection="0"/>
    <xf numFmtId="0" fontId="103" fillId="36" borderId="24" applyNumberFormat="0" applyAlignment="0" applyProtection="0"/>
    <xf numFmtId="0" fontId="103" fillId="36" borderId="2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4" fillId="5"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3" fillId="36" borderId="24" applyNumberFormat="0" applyAlignment="0" applyProtection="0"/>
    <xf numFmtId="0" fontId="50" fillId="0" borderId="0" applyNumberFormat="0" applyFont="0" applyFill="0" applyBorder="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1" fillId="37" borderId="24" applyNumberFormat="0" applyAlignment="0" applyProtection="0"/>
    <xf numFmtId="0" fontId="103" fillId="36" borderId="24" applyNumberFormat="0" applyAlignment="0" applyProtection="0"/>
    <xf numFmtId="0" fontId="101" fillId="37" borderId="24" applyNumberFormat="0" applyAlignment="0" applyProtection="0"/>
    <xf numFmtId="0" fontId="101" fillId="37" borderId="24" applyNumberFormat="0" applyAlignment="0" applyProtection="0"/>
    <xf numFmtId="0" fontId="50" fillId="0" borderId="0" applyNumberFormat="0" applyFont="0" applyFill="0" applyBorder="0" applyAlignment="0" applyProtection="0"/>
    <xf numFmtId="0" fontId="103" fillId="36" borderId="24" applyNumberFormat="0" applyAlignment="0" applyProtection="0"/>
    <xf numFmtId="0" fontId="103" fillId="36" borderId="2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4" fillId="5"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3" fillId="36" borderId="24" applyNumberFormat="0" applyAlignment="0" applyProtection="0"/>
    <xf numFmtId="0" fontId="50" fillId="0" borderId="0" applyNumberFormat="0" applyFont="0" applyFill="0" applyBorder="0" applyAlignment="0" applyProtection="0"/>
    <xf numFmtId="0" fontId="103" fillId="36" borderId="24" applyNumberFormat="0" applyAlignment="0" applyProtection="0"/>
    <xf numFmtId="0" fontId="10" fillId="5" borderId="4" applyNumberFormat="0" applyAlignment="0" applyProtection="0"/>
    <xf numFmtId="0" fontId="102" fillId="0"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5" borderId="4" applyNumberFormat="0" applyAlignment="0" applyProtection="0"/>
    <xf numFmtId="0" fontId="102" fillId="0"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9" fillId="0" borderId="0" applyNumberFormat="0" applyFill="0" applyBorder="0" applyAlignment="0">
      <protection locked="0"/>
    </xf>
    <xf numFmtId="0" fontId="26" fillId="63" borderId="27">
      <alignment horizontal="left" vertical="center" wrapText="1"/>
    </xf>
    <xf numFmtId="0" fontId="26" fillId="63" borderId="27">
      <alignment horizontal="left" vertical="center" wrapText="1"/>
    </xf>
    <xf numFmtId="0" fontId="26" fillId="63" borderId="27">
      <alignment horizontal="left" vertical="center" wrapText="1"/>
    </xf>
    <xf numFmtId="0" fontId="26" fillId="63" borderId="27">
      <alignment horizontal="left" vertical="center" wrapText="1"/>
    </xf>
    <xf numFmtId="0" fontId="26" fillId="63" borderId="27">
      <alignment horizontal="left" vertical="center" wrapText="1"/>
    </xf>
    <xf numFmtId="0" fontId="26" fillId="63" borderId="27">
      <alignment horizontal="left" vertical="center" wrapText="1"/>
    </xf>
    <xf numFmtId="0" fontId="105" fillId="64" borderId="27"/>
    <xf numFmtId="0" fontId="105" fillId="64" borderId="27"/>
    <xf numFmtId="0" fontId="105" fillId="64" borderId="27"/>
    <xf numFmtId="0" fontId="105" fillId="64" borderId="27"/>
    <xf numFmtId="0" fontId="105" fillId="64" borderId="27"/>
    <xf numFmtId="0" fontId="105" fillId="64" borderId="27"/>
    <xf numFmtId="183" fontId="106" fillId="0" borderId="0" applyFill="0" applyBorder="0" applyAlignment="0"/>
    <xf numFmtId="183" fontId="106" fillId="0" borderId="0" applyFill="0" applyBorder="0" applyAlignment="0"/>
    <xf numFmtId="0" fontId="50" fillId="0" borderId="0" applyNumberFormat="0" applyFont="0" applyFill="0" applyBorder="0" applyAlignment="0" applyProtection="0"/>
    <xf numFmtId="184" fontId="19" fillId="0" borderId="0" applyFill="0" applyBorder="0" applyAlignment="0"/>
    <xf numFmtId="184" fontId="19" fillId="0" borderId="0" applyFill="0" applyBorder="0" applyAlignment="0"/>
    <xf numFmtId="184" fontId="19" fillId="0" borderId="0" applyFill="0" applyBorder="0" applyAlignment="0"/>
    <xf numFmtId="0" fontId="50" fillId="0" borderId="0" applyNumberFormat="0" applyFont="0" applyFill="0" applyBorder="0" applyAlignment="0" applyProtection="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3" fontId="106" fillId="0" borderId="0" applyFill="0" applyBorder="0" applyAlignment="0"/>
    <xf numFmtId="183" fontId="106" fillId="0" borderId="0" applyFill="0" applyBorder="0" applyAlignment="0"/>
    <xf numFmtId="0" fontId="50" fillId="0" borderId="0" applyNumberFormat="0" applyFont="0" applyFill="0" applyBorder="0" applyAlignment="0" applyProtection="0"/>
    <xf numFmtId="188" fontId="19" fillId="0" borderId="0" applyFill="0" applyBorder="0" applyAlignment="0"/>
    <xf numFmtId="188" fontId="19" fillId="0" borderId="0" applyFill="0" applyBorder="0" applyAlignment="0"/>
    <xf numFmtId="188" fontId="19" fillId="0" borderId="0" applyFill="0" applyBorder="0" applyAlignment="0"/>
    <xf numFmtId="0" fontId="50" fillId="0" borderId="0" applyNumberFormat="0" applyFont="0" applyFill="0" applyBorder="0" applyAlignment="0" applyProtection="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8"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0" fontId="50" fillId="0" borderId="0" applyNumberFormat="0" applyFont="0" applyFill="0" applyBorder="0" applyAlignment="0" applyProtection="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184" fontId="19" fillId="0" borderId="0" applyFill="0" applyBorder="0" applyAlignment="0"/>
    <xf numFmtId="0" fontId="107" fillId="0" borderId="34" applyNumberFormat="0" applyFill="0" applyAlignment="0" applyProtection="0"/>
    <xf numFmtId="0" fontId="50" fillId="0" borderId="0" applyNumberFormat="0" applyFont="0" applyFill="0" applyBorder="0" applyAlignment="0" applyProtection="0"/>
    <xf numFmtId="0" fontId="108" fillId="0" borderId="34" applyNumberFormat="0" applyFill="0" applyAlignment="0" applyProtection="0"/>
    <xf numFmtId="0" fontId="108" fillId="0" borderId="34" applyNumberFormat="0" applyFill="0" applyAlignment="0" applyProtection="0"/>
    <xf numFmtId="0" fontId="109" fillId="0" borderId="6" applyNumberFormat="0" applyFill="0" applyAlignment="0" applyProtection="0"/>
    <xf numFmtId="0" fontId="110" fillId="0" borderId="6" applyNumberFormat="0" applyFill="0" applyAlignment="0" applyProtection="0"/>
    <xf numFmtId="0" fontId="108" fillId="0" borderId="34" applyNumberFormat="0" applyFill="0" applyAlignment="0" applyProtection="0"/>
    <xf numFmtId="0" fontId="50" fillId="0" borderId="0" applyNumberFormat="0" applyFont="0" applyFill="0" applyBorder="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8" fillId="0" borderId="34" applyNumberFormat="0" applyFill="0" applyAlignment="0" applyProtection="0"/>
    <xf numFmtId="0" fontId="108" fillId="0" borderId="34" applyNumberFormat="0" applyFill="0" applyAlignment="0" applyProtection="0"/>
    <xf numFmtId="0" fontId="108" fillId="0" borderId="34" applyNumberFormat="0" applyFill="0" applyAlignment="0" applyProtection="0"/>
    <xf numFmtId="0" fontId="109" fillId="0" borderId="6" applyNumberFormat="0" applyFill="0" applyAlignment="0" applyProtection="0"/>
    <xf numFmtId="0" fontId="110" fillId="0" borderId="6" applyNumberFormat="0" applyFill="0" applyAlignment="0" applyProtection="0"/>
    <xf numFmtId="0" fontId="108" fillId="0" borderId="34" applyNumberFormat="0" applyFill="0" applyAlignment="0" applyProtection="0"/>
    <xf numFmtId="0" fontId="50" fillId="0" borderId="0" applyNumberFormat="0" applyFont="0" applyFill="0" applyBorder="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8" fillId="0" borderId="34" applyNumberFormat="0" applyFill="0" applyAlignment="0" applyProtection="0"/>
    <xf numFmtId="0" fontId="108" fillId="0" borderId="34" applyNumberFormat="0" applyFill="0" applyAlignment="0" applyProtection="0"/>
    <xf numFmtId="0" fontId="108" fillId="0" borderId="34" applyNumberFormat="0" applyFill="0" applyAlignment="0" applyProtection="0"/>
    <xf numFmtId="0" fontId="109" fillId="0" borderId="6" applyNumberFormat="0" applyFill="0" applyAlignment="0" applyProtection="0"/>
    <xf numFmtId="0" fontId="110" fillId="0" borderId="6" applyNumberFormat="0" applyFill="0" applyAlignment="0" applyProtection="0"/>
    <xf numFmtId="0" fontId="108" fillId="0" borderId="34" applyNumberFormat="0" applyFill="0" applyAlignment="0" applyProtection="0"/>
    <xf numFmtId="0" fontId="50" fillId="0" borderId="0" applyNumberFormat="0" applyFont="0" applyFill="0" applyBorder="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8" fillId="0" borderId="34" applyNumberFormat="0" applyFill="0" applyAlignment="0" applyProtection="0"/>
    <xf numFmtId="0" fontId="108" fillId="0" borderId="34" applyNumberFormat="0" applyFill="0" applyAlignment="0" applyProtection="0"/>
    <xf numFmtId="0" fontId="108" fillId="0" borderId="34" applyNumberFormat="0" applyFill="0" applyAlignment="0" applyProtection="0"/>
    <xf numFmtId="0" fontId="109" fillId="0" borderId="6" applyNumberFormat="0" applyFill="0" applyAlignment="0" applyProtection="0"/>
    <xf numFmtId="0" fontId="110" fillId="0" borderId="6" applyNumberFormat="0" applyFill="0" applyAlignment="0" applyProtection="0"/>
    <xf numFmtId="0" fontId="108" fillId="0" borderId="34" applyNumberFormat="0" applyFill="0" applyAlignment="0" applyProtection="0"/>
    <xf numFmtId="0" fontId="50" fillId="0" borderId="0" applyNumberFormat="0" applyFont="0" applyFill="0" applyBorder="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108" fillId="0" borderId="34" applyNumberFormat="0" applyFill="0" applyAlignment="0" applyProtection="0"/>
    <xf numFmtId="0" fontId="107" fillId="0" borderId="34" applyNumberFormat="0" applyFill="0" applyAlignment="0" applyProtection="0"/>
    <xf numFmtId="0" fontId="107" fillId="0" borderId="34" applyNumberFormat="0" applyFill="0" applyAlignment="0" applyProtection="0"/>
    <xf numFmtId="0" fontId="50" fillId="0" borderId="0" applyNumberFormat="0" applyFont="0" applyFill="0" applyBorder="0" applyAlignment="0" applyProtection="0"/>
    <xf numFmtId="0" fontId="108" fillId="0" borderId="34" applyNumberFormat="0" applyFill="0" applyAlignment="0" applyProtection="0"/>
    <xf numFmtId="0" fontId="108" fillId="0" borderId="34" applyNumberFormat="0" applyFill="0" applyAlignment="0" applyProtection="0"/>
    <xf numFmtId="0" fontId="109" fillId="0" borderId="6" applyNumberFormat="0" applyFill="0" applyAlignment="0" applyProtection="0"/>
    <xf numFmtId="0" fontId="110" fillId="0" borderId="6" applyNumberFormat="0" applyFill="0" applyAlignment="0" applyProtection="0"/>
    <xf numFmtId="0" fontId="108" fillId="0" borderId="34" applyNumberFormat="0" applyFill="0" applyAlignment="0" applyProtection="0"/>
    <xf numFmtId="0" fontId="50" fillId="0" borderId="0" applyNumberFormat="0" applyFont="0" applyFill="0" applyBorder="0" applyAlignment="0" applyProtection="0"/>
    <xf numFmtId="0" fontId="108" fillId="0" borderId="34" applyNumberFormat="0" applyFill="0" applyAlignment="0" applyProtection="0"/>
    <xf numFmtId="0" fontId="13" fillId="0" borderId="6" applyNumberFormat="0" applyFill="0" applyAlignment="0" applyProtection="0"/>
    <xf numFmtId="0" fontId="110" fillId="0" borderId="6" applyNumberFormat="0" applyFill="0" applyAlignment="0" applyProtection="0"/>
    <xf numFmtId="195" fontId="19" fillId="0" borderId="0" applyFont="0" applyFill="0" applyBorder="0" applyAlignment="0" applyProtection="0"/>
    <xf numFmtId="38" fontId="111" fillId="0" borderId="0" applyFont="0" applyFill="0" applyBorder="0" applyAlignment="0" applyProtection="0"/>
    <xf numFmtId="40" fontId="111" fillId="0" borderId="0" applyFont="0" applyFill="0" applyBorder="0" applyAlignment="0" applyProtection="0"/>
    <xf numFmtId="6" fontId="111" fillId="0" borderId="0" applyFont="0" applyFill="0" applyBorder="0" applyAlignment="0" applyProtection="0"/>
    <xf numFmtId="8" fontId="111" fillId="0" borderId="0" applyFont="0" applyFill="0" applyBorder="0" applyAlignment="0" applyProtection="0"/>
    <xf numFmtId="0" fontId="112" fillId="36" borderId="0" applyNumberFormat="0" applyBorder="0" applyAlignment="0" applyProtection="0"/>
    <xf numFmtId="0" fontId="50" fillId="0" borderId="0" applyNumberFormat="0" applyFont="0" applyFill="0" applyBorder="0" applyAlignment="0" applyProtection="0"/>
    <xf numFmtId="0" fontId="113" fillId="0" borderId="0" applyNumberFormat="0" applyFill="0" applyBorder="0" applyAlignment="0" applyProtection="0"/>
    <xf numFmtId="0" fontId="114" fillId="36" borderId="0" applyNumberFormat="0" applyBorder="0" applyAlignment="0" applyProtection="0"/>
    <xf numFmtId="0" fontId="114" fillId="36"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5" fillId="4"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4" fillId="36" borderId="0" applyNumberFormat="0" applyBorder="0" applyAlignment="0" applyProtection="0"/>
    <xf numFmtId="0" fontId="50" fillId="0" borderId="0" applyNumberFormat="0" applyFont="0" applyFill="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4" fillId="36" borderId="0" applyNumberFormat="0" applyBorder="0" applyAlignment="0" applyProtection="0"/>
    <xf numFmtId="0" fontId="114" fillId="36"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5" fillId="4"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4" fillId="36" borderId="0" applyNumberFormat="0" applyBorder="0" applyAlignment="0" applyProtection="0"/>
    <xf numFmtId="0" fontId="50" fillId="0" borderId="0" applyNumberFormat="0" applyFont="0" applyFill="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4" fillId="36" borderId="0" applyNumberFormat="0" applyBorder="0" applyAlignment="0" applyProtection="0"/>
    <xf numFmtId="0" fontId="114" fillId="36"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5" fillId="4"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4" fillId="36" borderId="0" applyNumberFormat="0" applyBorder="0" applyAlignment="0" applyProtection="0"/>
    <xf numFmtId="0" fontId="50" fillId="0" borderId="0" applyNumberFormat="0" applyFont="0" applyFill="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4" fillId="36" borderId="0" applyNumberFormat="0" applyBorder="0" applyAlignment="0" applyProtection="0"/>
    <xf numFmtId="0" fontId="114" fillId="36"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5" fillId="4"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4" fillId="36" borderId="0" applyNumberFormat="0" applyBorder="0" applyAlignment="0" applyProtection="0"/>
    <xf numFmtId="0" fontId="50" fillId="0" borderId="0" applyNumberFormat="0" applyFont="0" applyFill="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112" fillId="36" borderId="0" applyNumberFormat="0" applyBorder="0" applyAlignment="0" applyProtection="0"/>
    <xf numFmtId="0" fontId="50" fillId="0" borderId="0" applyNumberFormat="0" applyFont="0" applyFill="0" applyBorder="0" applyAlignment="0" applyProtection="0"/>
    <xf numFmtId="0" fontId="114" fillId="36" borderId="0" applyNumberFormat="0" applyBorder="0" applyAlignment="0" applyProtection="0"/>
    <xf numFmtId="0" fontId="114" fillId="36"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5" fillId="4"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4" fillId="36" borderId="0" applyNumberFormat="0" applyBorder="0" applyAlignment="0" applyProtection="0"/>
    <xf numFmtId="0" fontId="50" fillId="0" borderId="0" applyNumberFormat="0" applyFont="0" applyFill="0" applyBorder="0" applyAlignment="0" applyProtection="0"/>
    <xf numFmtId="0" fontId="9" fillId="4" borderId="0" applyNumberFormat="0" applyBorder="0" applyAlignment="0" applyProtection="0"/>
    <xf numFmtId="0" fontId="113" fillId="0"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4" borderId="0" applyNumberFormat="0" applyBorder="0" applyAlignment="0" applyProtection="0"/>
    <xf numFmtId="0" fontId="113" fillId="0" borderId="0" applyNumberFormat="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37" fontId="116" fillId="0" borderId="0"/>
    <xf numFmtId="196" fontId="19" fillId="0" borderId="0"/>
    <xf numFmtId="196" fontId="19" fillId="0" borderId="0"/>
    <xf numFmtId="196" fontId="19" fillId="0" borderId="0"/>
    <xf numFmtId="0" fontId="47" fillId="0" borderId="0" applyNumberFormat="0" applyFont="0" applyFill="0" applyBorder="0" applyAlignment="0" applyProtection="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196" fontId="19" fillId="0" borderId="0"/>
    <xf numFmtId="0" fontId="64" fillId="0" borderId="0"/>
    <xf numFmtId="0" fontId="64"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6"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6" fillId="0" borderId="0"/>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7" fillId="0" borderId="0"/>
    <xf numFmtId="0" fontId="19" fillId="0" borderId="0"/>
    <xf numFmtId="0" fontId="19" fillId="0" borderId="0"/>
    <xf numFmtId="0" fontId="19" fillId="0" borderId="0"/>
    <xf numFmtId="0" fontId="19" fillId="0" borderId="0"/>
    <xf numFmtId="0" fontId="66" fillId="0" borderId="0"/>
    <xf numFmtId="0" fontId="19" fillId="0" borderId="0"/>
    <xf numFmtId="0" fontId="19" fillId="0" borderId="0"/>
    <xf numFmtId="0" fontId="19" fillId="0" borderId="0"/>
    <xf numFmtId="0" fontId="19" fillId="0" borderId="0"/>
    <xf numFmtId="0" fontId="19" fillId="0" borderId="0"/>
    <xf numFmtId="0" fontId="6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50"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19" fillId="0" borderId="0"/>
    <xf numFmtId="0" fontId="19" fillId="0" borderId="0">
      <alignment vertical="top"/>
    </xf>
    <xf numFmtId="0" fontId="19"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9" fillId="0" borderId="0"/>
    <xf numFmtId="0" fontId="66" fillId="0" borderId="0"/>
    <xf numFmtId="0" fontId="47" fillId="0" borderId="0" applyNumberFormat="0" applyFont="0" applyFill="0" applyBorder="0" applyAlignment="0" applyProtection="0"/>
    <xf numFmtId="0" fontId="19" fillId="0" borderId="0"/>
    <xf numFmtId="0" fontId="66" fillId="0" borderId="0"/>
    <xf numFmtId="0" fontId="19" fillId="0" borderId="0"/>
    <xf numFmtId="0" fontId="66"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19" fillId="0" borderId="0"/>
    <xf numFmtId="0" fontId="66"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66"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66" fillId="0" borderId="0"/>
    <xf numFmtId="0" fontId="38"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66" fillId="0" borderId="0"/>
    <xf numFmtId="0" fontId="38" fillId="0" borderId="0"/>
    <xf numFmtId="0" fontId="19" fillId="0" borderId="0"/>
    <xf numFmtId="0" fontId="66" fillId="0" borderId="0"/>
    <xf numFmtId="0" fontId="19" fillId="0" borderId="0"/>
    <xf numFmtId="0" fontId="38" fillId="0" borderId="0"/>
    <xf numFmtId="0" fontId="19" fillId="0" borderId="0"/>
    <xf numFmtId="0" fontId="19" fillId="0" borderId="0"/>
    <xf numFmtId="0" fontId="66" fillId="0" borderId="0"/>
    <xf numFmtId="0" fontId="19" fillId="0" borderId="0"/>
    <xf numFmtId="0" fontId="66"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19" fillId="0" borderId="0"/>
    <xf numFmtId="0" fontId="66"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66" fillId="0" borderId="0"/>
    <xf numFmtId="0" fontId="19" fillId="0" borderId="0"/>
    <xf numFmtId="0" fontId="66" fillId="0" borderId="0"/>
    <xf numFmtId="0" fontId="66" fillId="0" borderId="0"/>
    <xf numFmtId="0" fontId="3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66" fillId="0" borderId="0"/>
    <xf numFmtId="0" fontId="19" fillId="0" borderId="0"/>
    <xf numFmtId="0" fontId="66" fillId="0" borderId="0"/>
    <xf numFmtId="0" fontId="19" fillId="0" borderId="0"/>
    <xf numFmtId="0" fontId="66"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66" fillId="0" borderId="0"/>
    <xf numFmtId="0" fontId="38"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19" fillId="0" borderId="0"/>
    <xf numFmtId="0" fontId="66" fillId="0" borderId="0"/>
    <xf numFmtId="0" fontId="66" fillId="0" borderId="0"/>
    <xf numFmtId="0" fontId="66" fillId="0" borderId="0"/>
    <xf numFmtId="0" fontId="38" fillId="0" borderId="0"/>
    <xf numFmtId="0" fontId="19" fillId="0" borderId="0"/>
    <xf numFmtId="0" fontId="66"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66" fillId="0" borderId="0"/>
    <xf numFmtId="0" fontId="38"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66" fillId="0" borderId="0"/>
    <xf numFmtId="0" fontId="19" fillId="0" borderId="0"/>
    <xf numFmtId="0" fontId="66"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66" fillId="0" borderId="0"/>
    <xf numFmtId="0" fontId="38"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19" fillId="0" borderId="0"/>
    <xf numFmtId="0" fontId="66" fillId="0" borderId="0"/>
    <xf numFmtId="0" fontId="66" fillId="0" borderId="0"/>
    <xf numFmtId="0" fontId="66" fillId="0" borderId="0"/>
    <xf numFmtId="0" fontId="38" fillId="0" borderId="0"/>
    <xf numFmtId="0" fontId="66" fillId="0" borderId="0"/>
    <xf numFmtId="0" fontId="19" fillId="0" borderId="0"/>
    <xf numFmtId="0" fontId="38" fillId="0" borderId="0"/>
    <xf numFmtId="0" fontId="19" fillId="0" borderId="0"/>
    <xf numFmtId="0" fontId="19" fillId="0" borderId="0"/>
    <xf numFmtId="0" fontId="66" fillId="0" borderId="0"/>
    <xf numFmtId="0" fontId="66" fillId="0" borderId="0"/>
    <xf numFmtId="0" fontId="66" fillId="0" borderId="0"/>
    <xf numFmtId="0" fontId="3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9"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66" fillId="0" borderId="0"/>
    <xf numFmtId="0" fontId="19" fillId="0" borderId="0"/>
    <xf numFmtId="0" fontId="66" fillId="0" borderId="0"/>
    <xf numFmtId="0" fontId="19" fillId="0" borderId="0"/>
    <xf numFmtId="0" fontId="38" fillId="0" borderId="0"/>
    <xf numFmtId="0" fontId="19" fillId="0" borderId="0"/>
    <xf numFmtId="0" fontId="19" fillId="0" borderId="0"/>
    <xf numFmtId="0" fontId="19" fillId="0" borderId="0"/>
    <xf numFmtId="0" fontId="66" fillId="0" borderId="0"/>
    <xf numFmtId="0" fontId="66" fillId="0" borderId="0"/>
    <xf numFmtId="0" fontId="3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9"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66" fillId="0" borderId="0"/>
    <xf numFmtId="0" fontId="19" fillId="0" borderId="0"/>
    <xf numFmtId="0" fontId="3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9"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alignment vertical="top"/>
    </xf>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ont="0" applyFill="0" applyBorder="0" applyAlignment="0" applyProtection="0"/>
    <xf numFmtId="0" fontId="19"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38"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38" fillId="0" borderId="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8" fillId="0" borderId="0"/>
    <xf numFmtId="0" fontId="19" fillId="0" borderId="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9" fillId="0" borderId="0"/>
    <xf numFmtId="0" fontId="19" fillId="0" borderId="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9" fillId="0" borderId="0"/>
    <xf numFmtId="0" fontId="19" fillId="0" borderId="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9" fillId="0" borderId="0"/>
    <xf numFmtId="0" fontId="37" fillId="0" borderId="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7" fillId="0" borderId="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9" fillId="0" borderId="0">
      <alignment vertical="top"/>
    </xf>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ill="0" applyBorder="0" applyAlignment="0" applyProtection="0"/>
    <xf numFmtId="37" fontId="19" fillId="0" borderId="0"/>
    <xf numFmtId="0" fontId="66"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37" fillId="0" borderId="0"/>
    <xf numFmtId="0" fontId="19"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50"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xf numFmtId="0" fontId="47" fillId="0" borderId="0" applyNumberForma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38" fillId="0" borderId="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7" fillId="0" borderId="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8"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117" fillId="0" borderId="0" applyNumberFormat="0" applyFill="0" applyBorder="0" applyAlignment="0" applyProtection="0"/>
    <xf numFmtId="0" fontId="66" fillId="0" borderId="0"/>
    <xf numFmtId="0" fontId="117" fillId="0" borderId="0" applyNumberFormat="0" applyFill="0" applyBorder="0" applyAlignment="0" applyProtection="0"/>
    <xf numFmtId="0" fontId="117" fillId="0" borderId="0" applyNumberFormat="0" applyFill="0" applyBorder="0" applyAlignment="0" applyProtection="0"/>
    <xf numFmtId="0" fontId="66" fillId="0" borderId="0"/>
    <xf numFmtId="0" fontId="117" fillId="0" borderId="0" applyNumberFormat="0" applyFill="0" applyBorder="0" applyAlignment="0" applyProtection="0"/>
    <xf numFmtId="0" fontId="117" fillId="0" borderId="0" applyNumberFormat="0" applyFill="0" applyBorder="0" applyAlignment="0" applyProtection="0"/>
    <xf numFmtId="0" fontId="66" fillId="0" borderId="0"/>
    <xf numFmtId="0" fontId="117" fillId="0" borderId="0" applyNumberFormat="0" applyFill="0" applyBorder="0" applyAlignment="0" applyProtection="0"/>
    <xf numFmtId="0" fontId="3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3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3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3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xf numFmtId="0" fontId="47" fillId="0" borderId="0" applyNumberFormat="0" applyFill="0" applyBorder="0" applyAlignment="0" applyProtection="0"/>
    <xf numFmtId="0" fontId="3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38" fillId="0" borderId="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9"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xf numFmtId="0" fontId="47" fillId="0" borderId="0" applyNumberForma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47" fillId="0" borderId="0" applyNumberFormat="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47" fillId="0" borderId="0"/>
    <xf numFmtId="0" fontId="47"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38" fillId="0" borderId="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9"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6" fillId="0" borderId="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38" fillId="0" borderId="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7" fillId="0" borderId="0">
      <alignment vertical="top"/>
    </xf>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19" fillId="41" borderId="35" applyNumberFormat="0" applyFont="0" applyAlignment="0" applyProtection="0"/>
    <xf numFmtId="0" fontId="47" fillId="0" borderId="0" applyNumberFormat="0" applyFont="0" applyFill="0" applyBorder="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8" borderId="8" applyNumberFormat="0" applyFont="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8" borderId="8" applyNumberFormat="0" applyFont="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8" borderId="8" applyNumberFormat="0" applyFont="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38" fillId="41" borderId="35" applyNumberFormat="0" applyFont="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0" applyNumberFormat="0" applyFont="0" applyFill="0" applyBorder="0" applyAlignment="0" applyProtection="0"/>
    <xf numFmtId="0" fontId="3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3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3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38" fillId="41" borderId="35" applyNumberFormat="0" applyFont="0" applyAlignment="0" applyProtection="0"/>
    <xf numFmtId="0" fontId="47" fillId="0" borderId="0" applyNumberFormat="0" applyFont="0" applyFill="0" applyBorder="0" applyAlignment="0" applyProtection="0"/>
    <xf numFmtId="0" fontId="47" fillId="0" borderId="8" applyNumberFormat="0" applyFont="0" applyFill="0" applyAlignment="0" applyProtection="0"/>
    <xf numFmtId="0" fontId="38" fillId="41" borderId="35"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38" fillId="41" borderId="35" applyNumberFormat="0" applyFont="0" applyAlignment="0" applyProtection="0"/>
    <xf numFmtId="0" fontId="48" fillId="41" borderId="35"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8" fillId="41" borderId="35" applyNumberFormat="0" applyFont="0" applyAlignment="0" applyProtection="0"/>
    <xf numFmtId="0" fontId="47" fillId="0" borderId="0" applyNumberFormat="0" applyFont="0" applyFill="0" applyBorder="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41" borderId="35" applyNumberFormat="0" applyFont="0" applyAlignment="0" applyProtection="0"/>
    <xf numFmtId="0" fontId="118" fillId="8"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50"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19" fillId="45" borderId="36" applyNumberFormat="0" applyAlignment="0" applyProtection="0"/>
    <xf numFmtId="0" fontId="47" fillId="0" borderId="0" applyNumberFormat="0" applyFont="0" applyFill="0" applyBorder="0" applyAlignment="0" applyProtection="0"/>
    <xf numFmtId="0" fontId="120" fillId="0" borderId="5" applyNumberFormat="0" applyFill="0" applyAlignment="0" applyProtection="0"/>
    <xf numFmtId="0" fontId="121" fillId="58" borderId="36" applyNumberFormat="0" applyAlignment="0" applyProtection="0"/>
    <xf numFmtId="0" fontId="121" fillId="58" borderId="36"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2" fillId="6"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1" fillId="58" borderId="36" applyNumberFormat="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21" fillId="58" borderId="36" applyNumberFormat="0" applyAlignment="0" applyProtection="0"/>
    <xf numFmtId="0" fontId="121" fillId="58" borderId="36" applyNumberFormat="0" applyAlignment="0" applyProtection="0"/>
    <xf numFmtId="0" fontId="121" fillId="58" borderId="36"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2" fillId="6"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1" fillId="58" borderId="36" applyNumberFormat="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21" fillId="58" borderId="36" applyNumberFormat="0" applyAlignment="0" applyProtection="0"/>
    <xf numFmtId="0" fontId="121" fillId="58" borderId="36" applyNumberFormat="0" applyAlignment="0" applyProtection="0"/>
    <xf numFmtId="0" fontId="121" fillId="58" borderId="36"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2" fillId="6"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1" fillId="58" borderId="36" applyNumberFormat="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21" fillId="58" borderId="36" applyNumberFormat="0" applyAlignment="0" applyProtection="0"/>
    <xf numFmtId="0" fontId="121" fillId="58" borderId="36" applyNumberFormat="0" applyAlignment="0" applyProtection="0"/>
    <xf numFmtId="0" fontId="121" fillId="58" borderId="36"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2" fillId="6"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1" fillId="58" borderId="36" applyNumberFormat="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21" fillId="58" borderId="36" applyNumberFormat="0" applyAlignment="0" applyProtection="0"/>
    <xf numFmtId="0" fontId="119" fillId="45" borderId="36" applyNumberFormat="0" applyAlignment="0" applyProtection="0"/>
    <xf numFmtId="0" fontId="119" fillId="45" borderId="36" applyNumberFormat="0" applyAlignment="0" applyProtection="0"/>
    <xf numFmtId="0" fontId="47" fillId="0" borderId="0" applyNumberFormat="0" applyFont="0" applyFill="0" applyBorder="0" applyAlignment="0" applyProtection="0"/>
    <xf numFmtId="0" fontId="121" fillId="58" borderId="36" applyNumberFormat="0" applyAlignment="0" applyProtection="0"/>
    <xf numFmtId="0" fontId="121" fillId="58" borderId="36"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2" fillId="6"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1" fillId="58" borderId="36" applyNumberFormat="0" applyAlignment="0" applyProtection="0"/>
    <xf numFmtId="0" fontId="47" fillId="0" borderId="0" applyNumberFormat="0" applyFont="0" applyFill="0" applyBorder="0" applyAlignment="0" applyProtection="0"/>
    <xf numFmtId="0" fontId="121" fillId="58" borderId="36" applyNumberFormat="0" applyAlignment="0" applyProtection="0"/>
    <xf numFmtId="0" fontId="11" fillId="6" borderId="5" applyNumberFormat="0" applyAlignment="0" applyProtection="0"/>
    <xf numFmtId="0" fontId="120" fillId="0"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3" fillId="6" borderId="5" applyNumberFormat="0" applyAlignment="0" applyProtection="0"/>
    <xf numFmtId="0" fontId="120" fillId="0"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87" fontId="19" fillId="0" borderId="0" applyFont="0" applyFill="0" applyBorder="0" applyAlignment="0" applyProtection="0"/>
    <xf numFmtId="0" fontId="66" fillId="0" borderId="0" applyNumberFormat="0" applyFont="0" applyFill="0" applyBorder="0" applyAlignment="0" applyProtection="0"/>
    <xf numFmtId="187" fontId="19" fillId="0" borderId="0" applyFon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87" fontId="19" fillId="0" borderId="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96" fontId="19" fillId="0" borderId="0" applyFont="0" applyFill="0" applyBorder="0" applyAlignment="0" applyProtection="0"/>
    <xf numFmtId="196" fontId="19" fillId="0" borderId="0" applyFont="0" applyFill="0" applyBorder="0" applyAlignment="0" applyProtection="0"/>
    <xf numFmtId="0" fontId="47" fillId="0" borderId="0" applyNumberFormat="0" applyFont="0" applyFill="0" applyBorder="0" applyAlignment="0" applyProtection="0"/>
    <xf numFmtId="196" fontId="19" fillId="0" borderId="0" applyFont="0" applyFill="0" applyBorder="0" applyAlignment="0" applyProtection="0"/>
    <xf numFmtId="196" fontId="19" fillId="0" borderId="0" applyFont="0" applyFill="0" applyBorder="0" applyAlignment="0" applyProtection="0"/>
    <xf numFmtId="10" fontId="19" fillId="0" borderId="0" applyFont="0" applyFill="0" applyBorder="0" applyAlignment="0" applyProtection="0"/>
    <xf numFmtId="0" fontId="66" fillId="0" borderId="0" applyNumberFormat="0" applyFont="0" applyFill="0" applyBorder="0" applyAlignment="0" applyProtection="0"/>
    <xf numFmtId="10" fontId="19" fillId="0" borderId="0" applyFon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0" fontId="19" fillId="0" borderId="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65" fillId="0" borderId="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9" fontId="111" fillId="0" borderId="37" applyNumberFormat="0" applyBorder="0"/>
    <xf numFmtId="0" fontId="66" fillId="0" borderId="0" applyNumberFormat="0" applyFont="0" applyFill="0" applyBorder="0" applyAlignment="0" applyProtection="0"/>
    <xf numFmtId="9" fontId="111" fillId="0" borderId="37" applyNumberFormat="0" applyBorder="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83" fontId="124" fillId="0" borderId="0" applyFill="0" applyBorder="0" applyAlignment="0"/>
    <xf numFmtId="183" fontId="124" fillId="0" borderId="0" applyFill="0" applyBorder="0" applyAlignment="0"/>
    <xf numFmtId="0" fontId="47" fillId="0" borderId="0" applyNumberFormat="0" applyFont="0" applyFill="0" applyBorder="0" applyAlignment="0" applyProtection="0"/>
    <xf numFmtId="184" fontId="19" fillId="0" borderId="0" applyFill="0" applyBorder="0" applyAlignment="0"/>
    <xf numFmtId="0" fontId="66" fillId="0" borderId="0" applyNumberFormat="0" applyFont="0" applyFill="0" applyBorder="0" applyAlignment="0" applyProtection="0"/>
    <xf numFmtId="184" fontId="19" fillId="0" borderId="0" applyFill="0" applyBorder="0" applyAlignment="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84" fontId="19" fillId="0" borderId="0" applyFill="0" applyBorder="0" applyAlignment="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84" fontId="19" fillId="0" borderId="0" applyFill="0" applyBorder="0" applyAlignment="0"/>
    <xf numFmtId="183" fontId="124" fillId="0" borderId="0" applyFill="0" applyBorder="0" applyAlignment="0"/>
    <xf numFmtId="183" fontId="124" fillId="0" borderId="0" applyFill="0" applyBorder="0" applyAlignment="0"/>
    <xf numFmtId="0" fontId="47" fillId="0" borderId="0" applyNumberFormat="0" applyFont="0" applyFill="0" applyBorder="0" applyAlignment="0" applyProtection="0"/>
    <xf numFmtId="188" fontId="19" fillId="0" borderId="0" applyFill="0" applyBorder="0" applyAlignment="0"/>
    <xf numFmtId="0" fontId="66" fillId="0" borderId="0" applyNumberFormat="0" applyFont="0" applyFill="0" applyBorder="0" applyAlignment="0" applyProtection="0"/>
    <xf numFmtId="188" fontId="19" fillId="0" borderId="0" applyFill="0" applyBorder="0" applyAlignment="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88" fontId="19" fillId="0" borderId="0" applyFill="0" applyBorder="0" applyAlignment="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88" fontId="19" fillId="0" borderId="0" applyFill="0" applyBorder="0" applyAlignment="0"/>
    <xf numFmtId="184" fontId="19" fillId="0" borderId="0" applyFill="0" applyBorder="0" applyAlignment="0"/>
    <xf numFmtId="0" fontId="66" fillId="0" borderId="0" applyNumberFormat="0" applyFont="0" applyFill="0" applyBorder="0" applyAlignment="0" applyProtection="0"/>
    <xf numFmtId="184" fontId="19" fillId="0" borderId="0" applyFill="0" applyBorder="0" applyAlignment="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84" fontId="19" fillId="0" borderId="0" applyFill="0" applyBorder="0" applyAlignment="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84" fontId="19" fillId="0" borderId="0" applyFill="0" applyBorder="0" applyAlignment="0"/>
    <xf numFmtId="0" fontId="66" fillId="0" borderId="0" applyNumberFormat="0" applyFont="0" applyFill="0" applyBorder="0" applyAlignment="0" applyProtection="0"/>
    <xf numFmtId="0" fontId="66" fillId="0" borderId="0" applyNumberFormat="0" applyFont="0" applyFill="0" applyBorder="0" applyAlignment="0" applyProtection="0"/>
    <xf numFmtId="197" fontId="19" fillId="0" borderId="0"/>
    <xf numFmtId="197" fontId="19" fillId="0" borderId="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25" fillId="0" borderId="38"/>
    <xf numFmtId="0" fontId="66" fillId="0" borderId="0" applyNumberFormat="0" applyFont="0" applyFill="0" applyBorder="0" applyAlignment="0" applyProtection="0"/>
    <xf numFmtId="0" fontId="125" fillId="0" borderId="38"/>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7" fillId="0" borderId="0">
      <alignment vertical="top"/>
    </xf>
    <xf numFmtId="0" fontId="40" fillId="0" borderId="0"/>
    <xf numFmtId="0" fontId="37" fillId="0" borderId="0">
      <alignment vertical="top"/>
    </xf>
    <xf numFmtId="0" fontId="37" fillId="0" borderId="0">
      <alignment vertical="top"/>
    </xf>
    <xf numFmtId="0" fontId="47" fillId="0" borderId="0" applyNumberFormat="0" applyFont="0" applyFill="0" applyBorder="0" applyAlignment="0" applyProtection="0"/>
    <xf numFmtId="0" fontId="37" fillId="0" borderId="0">
      <alignment vertical="top"/>
    </xf>
    <xf numFmtId="0" fontId="47" fillId="0" borderId="0" applyNumberFormat="0" applyFont="0" applyFill="0" applyBorder="0" applyAlignment="0" applyProtection="0"/>
    <xf numFmtId="0" fontId="40" fillId="0" borderId="0"/>
    <xf numFmtId="0" fontId="37" fillId="0" borderId="0">
      <alignment vertical="top"/>
    </xf>
    <xf numFmtId="0" fontId="47" fillId="0" borderId="0" applyNumberFormat="0" applyFont="0" applyFill="0" applyBorder="0" applyAlignment="0" applyProtection="0"/>
    <xf numFmtId="0" fontId="40" fillId="0" borderId="0"/>
    <xf numFmtId="0" fontId="47" fillId="0" borderId="0" applyNumberFormat="0" applyFont="0" applyFill="0" applyBorder="0" applyAlignment="0" applyProtection="0"/>
    <xf numFmtId="0" fontId="41" fillId="0" borderId="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2" fillId="0" borderId="39"/>
    <xf numFmtId="0" fontId="66" fillId="0" borderId="0" applyNumberFormat="0" applyFont="0" applyFill="0" applyBorder="0" applyAlignment="0" applyProtection="0"/>
    <xf numFmtId="0" fontId="32" fillId="0" borderId="39"/>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2" fillId="0" borderId="39"/>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2" fillId="0" borderId="39"/>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49" fontId="37" fillId="0" borderId="0" applyFill="0" applyBorder="0" applyAlignment="0"/>
    <xf numFmtId="49" fontId="37" fillId="0" borderId="0" applyFill="0" applyBorder="0" applyAlignment="0"/>
    <xf numFmtId="0" fontId="47" fillId="0" borderId="0" applyNumberFormat="0" applyFont="0" applyFill="0" applyBorder="0" applyAlignment="0" applyProtection="0"/>
    <xf numFmtId="49" fontId="37" fillId="0" borderId="0" applyFill="0" applyBorder="0" applyAlignment="0"/>
    <xf numFmtId="49" fontId="37" fillId="0" borderId="0" applyFill="0" applyBorder="0" applyAlignment="0"/>
    <xf numFmtId="198" fontId="19" fillId="0" borderId="0" applyFill="0" applyBorder="0" applyAlignment="0"/>
    <xf numFmtId="0" fontId="66" fillId="0" borderId="0" applyNumberFormat="0" applyFont="0" applyFill="0" applyBorder="0" applyAlignment="0" applyProtection="0"/>
    <xf numFmtId="198" fontId="19" fillId="0" borderId="0" applyFill="0" applyBorder="0" applyAlignment="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98" fontId="19" fillId="0" borderId="0" applyFill="0" applyBorder="0" applyAlignment="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98" fontId="19" fillId="0" borderId="0" applyFill="0" applyBorder="0" applyAlignment="0"/>
    <xf numFmtId="199" fontId="19" fillId="0" borderId="0" applyFill="0" applyBorder="0" applyAlignment="0"/>
    <xf numFmtId="0" fontId="66" fillId="0" borderId="0" applyNumberFormat="0" applyFont="0" applyFill="0" applyBorder="0" applyAlignment="0" applyProtection="0"/>
    <xf numFmtId="199" fontId="19" fillId="0" borderId="0" applyFill="0" applyBorder="0" applyAlignment="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99" fontId="19" fillId="0" borderId="0" applyFill="0" applyBorder="0" applyAlignment="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199" fontId="19" fillId="0" borderId="0" applyFill="0" applyBorder="0" applyAlignment="0"/>
    <xf numFmtId="0" fontId="66" fillId="0" borderId="0" applyNumberFormat="0" applyFon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3" fillId="0" borderId="0" applyNumberForma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28" fillId="0" borderId="0" applyNumberFormat="0" applyFill="0" applyBorder="0" applyAlignment="0" applyProtection="0"/>
    <xf numFmtId="0" fontId="66" fillId="0" borderId="0" applyNumberFormat="0" applyFont="0" applyFill="0" applyBorder="0" applyAlignment="0" applyProtection="0"/>
    <xf numFmtId="0" fontId="129" fillId="0" borderId="40" applyNumberFormat="0" applyFill="0" applyAlignment="0" applyProtection="0"/>
    <xf numFmtId="0" fontId="47" fillId="0" borderId="0" applyNumberFormat="0" applyFont="0" applyFill="0" applyBorder="0" applyAlignment="0" applyProtection="0"/>
    <xf numFmtId="0" fontId="47" fillId="0" borderId="9" applyNumberFormat="0" applyFill="0" applyAlignment="0" applyProtection="0"/>
    <xf numFmtId="0" fontId="130" fillId="0" borderId="41" applyNumberFormat="0" applyFill="0" applyAlignment="0" applyProtection="0"/>
    <xf numFmtId="0" fontId="130" fillId="0" borderId="41" applyNumberFormat="0" applyFill="0" applyAlignment="0" applyProtection="0"/>
    <xf numFmtId="0" fontId="131" fillId="0" borderId="9" applyNumberFormat="0" applyFill="0" applyAlignment="0" applyProtection="0"/>
    <xf numFmtId="0" fontId="47" fillId="0" borderId="9" applyNumberForma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0" fillId="0" borderId="41" applyNumberFormat="0" applyFill="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0" fillId="0" borderId="41" applyNumberFormat="0" applyFill="0" applyAlignment="0" applyProtection="0"/>
    <xf numFmtId="0" fontId="130" fillId="0" borderId="41" applyNumberFormat="0" applyFill="0" applyAlignment="0" applyProtection="0"/>
    <xf numFmtId="0" fontId="130" fillId="0" borderId="41" applyNumberFormat="0" applyFill="0" applyAlignment="0" applyProtection="0"/>
    <xf numFmtId="0" fontId="131" fillId="0" borderId="9" applyNumberFormat="0" applyFill="0" applyAlignment="0" applyProtection="0"/>
    <xf numFmtId="0" fontId="47" fillId="0" borderId="9" applyNumberForma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0" fillId="0" borderId="41" applyNumberFormat="0" applyFill="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0" fillId="0" borderId="41" applyNumberFormat="0" applyFill="0" applyAlignment="0" applyProtection="0"/>
    <xf numFmtId="0" fontId="130" fillId="0" borderId="41" applyNumberFormat="0" applyFill="0" applyAlignment="0" applyProtection="0"/>
    <xf numFmtId="0" fontId="130" fillId="0" borderId="41" applyNumberFormat="0" applyFill="0" applyAlignment="0" applyProtection="0"/>
    <xf numFmtId="0" fontId="131" fillId="0" borderId="9" applyNumberFormat="0" applyFill="0" applyAlignment="0" applyProtection="0"/>
    <xf numFmtId="0" fontId="47" fillId="0" borderId="9" applyNumberForma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0" fillId="0" borderId="41" applyNumberFormat="0" applyFill="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0" fillId="0" borderId="41" applyNumberFormat="0" applyFill="0" applyAlignment="0" applyProtection="0"/>
    <xf numFmtId="0" fontId="130" fillId="0" borderId="41" applyNumberFormat="0" applyFill="0" applyAlignment="0" applyProtection="0"/>
    <xf numFmtId="0" fontId="130" fillId="0" borderId="41" applyNumberFormat="0" applyFill="0" applyAlignment="0" applyProtection="0"/>
    <xf numFmtId="0" fontId="131" fillId="0" borderId="9" applyNumberFormat="0" applyFill="0" applyAlignment="0" applyProtection="0"/>
    <xf numFmtId="0" fontId="47" fillId="0" borderId="9" applyNumberForma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0" fillId="0" borderId="41" applyNumberFormat="0" applyFill="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0" fillId="0" borderId="41" applyNumberFormat="0" applyFill="0" applyAlignment="0" applyProtection="0"/>
    <xf numFmtId="0" fontId="129" fillId="0" borderId="40" applyNumberFormat="0" applyFill="0" applyAlignment="0" applyProtection="0"/>
    <xf numFmtId="0" fontId="129" fillId="0" borderId="40" applyNumberFormat="0" applyFill="0" applyAlignment="0" applyProtection="0"/>
    <xf numFmtId="0" fontId="47" fillId="0" borderId="0" applyNumberFormat="0" applyFont="0" applyFill="0" applyBorder="0" applyAlignment="0" applyProtection="0"/>
    <xf numFmtId="0" fontId="130" fillId="0" borderId="41" applyNumberFormat="0" applyFill="0" applyAlignment="0" applyProtection="0"/>
    <xf numFmtId="0" fontId="130" fillId="0" borderId="41" applyNumberFormat="0" applyFill="0" applyAlignment="0" applyProtection="0"/>
    <xf numFmtId="0" fontId="131" fillId="0" borderId="9" applyNumberFormat="0" applyFill="0" applyAlignment="0" applyProtection="0"/>
    <xf numFmtId="0" fontId="47" fillId="0" borderId="9" applyNumberFormat="0" applyFill="0" applyAlignment="0" applyProtection="0"/>
    <xf numFmtId="0" fontId="130" fillId="0" borderId="41" applyNumberFormat="0" applyFill="0" applyAlignment="0" applyProtection="0"/>
    <xf numFmtId="0" fontId="47" fillId="0" borderId="0" applyNumberFormat="0" applyFont="0" applyFill="0" applyBorder="0" applyAlignment="0" applyProtection="0"/>
    <xf numFmtId="0" fontId="130" fillId="0" borderId="41" applyNumberFormat="0" applyFill="0" applyAlignment="0" applyProtection="0"/>
    <xf numFmtId="0" fontId="1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132"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200" fontId="19" fillId="0" borderId="0" applyFont="0" applyFill="0" applyBorder="0" applyAlignment="0" applyProtection="0"/>
    <xf numFmtId="201" fontId="19" fillId="0" borderId="0" applyFont="0" applyFill="0" applyBorder="0" applyAlignment="0" applyProtection="0"/>
    <xf numFmtId="0" fontId="133" fillId="0" borderId="0" applyNumberFormat="0" applyFill="0" applyBorder="0" applyAlignment="0" applyProtection="0"/>
    <xf numFmtId="0" fontId="47" fillId="0" borderId="0" applyNumberFormat="0" applyFon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0" borderId="0" applyNumberFormat="0" applyFill="0" applyBorder="0" applyAlignment="0" applyProtection="0"/>
    <xf numFmtId="0" fontId="134" fillId="0" borderId="0" applyNumberForma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0" borderId="0" applyNumberFormat="0" applyFill="0" applyBorder="0" applyAlignment="0" applyProtection="0"/>
    <xf numFmtId="0" fontId="134" fillId="0" borderId="0" applyNumberForma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0" borderId="0" applyNumberFormat="0" applyFill="0" applyBorder="0" applyAlignment="0" applyProtection="0"/>
    <xf numFmtId="0" fontId="134" fillId="0" borderId="0" applyNumberForma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0" borderId="0" applyNumberFormat="0" applyFill="0" applyBorder="0" applyAlignment="0" applyProtection="0"/>
    <xf numFmtId="0" fontId="134" fillId="0" borderId="0" applyNumberFormat="0" applyFill="0" applyBorder="0" applyAlignment="0" applyProtection="0"/>
    <xf numFmtId="0" fontId="47"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47" fillId="0" borderId="0" applyNumberFormat="0" applyFon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0" borderId="0" applyNumberFormat="0" applyFill="0" applyBorder="0" applyAlignment="0" applyProtection="0"/>
    <xf numFmtId="0" fontId="134" fillId="0" borderId="0" applyNumberFormat="0" applyFill="0" applyBorder="0" applyAlignment="0" applyProtection="0"/>
    <xf numFmtId="0" fontId="47" fillId="0" borderId="0" applyNumberFormat="0" applyFont="0" applyFill="0" applyBorder="0" applyAlignment="0" applyProtection="0"/>
    <xf numFmtId="0" fontId="15" fillId="0" borderId="0" applyNumberFormat="0" applyFill="0" applyBorder="0" applyAlignment="0" applyProtection="0"/>
    <xf numFmtId="0" fontId="136" fillId="0" borderId="0" applyNumberForma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66" fillId="0" borderId="0" applyNumberFormat="0" applyFont="0" applyFill="0" applyBorder="0" applyAlignment="0" applyProtection="0"/>
    <xf numFmtId="0" fontId="19" fillId="0" borderId="0"/>
    <xf numFmtId="0" fontId="19" fillId="0" borderId="0"/>
    <xf numFmtId="0" fontId="19" fillId="0" borderId="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9" fillId="15" borderId="0" applyNumberFormat="0" applyBorder="0" applyAlignment="0" applyProtection="0"/>
    <xf numFmtId="0" fontId="49" fillId="15"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9" fillId="27" borderId="0" applyNumberFormat="0" applyBorder="0" applyAlignment="0" applyProtection="0"/>
    <xf numFmtId="0" fontId="49" fillId="2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9" fillId="36" borderId="0" applyNumberFormat="0" applyBorder="0" applyAlignment="0" applyProtection="0"/>
    <xf numFmtId="0" fontId="49" fillId="36"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53" fillId="12" borderId="0" applyNumberFormat="0" applyBorder="0" applyAlignment="0" applyProtection="0"/>
    <xf numFmtId="0" fontId="53" fillId="12" borderId="0" applyNumberFormat="0" applyBorder="0" applyAlignment="0" applyProtection="0"/>
    <xf numFmtId="0" fontId="144" fillId="16" borderId="0" applyNumberFormat="0" applyBorder="0" applyAlignment="0" applyProtection="0"/>
    <xf numFmtId="0" fontId="144" fillId="16" borderId="0" applyNumberFormat="0" applyBorder="0" applyAlignment="0" applyProtection="0"/>
    <xf numFmtId="0" fontId="144" fillId="16" borderId="0" applyNumberFormat="0" applyBorder="0" applyAlignment="0" applyProtection="0"/>
    <xf numFmtId="0" fontId="144" fillId="16" borderId="0" applyNumberFormat="0" applyBorder="0" applyAlignment="0" applyProtection="0"/>
    <xf numFmtId="0" fontId="144" fillId="16" borderId="0" applyNumberFormat="0" applyBorder="0" applyAlignment="0" applyProtection="0"/>
    <xf numFmtId="0" fontId="144" fillId="16" borderId="0" applyNumberFormat="0" applyBorder="0" applyAlignment="0" applyProtection="0"/>
    <xf numFmtId="0" fontId="144" fillId="16" borderId="0" applyNumberFormat="0" applyBorder="0" applyAlignment="0" applyProtection="0"/>
    <xf numFmtId="0" fontId="144" fillId="16" borderId="0" applyNumberFormat="0" applyBorder="0" applyAlignment="0" applyProtection="0"/>
    <xf numFmtId="0" fontId="144" fillId="16" borderId="0" applyNumberFormat="0" applyBorder="0" applyAlignment="0" applyProtection="0"/>
    <xf numFmtId="0" fontId="144" fillId="16" borderId="0" applyNumberFormat="0" applyBorder="0" applyAlignment="0" applyProtection="0"/>
    <xf numFmtId="0" fontId="53" fillId="16" borderId="0" applyNumberFormat="0" applyBorder="0" applyAlignment="0" applyProtection="0"/>
    <xf numFmtId="0" fontId="53" fillId="16" borderId="0" applyNumberFormat="0" applyBorder="0" applyAlignment="0" applyProtection="0"/>
    <xf numFmtId="0" fontId="144" fillId="36" borderId="0" applyNumberFormat="0" applyBorder="0" applyAlignment="0" applyProtection="0"/>
    <xf numFmtId="0" fontId="144" fillId="36" borderId="0" applyNumberFormat="0" applyBorder="0" applyAlignment="0" applyProtection="0"/>
    <xf numFmtId="0" fontId="144" fillId="36" borderId="0" applyNumberFormat="0" applyBorder="0" applyAlignment="0" applyProtection="0"/>
    <xf numFmtId="0" fontId="144" fillId="36" borderId="0" applyNumberFormat="0" applyBorder="0" applyAlignment="0" applyProtection="0"/>
    <xf numFmtId="0" fontId="144" fillId="36" borderId="0" applyNumberFormat="0" applyBorder="0" applyAlignment="0" applyProtection="0"/>
    <xf numFmtId="0" fontId="144" fillId="36" borderId="0" applyNumberFormat="0" applyBorder="0" applyAlignment="0" applyProtection="0"/>
    <xf numFmtId="0" fontId="144" fillId="36" borderId="0" applyNumberFormat="0" applyBorder="0" applyAlignment="0" applyProtection="0"/>
    <xf numFmtId="0" fontId="144" fillId="36" borderId="0" applyNumberFormat="0" applyBorder="0" applyAlignment="0" applyProtection="0"/>
    <xf numFmtId="0" fontId="144" fillId="36" borderId="0" applyNumberFormat="0" applyBorder="0" applyAlignment="0" applyProtection="0"/>
    <xf numFmtId="0" fontId="144" fillId="36" borderId="0" applyNumberFormat="0" applyBorder="0" applyAlignment="0" applyProtection="0"/>
    <xf numFmtId="0" fontId="53" fillId="20" borderId="0" applyNumberFormat="0" applyBorder="0" applyAlignment="0" applyProtection="0"/>
    <xf numFmtId="0" fontId="53" fillId="20" borderId="0" applyNumberFormat="0" applyBorder="0" applyAlignment="0" applyProtection="0"/>
    <xf numFmtId="0" fontId="144" fillId="45" borderId="0" applyNumberFormat="0" applyBorder="0" applyAlignment="0" applyProtection="0"/>
    <xf numFmtId="0" fontId="144" fillId="45" borderId="0" applyNumberFormat="0" applyBorder="0" applyAlignment="0" applyProtection="0"/>
    <xf numFmtId="0" fontId="144" fillId="45" borderId="0" applyNumberFormat="0" applyBorder="0" applyAlignment="0" applyProtection="0"/>
    <xf numFmtId="0" fontId="144" fillId="45" borderId="0" applyNumberFormat="0" applyBorder="0" applyAlignment="0" applyProtection="0"/>
    <xf numFmtId="0" fontId="144" fillId="45" borderId="0" applyNumberFormat="0" applyBorder="0" applyAlignment="0" applyProtection="0"/>
    <xf numFmtId="0" fontId="144" fillId="45" borderId="0" applyNumberFormat="0" applyBorder="0" applyAlignment="0" applyProtection="0"/>
    <xf numFmtId="0" fontId="144" fillId="45" borderId="0" applyNumberFormat="0" applyBorder="0" applyAlignment="0" applyProtection="0"/>
    <xf numFmtId="0" fontId="144" fillId="45" borderId="0" applyNumberFormat="0" applyBorder="0" applyAlignment="0" applyProtection="0"/>
    <xf numFmtId="0" fontId="144" fillId="45" borderId="0" applyNumberFormat="0" applyBorder="0" applyAlignment="0" applyProtection="0"/>
    <xf numFmtId="0" fontId="144" fillId="45"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144" fillId="28" borderId="0" applyNumberFormat="0" applyBorder="0" applyAlignment="0" applyProtection="0"/>
    <xf numFmtId="0" fontId="144" fillId="28" borderId="0" applyNumberFormat="0" applyBorder="0" applyAlignment="0" applyProtection="0"/>
    <xf numFmtId="0" fontId="144" fillId="28" borderId="0" applyNumberFormat="0" applyBorder="0" applyAlignment="0" applyProtection="0"/>
    <xf numFmtId="0" fontId="144" fillId="28" borderId="0" applyNumberFormat="0" applyBorder="0" applyAlignment="0" applyProtection="0"/>
    <xf numFmtId="0" fontId="144" fillId="28" borderId="0" applyNumberFormat="0" applyBorder="0" applyAlignment="0" applyProtection="0"/>
    <xf numFmtId="0" fontId="144" fillId="28" borderId="0" applyNumberFormat="0" applyBorder="0" applyAlignment="0" applyProtection="0"/>
    <xf numFmtId="0" fontId="144" fillId="28" borderId="0" applyNumberFormat="0" applyBorder="0" applyAlignment="0" applyProtection="0"/>
    <xf numFmtId="0" fontId="144" fillId="28" borderId="0" applyNumberFormat="0" applyBorder="0" applyAlignment="0" applyProtection="0"/>
    <xf numFmtId="0" fontId="144" fillId="28" borderId="0" applyNumberFormat="0" applyBorder="0" applyAlignment="0" applyProtection="0"/>
    <xf numFmtId="0" fontId="144"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144" fillId="39" borderId="0" applyNumberFormat="0" applyBorder="0" applyAlignment="0" applyProtection="0"/>
    <xf numFmtId="0" fontId="144" fillId="39" borderId="0" applyNumberFormat="0" applyBorder="0" applyAlignment="0" applyProtection="0"/>
    <xf numFmtId="0" fontId="144" fillId="39" borderId="0" applyNumberFormat="0" applyBorder="0" applyAlignment="0" applyProtection="0"/>
    <xf numFmtId="0" fontId="144" fillId="39" borderId="0" applyNumberFormat="0" applyBorder="0" applyAlignment="0" applyProtection="0"/>
    <xf numFmtId="0" fontId="144" fillId="39" borderId="0" applyNumberFormat="0" applyBorder="0" applyAlignment="0" applyProtection="0"/>
    <xf numFmtId="0" fontId="144" fillId="39" borderId="0" applyNumberFormat="0" applyBorder="0" applyAlignment="0" applyProtection="0"/>
    <xf numFmtId="0" fontId="144" fillId="39" borderId="0" applyNumberFormat="0" applyBorder="0" applyAlignment="0" applyProtection="0"/>
    <xf numFmtId="0" fontId="144" fillId="39" borderId="0" applyNumberFormat="0" applyBorder="0" applyAlignment="0" applyProtection="0"/>
    <xf numFmtId="0" fontId="144" fillId="39" borderId="0" applyNumberFormat="0" applyBorder="0" applyAlignment="0" applyProtection="0"/>
    <xf numFmtId="0" fontId="144" fillId="39"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144" fillId="50"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144" fillId="13" borderId="0" applyNumberFormat="0" applyBorder="0" applyAlignment="0" applyProtection="0"/>
    <xf numFmtId="0" fontId="144" fillId="13" borderId="0" applyNumberFormat="0" applyBorder="0" applyAlignment="0" applyProtection="0"/>
    <xf numFmtId="0" fontId="144" fillId="13" borderId="0" applyNumberFormat="0" applyBorder="0" applyAlignment="0" applyProtection="0"/>
    <xf numFmtId="0" fontId="144" fillId="13" borderId="0" applyNumberFormat="0" applyBorder="0" applyAlignment="0" applyProtection="0"/>
    <xf numFmtId="0" fontId="144" fillId="13" borderId="0" applyNumberFormat="0" applyBorder="0" applyAlignment="0" applyProtection="0"/>
    <xf numFmtId="0" fontId="144" fillId="13" borderId="0" applyNumberFormat="0" applyBorder="0" applyAlignment="0" applyProtection="0"/>
    <xf numFmtId="0" fontId="144" fillId="13" borderId="0" applyNumberFormat="0" applyBorder="0" applyAlignment="0" applyProtection="0"/>
    <xf numFmtId="0" fontId="144" fillId="13" borderId="0" applyNumberFormat="0" applyBorder="0" applyAlignment="0" applyProtection="0"/>
    <xf numFmtId="0" fontId="144" fillId="13" borderId="0" applyNumberFormat="0" applyBorder="0" applyAlignment="0" applyProtection="0"/>
    <xf numFmtId="0" fontId="144"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144" fillId="17" borderId="0" applyNumberFormat="0" applyBorder="0" applyAlignment="0" applyProtection="0"/>
    <xf numFmtId="0" fontId="144" fillId="17" borderId="0" applyNumberFormat="0" applyBorder="0" applyAlignment="0" applyProtection="0"/>
    <xf numFmtId="0" fontId="144" fillId="17" borderId="0" applyNumberFormat="0" applyBorder="0" applyAlignment="0" applyProtection="0"/>
    <xf numFmtId="0" fontId="144" fillId="17" borderId="0" applyNumberFormat="0" applyBorder="0" applyAlignment="0" applyProtection="0"/>
    <xf numFmtId="0" fontId="144" fillId="17" borderId="0" applyNumberFormat="0" applyBorder="0" applyAlignment="0" applyProtection="0"/>
    <xf numFmtId="0" fontId="144" fillId="17" borderId="0" applyNumberFormat="0" applyBorder="0" applyAlignment="0" applyProtection="0"/>
    <xf numFmtId="0" fontId="144" fillId="17" borderId="0" applyNumberFormat="0" applyBorder="0" applyAlignment="0" applyProtection="0"/>
    <xf numFmtId="0" fontId="144" fillId="17" borderId="0" applyNumberFormat="0" applyBorder="0" applyAlignment="0" applyProtection="0"/>
    <xf numFmtId="0" fontId="144" fillId="17" borderId="0" applyNumberFormat="0" applyBorder="0" applyAlignment="0" applyProtection="0"/>
    <xf numFmtId="0" fontId="144" fillId="17" borderId="0" applyNumberFormat="0" applyBorder="0" applyAlignment="0" applyProtection="0"/>
    <xf numFmtId="0" fontId="53" fillId="17" borderId="0" applyNumberFormat="0" applyBorder="0" applyAlignment="0" applyProtection="0"/>
    <xf numFmtId="0" fontId="53" fillId="17" borderId="0" applyNumberFormat="0" applyBorder="0" applyAlignment="0" applyProtection="0"/>
    <xf numFmtId="0" fontId="144" fillId="56" borderId="0" applyNumberFormat="0" applyBorder="0" applyAlignment="0" applyProtection="0"/>
    <xf numFmtId="0" fontId="144" fillId="56" borderId="0" applyNumberFormat="0" applyBorder="0" applyAlignment="0" applyProtection="0"/>
    <xf numFmtId="0" fontId="144" fillId="56" borderId="0" applyNumberFormat="0" applyBorder="0" applyAlignment="0" applyProtection="0"/>
    <xf numFmtId="0" fontId="144" fillId="56" borderId="0" applyNumberFormat="0" applyBorder="0" applyAlignment="0" applyProtection="0"/>
    <xf numFmtId="0" fontId="144" fillId="56" borderId="0" applyNumberFormat="0" applyBorder="0" applyAlignment="0" applyProtection="0"/>
    <xf numFmtId="0" fontId="144" fillId="56" borderId="0" applyNumberFormat="0" applyBorder="0" applyAlignment="0" applyProtection="0"/>
    <xf numFmtId="0" fontId="144" fillId="56" borderId="0" applyNumberFormat="0" applyBorder="0" applyAlignment="0" applyProtection="0"/>
    <xf numFmtId="0" fontId="144" fillId="56" borderId="0" applyNumberFormat="0" applyBorder="0" applyAlignment="0" applyProtection="0"/>
    <xf numFmtId="0" fontId="144" fillId="56" borderId="0" applyNumberFormat="0" applyBorder="0" applyAlignment="0" applyProtection="0"/>
    <xf numFmtId="0" fontId="144" fillId="56" borderId="0" applyNumberFormat="0" applyBorder="0" applyAlignment="0" applyProtection="0"/>
    <xf numFmtId="0" fontId="53" fillId="21" borderId="0" applyNumberFormat="0" applyBorder="0" applyAlignment="0" applyProtection="0"/>
    <xf numFmtId="0" fontId="53" fillId="21" borderId="0" applyNumberFormat="0" applyBorder="0" applyAlignment="0" applyProtection="0"/>
    <xf numFmtId="0" fontId="144" fillId="25" borderId="0" applyNumberFormat="0" applyBorder="0" applyAlignment="0" applyProtection="0"/>
    <xf numFmtId="0" fontId="144" fillId="25" borderId="0" applyNumberFormat="0" applyBorder="0" applyAlignment="0" applyProtection="0"/>
    <xf numFmtId="0" fontId="144" fillId="25" borderId="0" applyNumberFormat="0" applyBorder="0" applyAlignment="0" applyProtection="0"/>
    <xf numFmtId="0" fontId="144" fillId="25" borderId="0" applyNumberFormat="0" applyBorder="0" applyAlignment="0" applyProtection="0"/>
    <xf numFmtId="0" fontId="144" fillId="25" borderId="0" applyNumberFormat="0" applyBorder="0" applyAlignment="0" applyProtection="0"/>
    <xf numFmtId="0" fontId="144" fillId="25" borderId="0" applyNumberFormat="0" applyBorder="0" applyAlignment="0" applyProtection="0"/>
    <xf numFmtId="0" fontId="144" fillId="25" borderId="0" applyNumberFormat="0" applyBorder="0" applyAlignment="0" applyProtection="0"/>
    <xf numFmtId="0" fontId="144" fillId="25" borderId="0" applyNumberFormat="0" applyBorder="0" applyAlignment="0" applyProtection="0"/>
    <xf numFmtId="0" fontId="144" fillId="25" borderId="0" applyNumberFormat="0" applyBorder="0" applyAlignment="0" applyProtection="0"/>
    <xf numFmtId="0" fontId="144" fillId="25" borderId="0" applyNumberFormat="0" applyBorder="0" applyAlignment="0" applyProtection="0"/>
    <xf numFmtId="0" fontId="53" fillId="25" borderId="0" applyNumberFormat="0" applyBorder="0" applyAlignment="0" applyProtection="0"/>
    <xf numFmtId="0" fontId="53" fillId="25" borderId="0" applyNumberFormat="0" applyBorder="0" applyAlignment="0" applyProtection="0"/>
    <xf numFmtId="0" fontId="144" fillId="29" borderId="0" applyNumberFormat="0" applyBorder="0" applyAlignment="0" applyProtection="0"/>
    <xf numFmtId="0" fontId="144" fillId="29" borderId="0" applyNumberFormat="0" applyBorder="0" applyAlignment="0" applyProtection="0"/>
    <xf numFmtId="0" fontId="144" fillId="29" borderId="0" applyNumberFormat="0" applyBorder="0" applyAlignment="0" applyProtection="0"/>
    <xf numFmtId="0" fontId="144" fillId="29" borderId="0" applyNumberFormat="0" applyBorder="0" applyAlignment="0" applyProtection="0"/>
    <xf numFmtId="0" fontId="144" fillId="29" borderId="0" applyNumberFormat="0" applyBorder="0" applyAlignment="0" applyProtection="0"/>
    <xf numFmtId="0" fontId="144" fillId="29" borderId="0" applyNumberFormat="0" applyBorder="0" applyAlignment="0" applyProtection="0"/>
    <xf numFmtId="0" fontId="144" fillId="29" borderId="0" applyNumberFormat="0" applyBorder="0" applyAlignment="0" applyProtection="0"/>
    <xf numFmtId="0" fontId="144" fillId="29" borderId="0" applyNumberFormat="0" applyBorder="0" applyAlignment="0" applyProtection="0"/>
    <xf numFmtId="0" fontId="144" fillId="29" borderId="0" applyNumberFormat="0" applyBorder="0" applyAlignment="0" applyProtection="0"/>
    <xf numFmtId="0" fontId="144"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145" fillId="3" borderId="0" applyNumberFormat="0" applyBorder="0" applyAlignment="0" applyProtection="0"/>
    <xf numFmtId="0" fontId="145" fillId="3" borderId="0" applyNumberFormat="0" applyBorder="0" applyAlignment="0" applyProtection="0"/>
    <xf numFmtId="0" fontId="145" fillId="3" borderId="0" applyNumberFormat="0" applyBorder="0" applyAlignment="0" applyProtection="0"/>
    <xf numFmtId="0" fontId="145" fillId="3" borderId="0" applyNumberFormat="0" applyBorder="0" applyAlignment="0" applyProtection="0"/>
    <xf numFmtId="0" fontId="145" fillId="3" borderId="0" applyNumberFormat="0" applyBorder="0" applyAlignment="0" applyProtection="0"/>
    <xf numFmtId="0" fontId="145" fillId="3" borderId="0" applyNumberFormat="0" applyBorder="0" applyAlignment="0" applyProtection="0"/>
    <xf numFmtId="0" fontId="145" fillId="3" borderId="0" applyNumberFormat="0" applyBorder="0" applyAlignment="0" applyProtection="0"/>
    <xf numFmtId="0" fontId="145" fillId="3" borderId="0" applyNumberFormat="0" applyBorder="0" applyAlignment="0" applyProtection="0"/>
    <xf numFmtId="0" fontId="145" fillId="3" borderId="0" applyNumberFormat="0" applyBorder="0" applyAlignment="0" applyProtection="0"/>
    <xf numFmtId="0" fontId="145"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183" fontId="37" fillId="0" borderId="0" applyFill="0" applyBorder="0" applyAlignment="0"/>
    <xf numFmtId="183" fontId="37" fillId="0" borderId="0" applyFill="0" applyBorder="0" applyAlignment="0"/>
    <xf numFmtId="0" fontId="146" fillId="58" borderId="4" applyNumberFormat="0" applyAlignment="0" applyProtection="0"/>
    <xf numFmtId="0" fontId="146" fillId="58" borderId="4" applyNumberFormat="0" applyAlignment="0" applyProtection="0"/>
    <xf numFmtId="0" fontId="146" fillId="58" borderId="4" applyNumberFormat="0" applyAlignment="0" applyProtection="0"/>
    <xf numFmtId="0" fontId="146" fillId="58" borderId="4" applyNumberFormat="0" applyAlignment="0" applyProtection="0"/>
    <xf numFmtId="0" fontId="146" fillId="58" borderId="4" applyNumberFormat="0" applyAlignment="0" applyProtection="0"/>
    <xf numFmtId="0" fontId="146" fillId="58" borderId="4" applyNumberFormat="0" applyAlignment="0" applyProtection="0"/>
    <xf numFmtId="0" fontId="146" fillId="58" borderId="4" applyNumberFormat="0" applyAlignment="0" applyProtection="0"/>
    <xf numFmtId="0" fontId="146" fillId="58" borderId="4" applyNumberFormat="0" applyAlignment="0" applyProtection="0"/>
    <xf numFmtId="0" fontId="146" fillId="58" borderId="4" applyNumberFormat="0" applyAlignment="0" applyProtection="0"/>
    <xf numFmtId="0" fontId="146" fillId="58" borderId="4" applyNumberFormat="0" applyAlignment="0" applyProtection="0"/>
    <xf numFmtId="0" fontId="59" fillId="6" borderId="4" applyNumberFormat="0" applyAlignment="0" applyProtection="0"/>
    <xf numFmtId="0" fontId="59" fillId="6" borderId="4" applyNumberFormat="0" applyAlignment="0" applyProtection="0"/>
    <xf numFmtId="0" fontId="147" fillId="7" borderId="7" applyNumberFormat="0" applyAlignment="0" applyProtection="0"/>
    <xf numFmtId="0" fontId="147" fillId="7" borderId="7" applyNumberFormat="0" applyAlignment="0" applyProtection="0"/>
    <xf numFmtId="0" fontId="147" fillId="7" borderId="7" applyNumberFormat="0" applyAlignment="0" applyProtection="0"/>
    <xf numFmtId="0" fontId="147" fillId="7" borderId="7" applyNumberFormat="0" applyAlignment="0" applyProtection="0"/>
    <xf numFmtId="0" fontId="147" fillId="7" borderId="7" applyNumberFormat="0" applyAlignment="0" applyProtection="0"/>
    <xf numFmtId="0" fontId="147" fillId="7" borderId="7" applyNumberFormat="0" applyAlignment="0" applyProtection="0"/>
    <xf numFmtId="0" fontId="147" fillId="7" borderId="7" applyNumberFormat="0" applyAlignment="0" applyProtection="0"/>
    <xf numFmtId="0" fontId="147" fillId="7" borderId="7" applyNumberFormat="0" applyAlignment="0" applyProtection="0"/>
    <xf numFmtId="0" fontId="147" fillId="7" borderId="7" applyNumberFormat="0" applyAlignment="0" applyProtection="0"/>
    <xf numFmtId="0" fontId="147" fillId="7" borderId="7" applyNumberFormat="0" applyAlignment="0" applyProtection="0"/>
    <xf numFmtId="0" fontId="62" fillId="7" borderId="7" applyNumberFormat="0" applyAlignment="0" applyProtection="0"/>
    <xf numFmtId="0" fontId="62" fillId="7" borderId="7" applyNumberFormat="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65"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43" fontId="1" fillId="0" borderId="0" applyFont="0" applyFill="0" applyBorder="0" applyAlignment="0" applyProtection="0"/>
    <xf numFmtId="43" fontId="19" fillId="0" borderId="0" applyFont="0" applyFill="0" applyBorder="0" applyAlignment="0" applyProtection="0"/>
    <xf numFmtId="43" fontId="1" fillId="0" borderId="0" applyFont="0" applyFill="0" applyBorder="0" applyAlignment="0" applyProtection="0"/>
    <xf numFmtId="43" fontId="19"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3" fontId="148" fillId="0" borderId="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148" fillId="0" borderId="0" applyFont="0" applyFill="0" applyBorder="0" applyAlignment="0" applyProtection="0"/>
    <xf numFmtId="0" fontId="50" fillId="0" borderId="0" applyNumberFormat="0" applyFont="0" applyFill="0" applyBorder="0" applyAlignment="0" applyProtection="0"/>
    <xf numFmtId="203" fontId="26" fillId="0" borderId="18" applyFill="0" applyProtection="0">
      <alignment horizontal="centerContinuous"/>
    </xf>
    <xf numFmtId="14" fontId="37" fillId="0" borderId="0" applyFill="0" applyBorder="0" applyAlignment="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3" fontId="149" fillId="33" borderId="0" applyNumberFormat="0" applyBorder="0" applyAlignment="0">
      <protection locked="0"/>
    </xf>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2" fontId="148" fillId="0" borderId="0" applyFont="0" applyFill="0" applyBorder="0" applyAlignment="0" applyProtection="0"/>
    <xf numFmtId="0" fontId="83" fillId="0" borderId="0" applyNumberFormat="0" applyFill="0" applyBorder="0" applyAlignment="0" applyProtection="0"/>
    <xf numFmtId="0" fontId="50" fillId="0" borderId="0" applyNumberFormat="0" applyFont="0" applyFill="0" applyBorder="0" applyAlignment="0" applyProtection="0"/>
    <xf numFmtId="0" fontId="83" fillId="0" borderId="0" applyNumberFormat="0" applyFill="0" applyBorder="0" applyAlignment="0" applyProtection="0"/>
    <xf numFmtId="0" fontId="50" fillId="0" borderId="0" applyNumberFormat="0" applyFont="0" applyFill="0" applyBorder="0" applyAlignment="0" applyProtection="0"/>
    <xf numFmtId="0" fontId="83" fillId="0" borderId="0" applyNumberFormat="0" applyFill="0" applyBorder="0" applyAlignment="0" applyProtection="0"/>
    <xf numFmtId="0" fontId="50" fillId="0" borderId="0" applyNumberFormat="0" applyFont="0" applyFill="0" applyBorder="0" applyAlignment="0" applyProtection="0"/>
    <xf numFmtId="0" fontId="83" fillId="0" borderId="0" applyNumberFormat="0" applyFill="0" applyBorder="0" applyAlignment="0" applyProtection="0"/>
    <xf numFmtId="0" fontId="50" fillId="0" borderId="0" applyNumberFormat="0" applyFont="0" applyFill="0" applyBorder="0" applyAlignment="0" applyProtection="0"/>
    <xf numFmtId="0" fontId="83" fillId="0" borderId="0" applyNumberFormat="0" applyFill="0" applyBorder="0" applyAlignment="0" applyProtection="0"/>
    <xf numFmtId="0" fontId="50" fillId="0" borderId="0" applyNumberFormat="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150" fillId="0" borderId="0" applyNumberFormat="0" applyFill="0" applyBorder="0" applyAlignment="0" applyProtection="0"/>
    <xf numFmtId="0" fontId="87" fillId="0" borderId="1" applyNumberFormat="0" applyFill="0" applyAlignment="0" applyProtection="0"/>
    <xf numFmtId="0" fontId="87" fillId="0" borderId="1" applyNumberFormat="0" applyFill="0" applyAlignment="0" applyProtection="0"/>
    <xf numFmtId="0" fontId="151" fillId="0" borderId="0" applyNumberFormat="0" applyFill="0" applyBorder="0" applyAlignment="0" applyProtection="0"/>
    <xf numFmtId="0" fontId="87" fillId="0" borderId="2" applyNumberFormat="0" applyFill="0" applyAlignment="0" applyProtection="0"/>
    <xf numFmtId="0" fontId="50" fillId="0" borderId="0" applyNumberFormat="0" applyFont="0" applyFill="0" applyBorder="0" applyAlignment="0" applyProtection="0"/>
    <xf numFmtId="0" fontId="87" fillId="0" borderId="2" applyNumberFormat="0" applyFill="0" applyAlignment="0" applyProtection="0"/>
    <xf numFmtId="0" fontId="50" fillId="0" borderId="0" applyNumberFormat="0" applyFont="0" applyFill="0" applyBorder="0" applyAlignment="0" applyProtection="0"/>
    <xf numFmtId="0" fontId="87" fillId="0" borderId="2" applyNumberFormat="0" applyFill="0" applyAlignment="0" applyProtection="0"/>
    <xf numFmtId="0" fontId="50" fillId="0" borderId="0" applyNumberFormat="0" applyFont="0" applyFill="0" applyBorder="0" applyAlignment="0" applyProtection="0"/>
    <xf numFmtId="0" fontId="87" fillId="0" borderId="2" applyNumberFormat="0" applyFill="0" applyAlignment="0" applyProtection="0"/>
    <xf numFmtId="0" fontId="50" fillId="0" borderId="0" applyNumberFormat="0" applyFont="0" applyFill="0" applyBorder="0" applyAlignment="0" applyProtection="0"/>
    <xf numFmtId="0" fontId="87" fillId="0" borderId="2" applyNumberFormat="0" applyFill="0" applyAlignment="0" applyProtection="0"/>
    <xf numFmtId="0" fontId="50" fillId="0" borderId="0" applyNumberFormat="0" applyFont="0" applyFill="0" applyBorder="0" applyAlignment="0" applyProtection="0"/>
    <xf numFmtId="0" fontId="87" fillId="0" borderId="2" applyNumberFormat="0" applyFill="0" applyAlignment="0" applyProtection="0"/>
    <xf numFmtId="0" fontId="87" fillId="0" borderId="2" applyNumberFormat="0" applyFill="0" applyAlignment="0" applyProtection="0"/>
    <xf numFmtId="0" fontId="87" fillId="0" borderId="3" applyNumberFormat="0" applyFill="0" applyAlignment="0" applyProtection="0"/>
    <xf numFmtId="0" fontId="50" fillId="0" borderId="0" applyNumberFormat="0" applyFont="0" applyFill="0" applyBorder="0" applyAlignment="0" applyProtection="0"/>
    <xf numFmtId="0" fontId="87" fillId="0" borderId="3" applyNumberFormat="0" applyFill="0" applyAlignment="0" applyProtection="0"/>
    <xf numFmtId="0" fontId="50" fillId="0" borderId="0" applyNumberFormat="0" applyFont="0" applyFill="0" applyBorder="0" applyAlignment="0" applyProtection="0"/>
    <xf numFmtId="0" fontId="87" fillId="0" borderId="3" applyNumberFormat="0" applyFill="0" applyAlignment="0" applyProtection="0"/>
    <xf numFmtId="0" fontId="50" fillId="0" borderId="0" applyNumberFormat="0" applyFont="0" applyFill="0" applyBorder="0" applyAlignment="0" applyProtection="0"/>
    <xf numFmtId="0" fontId="87" fillId="0" borderId="3" applyNumberFormat="0" applyFill="0" applyAlignment="0" applyProtection="0"/>
    <xf numFmtId="0" fontId="50" fillId="0" borderId="0" applyNumberFormat="0" applyFont="0" applyFill="0" applyBorder="0" applyAlignment="0" applyProtection="0"/>
    <xf numFmtId="0" fontId="87" fillId="0" borderId="3" applyNumberFormat="0" applyFill="0" applyAlignment="0" applyProtection="0"/>
    <xf numFmtId="0" fontId="87" fillId="0" borderId="3" applyNumberFormat="0" applyFill="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50" fillId="0" borderId="0" applyNumberFormat="0" applyFont="0" applyFill="0" applyBorder="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4" fillId="36" borderId="4" applyNumberFormat="0" applyAlignment="0" applyProtection="0"/>
    <xf numFmtId="0" fontId="50" fillId="0" borderId="0" applyNumberFormat="0" applyFont="0" applyFill="0" applyBorder="0" applyAlignment="0" applyProtection="0"/>
    <xf numFmtId="0" fontId="104" fillId="36"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4" fillId="36" borderId="4" applyNumberFormat="0" applyAlignment="0" applyProtection="0"/>
    <xf numFmtId="0" fontId="50" fillId="0" borderId="0" applyNumberFormat="0" applyFont="0" applyFill="0" applyBorder="0" applyAlignment="0" applyProtection="0"/>
    <xf numFmtId="0" fontId="104" fillId="36"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4" fillId="36" borderId="4" applyNumberFormat="0" applyAlignment="0" applyProtection="0"/>
    <xf numFmtId="0" fontId="50" fillId="0" borderId="0" applyNumberFormat="0" applyFont="0" applyFill="0" applyBorder="0" applyAlignment="0" applyProtection="0"/>
    <xf numFmtId="0" fontId="104" fillId="36" borderId="4" applyNumberFormat="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2" fillId="0" borderId="4" applyNumberFormat="0" applyFill="0" applyAlignment="0" applyProtection="0"/>
    <xf numFmtId="0" fontId="104" fillId="36" borderId="4" applyNumberFormat="0" applyAlignment="0" applyProtection="0"/>
    <xf numFmtId="0" fontId="50" fillId="0" borderId="0" applyNumberFormat="0" applyFont="0" applyFill="0" applyBorder="0" applyAlignment="0" applyProtection="0"/>
    <xf numFmtId="0" fontId="104" fillId="36" borderId="4" applyNumberFormat="0" applyAlignment="0" applyProtection="0"/>
    <xf numFmtId="0" fontId="102" fillId="0" borderId="4" applyNumberFormat="0" applyFill="0" applyAlignment="0" applyProtection="0"/>
    <xf numFmtId="0" fontId="50" fillId="0" borderId="0" applyNumberFormat="0" applyFont="0" applyFill="0" applyBorder="0" applyAlignment="0" applyProtection="0"/>
    <xf numFmtId="0" fontId="102" fillId="0" borderId="4" applyNumberFormat="0" applyFill="0" applyAlignment="0" applyProtection="0"/>
    <xf numFmtId="0" fontId="102" fillId="0" borderId="4" applyNumberFormat="0" applyFill="0" applyAlignment="0" applyProtection="0"/>
    <xf numFmtId="0" fontId="152" fillId="0" borderId="0" applyNumberFormat="0" applyFill="0" applyBorder="0" applyAlignment="0" applyProtection="0">
      <alignment vertical="top"/>
      <protection locked="0"/>
    </xf>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50" fillId="0" borderId="0" applyNumberFormat="0" applyFont="0" applyFill="0" applyBorder="0" applyAlignment="0" applyProtection="0"/>
    <xf numFmtId="0" fontId="110" fillId="0" borderId="6" applyNumberFormat="0" applyFill="0" applyAlignment="0" applyProtection="0"/>
    <xf numFmtId="0" fontId="110" fillId="0" borderId="6" applyNumberFormat="0" applyFill="0" applyAlignment="0" applyProtection="0"/>
    <xf numFmtId="0" fontId="20" fillId="67" borderId="0" applyNumberFormat="0" applyFont="0" applyBorder="0" applyAlignment="0" applyProtection="0"/>
    <xf numFmtId="204" fontId="19" fillId="0" borderId="0" applyFont="0" applyFill="0" applyBorder="0" applyAlignment="0" applyProtection="0"/>
    <xf numFmtId="0" fontId="113" fillId="0" borderId="0" applyNumberFormat="0" applyFill="0" applyBorder="0" applyAlignment="0" applyProtection="0"/>
    <xf numFmtId="0" fontId="50" fillId="0" borderId="0" applyNumberFormat="0" applyFont="0" applyFill="0" applyBorder="0" applyAlignment="0" applyProtection="0"/>
    <xf numFmtId="0" fontId="113" fillId="0" borderId="0" applyNumberFormat="0" applyFill="0" applyBorder="0" applyAlignment="0" applyProtection="0"/>
    <xf numFmtId="0" fontId="50" fillId="0" borderId="0" applyNumberFormat="0" applyFont="0" applyFill="0" applyBorder="0" applyAlignment="0" applyProtection="0"/>
    <xf numFmtId="0" fontId="113" fillId="0" borderId="0" applyNumberFormat="0" applyFill="0" applyBorder="0" applyAlignment="0" applyProtection="0"/>
    <xf numFmtId="0" fontId="50" fillId="0" borderId="0" applyNumberFormat="0" applyFont="0" applyFill="0" applyBorder="0" applyAlignment="0" applyProtection="0"/>
    <xf numFmtId="0" fontId="113" fillId="0" borderId="0" applyNumberFormat="0" applyFill="0" applyBorder="0" applyAlignment="0" applyProtection="0"/>
    <xf numFmtId="0" fontId="50" fillId="0" borderId="0" applyNumberFormat="0" applyFont="0" applyFill="0" applyBorder="0" applyAlignment="0" applyProtection="0"/>
    <xf numFmtId="0" fontId="113" fillId="0" borderId="0" applyNumberFormat="0" applyFill="0" applyBorder="0" applyAlignment="0" applyProtection="0"/>
    <xf numFmtId="0" fontId="50" fillId="0" borderId="0" applyNumberFormat="0" applyFon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205" fontId="153" fillId="0" borderId="0"/>
    <xf numFmtId="0" fontId="47" fillId="0" borderId="0" applyNumberFormat="0" applyFont="0" applyFill="0" applyBorder="0" applyAlignment="0" applyProtection="0"/>
    <xf numFmtId="0" fontId="19" fillId="0" borderId="0"/>
    <xf numFmtId="0" fontId="1" fillId="0" borderId="0"/>
    <xf numFmtId="0" fontId="1"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50" fillId="0" borderId="0"/>
    <xf numFmtId="0" fontId="47" fillId="0" borderId="0"/>
    <xf numFmtId="0" fontId="19" fillId="0" borderId="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65" fillId="0" borderId="0">
      <alignment vertical="top"/>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19" fillId="0" borderId="0"/>
    <xf numFmtId="0" fontId="1" fillId="0" borderId="0"/>
    <xf numFmtId="0" fontId="1" fillId="0" borderId="0"/>
    <xf numFmtId="0" fontId="1" fillId="0" borderId="0"/>
    <xf numFmtId="0" fontId="19" fillId="0" borderId="0">
      <alignment vertical="top"/>
    </xf>
    <xf numFmtId="0" fontId="47" fillId="0" borderId="0" applyNumberFormat="0" applyFill="0" applyBorder="0" applyAlignment="0" applyProtection="0"/>
    <xf numFmtId="37" fontId="19"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ont="0" applyFill="0" applyBorder="0" applyAlignment="0" applyProtection="0"/>
    <xf numFmtId="0" fontId="19" fillId="0" borderId="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8"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8"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47" fillId="0" borderId="8" applyNumberFormat="0" applyFon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2" fillId="58" borderId="5" applyNumberFormat="0" applyAlignment="0" applyProtection="0"/>
    <xf numFmtId="0" fontId="47" fillId="0" borderId="0" applyNumberFormat="0" applyFont="0" applyFill="0" applyBorder="0" applyAlignment="0" applyProtection="0"/>
    <xf numFmtId="0" fontId="122" fillId="58"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2" fillId="58" borderId="5" applyNumberFormat="0" applyAlignment="0" applyProtection="0"/>
    <xf numFmtId="0" fontId="47" fillId="0" borderId="0" applyNumberFormat="0" applyFont="0" applyFill="0" applyBorder="0" applyAlignment="0" applyProtection="0"/>
    <xf numFmtId="0" fontId="122" fillId="58"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2" fillId="58" borderId="5" applyNumberFormat="0" applyAlignment="0" applyProtection="0"/>
    <xf numFmtId="0" fontId="47" fillId="0" borderId="0" applyNumberFormat="0" applyFont="0" applyFill="0" applyBorder="0" applyAlignment="0" applyProtection="0"/>
    <xf numFmtId="0" fontId="122" fillId="58" borderId="5" applyNumberFormat="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0" fillId="0" borderId="5" applyNumberFormat="0" applyFill="0" applyAlignment="0" applyProtection="0"/>
    <xf numFmtId="0" fontId="122" fillId="58" borderId="5" applyNumberFormat="0" applyAlignment="0" applyProtection="0"/>
    <xf numFmtId="0" fontId="47" fillId="0" borderId="0" applyNumberFormat="0" applyFont="0" applyFill="0" applyBorder="0" applyAlignment="0" applyProtection="0"/>
    <xf numFmtId="0" fontId="122" fillId="58" borderId="5" applyNumberFormat="0" applyAlignment="0" applyProtection="0"/>
    <xf numFmtId="0" fontId="120" fillId="0" borderId="5" applyNumberFormat="0" applyFill="0" applyAlignment="0" applyProtection="0"/>
    <xf numFmtId="0" fontId="47" fillId="0" borderId="0" applyNumberFormat="0" applyFont="0" applyFill="0" applyBorder="0" applyAlignment="0" applyProtection="0"/>
    <xf numFmtId="0" fontId="120" fillId="0" borderId="5" applyNumberFormat="0" applyFill="0" applyAlignment="0" applyProtection="0"/>
    <xf numFmtId="0" fontId="120" fillId="0" borderId="5" applyNumberFormat="0" applyFill="0" applyAlignment="0" applyProtection="0"/>
    <xf numFmtId="0" fontId="154" fillId="33" borderId="0">
      <alignment horizontal="right"/>
    </xf>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9" fontId="19" fillId="0" borderId="0" applyFont="0" applyFill="0" applyBorder="0" applyAlignment="0" applyProtection="0"/>
    <xf numFmtId="0" fontId="47" fillId="0" borderId="0" applyNumberFormat="0" applyFont="0" applyFill="0" applyBorder="0" applyAlignment="0" applyProtection="0"/>
    <xf numFmtId="9" fontId="111" fillId="0" borderId="37" applyNumberFormat="0" applyBorder="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125" fillId="0" borderId="38"/>
    <xf numFmtId="0" fontId="47" fillId="0" borderId="0" applyNumberFormat="0" applyFont="0" applyFill="0" applyBorder="0" applyAlignment="0" applyProtection="0"/>
    <xf numFmtId="0" fontId="19" fillId="0" borderId="0"/>
    <xf numFmtId="0" fontId="19" fillId="0" borderId="0"/>
    <xf numFmtId="0" fontId="47" fillId="0" borderId="0" applyNumberFormat="0" applyFont="0" applyFill="0" applyBorder="0" applyAlignment="0" applyProtection="0"/>
    <xf numFmtId="49" fontId="37" fillId="0" borderId="0" applyFill="0" applyBorder="0" applyAlignment="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6" fillId="0" borderId="0" applyNumberFormat="0" applyFill="0" applyBorder="0" applyAlignment="0" applyProtection="0"/>
    <xf numFmtId="0" fontId="47" fillId="0" borderId="0" applyNumberFormat="0" applyFont="0" applyFill="0" applyBorder="0" applyAlignment="0" applyProtection="0"/>
    <xf numFmtId="0" fontId="128" fillId="0" borderId="0" applyNumberFormat="0" applyFill="0" applyBorder="0" applyAlignment="0" applyProtection="0"/>
    <xf numFmtId="0" fontId="126" fillId="0" borderId="0" applyNumberFormat="0" applyFill="0" applyBorder="0" applyAlignment="0" applyProtection="0"/>
    <xf numFmtId="0" fontId="148" fillId="0" borderId="42" applyNumberFormat="0" applyFont="0" applyFill="0" applyAlignment="0" applyProtection="0"/>
    <xf numFmtId="0" fontId="47" fillId="0" borderId="9" applyNumberFormat="0" applyFill="0" applyAlignment="0" applyProtection="0"/>
    <xf numFmtId="0" fontId="131" fillId="0" borderId="41" applyNumberFormat="0" applyFill="0" applyAlignment="0" applyProtection="0"/>
    <xf numFmtId="0" fontId="47" fillId="0" borderId="0" applyNumberFormat="0" applyFont="0" applyFill="0" applyBorder="0" applyAlignment="0" applyProtection="0"/>
    <xf numFmtId="0" fontId="131" fillId="0" borderId="41" applyNumberFormat="0" applyFill="0" applyAlignment="0" applyProtection="0"/>
    <xf numFmtId="0" fontId="47" fillId="0" borderId="9" applyNumberFormat="0" applyFill="0" applyAlignment="0" applyProtection="0"/>
    <xf numFmtId="0" fontId="131" fillId="0" borderId="41" applyNumberFormat="0" applyFill="0" applyAlignment="0" applyProtection="0"/>
    <xf numFmtId="0" fontId="47" fillId="0" borderId="0" applyNumberFormat="0" applyFont="0" applyFill="0" applyBorder="0" applyAlignment="0" applyProtection="0"/>
    <xf numFmtId="0" fontId="131" fillId="0" borderId="41" applyNumberFormat="0" applyFill="0" applyAlignment="0" applyProtection="0"/>
    <xf numFmtId="0" fontId="47" fillId="0" borderId="9" applyNumberFormat="0" applyFill="0" applyAlignment="0" applyProtection="0"/>
    <xf numFmtId="0" fontId="131" fillId="0" borderId="41" applyNumberFormat="0" applyFill="0" applyAlignment="0" applyProtection="0"/>
    <xf numFmtId="0" fontId="47" fillId="0" borderId="0" applyNumberFormat="0" applyFont="0" applyFill="0" applyBorder="0" applyAlignment="0" applyProtection="0"/>
    <xf numFmtId="0" fontId="131" fillId="0" borderId="41" applyNumberFormat="0" applyFill="0" applyAlignment="0" applyProtection="0"/>
    <xf numFmtId="0" fontId="47" fillId="0" borderId="9" applyNumberFormat="0" applyFill="0" applyAlignment="0" applyProtection="0"/>
    <xf numFmtId="0" fontId="131" fillId="0" borderId="41" applyNumberFormat="0" applyFill="0" applyAlignment="0" applyProtection="0"/>
    <xf numFmtId="0" fontId="47" fillId="0" borderId="0" applyNumberFormat="0" applyFont="0" applyFill="0" applyBorder="0" applyAlignment="0" applyProtection="0"/>
    <xf numFmtId="0" fontId="131" fillId="0" borderId="41" applyNumberFormat="0" applyFill="0" applyAlignment="0" applyProtection="0"/>
    <xf numFmtId="0" fontId="47" fillId="0" borderId="9" applyNumberFormat="0" applyFill="0" applyAlignment="0" applyProtection="0"/>
    <xf numFmtId="0" fontId="47" fillId="0" borderId="0" applyNumberFormat="0" applyFont="0" applyFill="0" applyBorder="0" applyAlignment="0" applyProtection="0"/>
    <xf numFmtId="0" fontId="47" fillId="0" borderId="9" applyNumberFormat="0" applyFill="0" applyAlignment="0" applyProtection="0"/>
    <xf numFmtId="0" fontId="47" fillId="0" borderId="9" applyNumberFormat="0" applyFill="0" applyAlignment="0" applyProtection="0"/>
    <xf numFmtId="0" fontId="139" fillId="0" borderId="0" applyFill="0" applyBorder="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47" fillId="0" borderId="0" applyNumberFormat="0" applyFon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43" fontId="19" fillId="0" borderId="0" applyFont="0" applyFill="0" applyBorder="0" applyAlignment="0" applyProtection="0"/>
  </cellStyleXfs>
  <cellXfs count="485">
    <xf numFmtId="0" fontId="0" fillId="0" borderId="0" xfId="0"/>
    <xf numFmtId="37" fontId="20" fillId="0" borderId="0" xfId="1" applyNumberFormat="1" applyFont="1" applyFill="1" applyAlignment="1">
      <alignment vertical="top"/>
    </xf>
    <xf numFmtId="41" fontId="20" fillId="0" borderId="0" xfId="1" applyNumberFormat="1" applyFont="1" applyFill="1" applyAlignment="1">
      <alignment vertical="top"/>
    </xf>
    <xf numFmtId="41" fontId="19" fillId="0" borderId="0" xfId="1" applyNumberFormat="1" applyFont="1" applyFill="1" applyAlignment="1"/>
    <xf numFmtId="37" fontId="20" fillId="0" borderId="0" xfId="1" applyNumberFormat="1" applyFont="1" applyFill="1" applyBorder="1" applyAlignment="1">
      <alignment vertical="top"/>
    </xf>
    <xf numFmtId="0" fontId="19" fillId="0" borderId="0" xfId="0" applyFont="1" applyAlignment="1">
      <alignment horizontal="justify"/>
    </xf>
    <xf numFmtId="37" fontId="20" fillId="33" borderId="0" xfId="2" applyNumberFormat="1" applyFont="1" applyFill="1" applyAlignment="1">
      <alignment vertical="top"/>
    </xf>
    <xf numFmtId="41" fontId="19" fillId="33" borderId="0" xfId="2" applyNumberFormat="1" applyFont="1" applyFill="1" applyAlignment="1">
      <alignment vertical="top"/>
    </xf>
    <xf numFmtId="37" fontId="19" fillId="33" borderId="0" xfId="2" applyNumberFormat="1" applyFont="1" applyFill="1" applyAlignment="1">
      <alignment vertical="top"/>
    </xf>
    <xf numFmtId="37" fontId="21" fillId="33" borderId="0" xfId="2" applyNumberFormat="1" applyFont="1" applyFill="1" applyAlignment="1" applyProtection="1">
      <alignment horizontal="left" vertical="top"/>
    </xf>
    <xf numFmtId="0" fontId="22" fillId="0" borderId="0" xfId="1" applyFont="1" applyFill="1" applyAlignment="1">
      <alignment horizontal="left"/>
    </xf>
    <xf numFmtId="37" fontId="23" fillId="0" borderId="0" xfId="1" applyNumberFormat="1" applyFont="1" applyFill="1" applyAlignment="1" applyProtection="1">
      <alignment horizontal="left" vertical="top"/>
    </xf>
    <xf numFmtId="37" fontId="23" fillId="0" borderId="0" xfId="1" quotePrefix="1" applyNumberFormat="1" applyFont="1" applyFill="1" applyAlignment="1" applyProtection="1">
      <alignment horizontal="left" vertical="top"/>
    </xf>
    <xf numFmtId="41" fontId="20" fillId="33" borderId="0" xfId="2" applyNumberFormat="1" applyFont="1" applyFill="1" applyAlignment="1">
      <alignment vertical="top"/>
    </xf>
    <xf numFmtId="37" fontId="20" fillId="34" borderId="0" xfId="1" applyNumberFormat="1" applyFont="1" applyFill="1" applyAlignment="1">
      <alignment vertical="top"/>
    </xf>
    <xf numFmtId="41" fontId="20" fillId="34" borderId="0" xfId="1" applyNumberFormat="1" applyFont="1" applyFill="1" applyAlignment="1">
      <alignment vertical="top"/>
    </xf>
    <xf numFmtId="41" fontId="19" fillId="34" borderId="0" xfId="1" applyNumberFormat="1" applyFont="1" applyFill="1" applyAlignment="1"/>
    <xf numFmtId="37" fontId="20" fillId="34" borderId="0" xfId="1" applyNumberFormat="1" applyFont="1" applyFill="1" applyBorder="1" applyAlignment="1">
      <alignment vertical="top"/>
    </xf>
    <xf numFmtId="0" fontId="19" fillId="34" borderId="0" xfId="0" applyFont="1" applyFill="1" applyAlignment="1">
      <alignment vertical="top"/>
    </xf>
    <xf numFmtId="41" fontId="20" fillId="34" borderId="0" xfId="2" applyNumberFormat="1" applyFont="1" applyFill="1" applyAlignment="1">
      <alignment vertical="top"/>
    </xf>
    <xf numFmtId="37" fontId="20" fillId="34" borderId="0" xfId="2" applyNumberFormat="1" applyFont="1" applyFill="1" applyAlignment="1">
      <alignment vertical="top"/>
    </xf>
    <xf numFmtId="0" fontId="19" fillId="34" borderId="0" xfId="0" applyFont="1" applyFill="1" applyAlignment="1"/>
    <xf numFmtId="164" fontId="19" fillId="34" borderId="0" xfId="3" applyNumberFormat="1" applyFont="1" applyFill="1" applyAlignment="1"/>
    <xf numFmtId="164" fontId="19" fillId="34" borderId="0" xfId="4" applyNumberFormat="1" applyFont="1" applyFill="1" applyAlignment="1">
      <alignment horizontal="right"/>
    </xf>
    <xf numFmtId="164" fontId="19" fillId="34" borderId="0" xfId="4" applyNumberFormat="1" applyFont="1" applyFill="1" applyAlignment="1">
      <alignment horizontal="right" vertical="top"/>
    </xf>
    <xf numFmtId="0" fontId="24" fillId="34" borderId="0" xfId="0" applyFont="1" applyFill="1" applyAlignment="1">
      <alignment horizontal="center" vertical="top"/>
    </xf>
    <xf numFmtId="37" fontId="19" fillId="34" borderId="0" xfId="1" applyNumberFormat="1" applyFont="1" applyFill="1" applyAlignment="1">
      <alignment horizontal="left" vertical="top"/>
    </xf>
    <xf numFmtId="37" fontId="19" fillId="34" borderId="0" xfId="1" applyNumberFormat="1" applyFont="1" applyFill="1" applyAlignment="1">
      <alignment horizontal="right" vertical="top"/>
    </xf>
    <xf numFmtId="37" fontId="19" fillId="34" borderId="0" xfId="1" applyNumberFormat="1" applyFont="1" applyFill="1" applyBorder="1" applyAlignment="1">
      <alignment horizontal="right" vertical="top"/>
    </xf>
    <xf numFmtId="0" fontId="22" fillId="34" borderId="0" xfId="1" applyFont="1" applyFill="1" applyAlignment="1">
      <alignment horizontal="left"/>
    </xf>
    <xf numFmtId="37" fontId="23" fillId="34" borderId="0" xfId="1" applyNumberFormat="1" applyFont="1" applyFill="1" applyAlignment="1" applyProtection="1">
      <alignment horizontal="left" vertical="top"/>
    </xf>
    <xf numFmtId="37" fontId="23" fillId="34" borderId="0" xfId="1" quotePrefix="1" applyNumberFormat="1" applyFont="1" applyFill="1" applyAlignment="1" applyProtection="1">
      <alignment horizontal="left" vertical="top"/>
    </xf>
    <xf numFmtId="37" fontId="19" fillId="34" borderId="0" xfId="5" applyNumberFormat="1" applyFont="1" applyFill="1" applyAlignment="1">
      <alignment vertical="top"/>
    </xf>
    <xf numFmtId="0" fontId="19" fillId="34" borderId="0" xfId="5" applyNumberFormat="1" applyFont="1" applyFill="1" applyAlignment="1">
      <alignment horizontal="left" vertical="top" wrapText="1"/>
    </xf>
    <xf numFmtId="0" fontId="19" fillId="34" borderId="0" xfId="5" applyFont="1" applyFill="1" applyAlignment="1">
      <alignment horizontal="justify" vertical="top" wrapText="1"/>
    </xf>
    <xf numFmtId="0" fontId="19" fillId="34" borderId="0" xfId="5" applyNumberFormat="1" applyFont="1" applyFill="1" applyBorder="1" applyAlignment="1">
      <alignment horizontal="left" vertical="top" wrapText="1"/>
    </xf>
    <xf numFmtId="37" fontId="19" fillId="34" borderId="0" xfId="5" applyNumberFormat="1" applyFont="1" applyFill="1" applyAlignment="1">
      <alignment horizontal="right" vertical="top"/>
    </xf>
    <xf numFmtId="37" fontId="19" fillId="34" borderId="0" xfId="5" applyNumberFormat="1" applyFont="1" applyFill="1" applyAlignment="1"/>
    <xf numFmtId="37" fontId="19" fillId="34" borderId="0" xfId="1" applyNumberFormat="1" applyFont="1" applyFill="1" applyAlignment="1">
      <alignment vertical="top"/>
    </xf>
    <xf numFmtId="43" fontId="19" fillId="34" borderId="0" xfId="7" applyFont="1" applyFill="1" applyAlignment="1">
      <alignment horizontal="center"/>
    </xf>
    <xf numFmtId="2" fontId="19" fillId="34" borderId="0" xfId="5" applyNumberFormat="1" applyFont="1" applyFill="1" applyBorder="1" applyAlignment="1">
      <alignment horizontal="center"/>
    </xf>
    <xf numFmtId="2" fontId="19" fillId="34" borderId="0" xfId="5" applyNumberFormat="1" applyFont="1" applyFill="1" applyAlignment="1"/>
    <xf numFmtId="43" fontId="19" fillId="34" borderId="0" xfId="4" applyFont="1" applyFill="1"/>
    <xf numFmtId="37" fontId="19" fillId="34" borderId="0" xfId="5" applyNumberFormat="1" applyFont="1" applyFill="1" applyBorder="1" applyAlignment="1"/>
    <xf numFmtId="37" fontId="19" fillId="34" borderId="0" xfId="5" applyNumberFormat="1" applyFont="1" applyFill="1" applyAlignment="1">
      <alignment horizontal="right"/>
    </xf>
    <xf numFmtId="37" fontId="19" fillId="0" borderId="0" xfId="5" applyNumberFormat="1" applyFont="1" applyFill="1" applyAlignment="1"/>
    <xf numFmtId="0" fontId="26" fillId="0" borderId="0" xfId="5" applyNumberFormat="1" applyFont="1" applyFill="1" applyBorder="1" applyAlignment="1">
      <alignment horizontal="center"/>
    </xf>
    <xf numFmtId="0" fontId="26" fillId="0" borderId="11" xfId="5" applyNumberFormat="1" applyFont="1" applyFill="1" applyBorder="1" applyAlignment="1">
      <alignment horizontal="center"/>
    </xf>
    <xf numFmtId="37" fontId="19" fillId="0" borderId="0" xfId="5" applyNumberFormat="1" applyFont="1" applyFill="1" applyBorder="1" applyAlignment="1"/>
    <xf numFmtId="37" fontId="19" fillId="0" borderId="0" xfId="5" applyNumberFormat="1" applyFont="1" applyFill="1" applyAlignment="1">
      <alignment horizontal="right"/>
    </xf>
    <xf numFmtId="0" fontId="0" fillId="0" borderId="0" xfId="0" applyAlignment="1">
      <alignment horizontal="justify" vertical="top" wrapText="1"/>
    </xf>
    <xf numFmtId="0" fontId="19" fillId="0" borderId="0" xfId="5" applyNumberFormat="1" applyFont="1" applyFill="1" applyAlignment="1">
      <alignment horizontal="justify" vertical="top" wrapText="1"/>
    </xf>
    <xf numFmtId="0" fontId="19" fillId="0" borderId="0" xfId="8" applyNumberFormat="1" applyFont="1" applyFill="1" applyAlignment="1">
      <alignment horizontal="left" wrapText="1"/>
    </xf>
    <xf numFmtId="0" fontId="19" fillId="0" borderId="0" xfId="8" applyNumberFormat="1" applyFont="1" applyFill="1" applyBorder="1" applyAlignment="1">
      <alignment horizontal="left" wrapText="1"/>
    </xf>
    <xf numFmtId="37" fontId="26" fillId="0" borderId="0" xfId="5" applyNumberFormat="1" applyFont="1" applyFill="1" applyAlignment="1" applyProtection="1">
      <alignment horizontal="left"/>
    </xf>
    <xf numFmtId="37" fontId="19" fillId="0" borderId="0" xfId="5" applyNumberFormat="1" applyFont="1" applyFill="1" applyAlignment="1">
      <alignment vertical="top"/>
    </xf>
    <xf numFmtId="0" fontId="19" fillId="0" borderId="0" xfId="5" applyFont="1" applyFill="1" applyAlignment="1">
      <alignment wrapText="1"/>
    </xf>
    <xf numFmtId="0" fontId="19" fillId="0" borderId="0" xfId="5" applyFont="1" applyFill="1" applyAlignment="1">
      <alignment vertical="top" wrapText="1"/>
    </xf>
    <xf numFmtId="0" fontId="19" fillId="0" borderId="0" xfId="5" applyFont="1" applyFill="1" applyBorder="1" applyAlignment="1">
      <alignment wrapText="1"/>
    </xf>
    <xf numFmtId="37" fontId="19" fillId="0" borderId="0" xfId="5" applyNumberFormat="1" applyFont="1" applyFill="1" applyAlignment="1">
      <alignment horizontal="right" vertical="top"/>
    </xf>
    <xf numFmtId="0" fontId="19" fillId="0" borderId="0" xfId="9" applyFont="1" applyFill="1" applyAlignment="1"/>
    <xf numFmtId="0" fontId="19" fillId="0" borderId="0" xfId="9" applyFont="1" applyFill="1" applyBorder="1" applyAlignment="1"/>
    <xf numFmtId="0" fontId="19" fillId="0" borderId="0" xfId="10" applyNumberFormat="1" applyFont="1" applyFill="1" applyAlignment="1">
      <alignment horizontal="justify" vertical="top" wrapText="1"/>
    </xf>
    <xf numFmtId="37" fontId="26" fillId="0" borderId="0" xfId="5" applyNumberFormat="1" applyFont="1" applyFill="1" applyAlignment="1"/>
    <xf numFmtId="37" fontId="21" fillId="0" borderId="0" xfId="1" applyNumberFormat="1" applyFont="1" applyFill="1" applyAlignment="1">
      <alignment vertical="top"/>
    </xf>
    <xf numFmtId="37" fontId="28" fillId="0" borderId="0" xfId="1" applyNumberFormat="1" applyFont="1" applyFill="1" applyAlignment="1">
      <alignment vertical="top"/>
    </xf>
    <xf numFmtId="0" fontId="19" fillId="0" borderId="0" xfId="5" applyFont="1" applyFill="1" applyAlignment="1">
      <alignment horizontal="justify" vertical="top" wrapText="1"/>
    </xf>
    <xf numFmtId="0" fontId="19" fillId="0" borderId="0" xfId="5" applyNumberFormat="1" applyFont="1" applyFill="1" applyAlignment="1">
      <alignment horizontal="left" vertical="top" wrapText="1"/>
    </xf>
    <xf numFmtId="0" fontId="19" fillId="0" borderId="0" xfId="5" applyNumberFormat="1" applyFont="1" applyFill="1" applyAlignment="1">
      <alignment horizontal="left" wrapText="1"/>
    </xf>
    <xf numFmtId="0" fontId="19" fillId="0" borderId="0" xfId="5" applyFont="1" applyFill="1" applyAlignment="1">
      <alignment horizontal="justify" wrapText="1"/>
    </xf>
    <xf numFmtId="0" fontId="19" fillId="0" borderId="0" xfId="5" applyNumberFormat="1" applyFont="1" applyFill="1" applyBorder="1" applyAlignment="1">
      <alignment horizontal="left" wrapText="1"/>
    </xf>
    <xf numFmtId="0" fontId="19" fillId="0" borderId="0" xfId="5" applyFont="1" applyFill="1" applyBorder="1" applyAlignment="1">
      <alignment horizontal="justify" wrapText="1"/>
    </xf>
    <xf numFmtId="0" fontId="19" fillId="0" borderId="0" xfId="5" applyNumberFormat="1" applyFont="1" applyFill="1" applyAlignment="1">
      <alignment horizontal="justify"/>
    </xf>
    <xf numFmtId="0" fontId="19" fillId="0" borderId="0" xfId="5" applyNumberFormat="1" applyFont="1" applyFill="1" applyBorder="1" applyAlignment="1">
      <alignment horizontal="justify"/>
    </xf>
    <xf numFmtId="41" fontId="19" fillId="0" borderId="0" xfId="5" applyNumberFormat="1" applyFont="1" applyFill="1" applyAlignment="1"/>
    <xf numFmtId="41" fontId="19" fillId="0" borderId="0" xfId="5" applyNumberFormat="1" applyFont="1" applyFill="1" applyAlignment="1">
      <alignment horizontal="left"/>
    </xf>
    <xf numFmtId="0" fontId="19" fillId="0" borderId="0" xfId="5" applyNumberFormat="1" applyFont="1" applyFill="1" applyAlignment="1">
      <alignment horizontal="justify" wrapText="1"/>
    </xf>
    <xf numFmtId="41" fontId="19" fillId="0" borderId="0" xfId="5" applyNumberFormat="1" applyFont="1" applyFill="1" applyAlignment="1">
      <alignment vertical="top"/>
    </xf>
    <xf numFmtId="37" fontId="19" fillId="0" borderId="0" xfId="5" applyNumberFormat="1" applyFont="1" applyFill="1" applyBorder="1" applyAlignment="1">
      <alignment vertical="top"/>
    </xf>
    <xf numFmtId="41" fontId="19" fillId="0" borderId="0" xfId="1" applyNumberFormat="1" applyFont="1" applyFill="1" applyAlignment="1">
      <alignment horizontal="right"/>
    </xf>
    <xf numFmtId="37" fontId="19" fillId="0" borderId="0" xfId="1" applyNumberFormat="1" applyFont="1" applyFill="1" applyAlignment="1">
      <alignment horizontal="left" vertical="top"/>
    </xf>
    <xf numFmtId="37" fontId="19" fillId="0" borderId="0" xfId="1" applyNumberFormat="1" applyFont="1" applyFill="1" applyAlignment="1">
      <alignment horizontal="right" vertical="top"/>
    </xf>
    <xf numFmtId="37" fontId="19" fillId="0" borderId="0" xfId="1" applyNumberFormat="1" applyFont="1" applyFill="1" applyBorder="1" applyAlignment="1">
      <alignment horizontal="right" vertical="top"/>
    </xf>
    <xf numFmtId="37" fontId="19" fillId="0" borderId="0" xfId="1" applyNumberFormat="1" applyFont="1" applyFill="1" applyBorder="1" applyAlignment="1">
      <alignment horizontal="left" vertical="top"/>
    </xf>
    <xf numFmtId="41" fontId="26" fillId="0" borderId="12" xfId="1" applyNumberFormat="1" applyFont="1" applyFill="1" applyBorder="1" applyAlignment="1"/>
    <xf numFmtId="41" fontId="19" fillId="0" borderId="12" xfId="1" applyNumberFormat="1" applyFont="1" applyFill="1" applyBorder="1" applyAlignment="1"/>
    <xf numFmtId="41" fontId="26" fillId="0" borderId="0" xfId="1" applyNumberFormat="1" applyFont="1" applyFill="1" applyBorder="1" applyAlignment="1">
      <alignment horizontal="right"/>
    </xf>
    <xf numFmtId="41" fontId="26" fillId="0" borderId="0" xfId="1" applyNumberFormat="1" applyFont="1" applyFill="1" applyBorder="1" applyAlignment="1"/>
    <xf numFmtId="37" fontId="20" fillId="0" borderId="0" xfId="1" applyNumberFormat="1" applyFont="1" applyFill="1" applyAlignment="1"/>
    <xf numFmtId="37" fontId="19" fillId="0" borderId="0" xfId="1" applyNumberFormat="1" applyFont="1" applyFill="1" applyAlignment="1"/>
    <xf numFmtId="41" fontId="19" fillId="0" borderId="0" xfId="1" applyNumberFormat="1" applyFont="1" applyFill="1" applyAlignment="1">
      <alignment horizontal="right" vertical="top"/>
    </xf>
    <xf numFmtId="41" fontId="19" fillId="0" borderId="0" xfId="1" applyNumberFormat="1" applyFont="1" applyFill="1" applyBorder="1" applyAlignment="1">
      <alignment horizontal="right" vertical="top"/>
    </xf>
    <xf numFmtId="41" fontId="19" fillId="0" borderId="0" xfId="1" applyNumberFormat="1" applyFont="1" applyFill="1" applyBorder="1" applyAlignment="1"/>
    <xf numFmtId="37" fontId="19" fillId="0" borderId="0" xfId="1" applyNumberFormat="1" applyFont="1" applyFill="1" applyAlignment="1">
      <alignment vertical="top"/>
    </xf>
    <xf numFmtId="37" fontId="19" fillId="0" borderId="0" xfId="1" applyNumberFormat="1" applyFont="1" applyFill="1" applyAlignment="1" applyProtection="1">
      <alignment horizontal="left" vertical="top"/>
    </xf>
    <xf numFmtId="0" fontId="19" fillId="0" borderId="0" xfId="11" applyFont="1" applyFill="1" applyAlignment="1" applyProtection="1">
      <alignment horizontal="left" vertical="top"/>
    </xf>
    <xf numFmtId="41" fontId="19" fillId="0" borderId="0" xfId="1" applyNumberFormat="1" applyFont="1" applyFill="1" applyAlignment="1" applyProtection="1"/>
    <xf numFmtId="41" fontId="19" fillId="0" borderId="0" xfId="1" applyNumberFormat="1" applyFont="1" applyFill="1" applyAlignment="1">
      <alignment vertical="top"/>
    </xf>
    <xf numFmtId="37" fontId="26" fillId="0" borderId="0" xfId="1" applyNumberFormat="1" applyFont="1" applyFill="1" applyAlignment="1" applyProtection="1">
      <alignment horizontal="left" vertical="top"/>
    </xf>
    <xf numFmtId="37" fontId="26" fillId="0" borderId="0" xfId="1" applyNumberFormat="1" applyFont="1" applyFill="1" applyAlignment="1">
      <alignment vertical="top"/>
    </xf>
    <xf numFmtId="41" fontId="26" fillId="0" borderId="13" xfId="1" applyNumberFormat="1" applyFont="1" applyFill="1" applyBorder="1" applyAlignment="1"/>
    <xf numFmtId="41" fontId="19" fillId="0" borderId="13" xfId="1" applyNumberFormat="1" applyFont="1" applyFill="1" applyBorder="1" applyAlignment="1">
      <alignment vertical="top"/>
    </xf>
    <xf numFmtId="41" fontId="26" fillId="0" borderId="11" xfId="1" applyNumberFormat="1" applyFont="1" applyFill="1" applyBorder="1" applyAlignment="1" applyProtection="1"/>
    <xf numFmtId="41" fontId="19" fillId="0" borderId="11" xfId="1" applyNumberFormat="1" applyFont="1" applyFill="1" applyBorder="1" applyAlignment="1">
      <alignment vertical="top"/>
    </xf>
    <xf numFmtId="41" fontId="19" fillId="0" borderId="14" xfId="1" applyNumberFormat="1" applyFont="1" applyFill="1" applyBorder="1" applyAlignment="1" applyProtection="1"/>
    <xf numFmtId="41" fontId="19" fillId="0" borderId="14" xfId="1" applyNumberFormat="1" applyFont="1" applyFill="1" applyBorder="1" applyAlignment="1">
      <alignment vertical="top"/>
    </xf>
    <xf numFmtId="41" fontId="19" fillId="0" borderId="14" xfId="1" applyNumberFormat="1" applyFont="1" applyFill="1" applyBorder="1" applyAlignment="1"/>
    <xf numFmtId="41" fontId="19" fillId="0" borderId="0" xfId="1" applyNumberFormat="1" applyFont="1" applyFill="1" applyAlignment="1" applyProtection="1">
      <alignment horizontal="fill"/>
    </xf>
    <xf numFmtId="37" fontId="26" fillId="0" borderId="0" xfId="1" applyNumberFormat="1" applyFont="1" applyFill="1" applyAlignment="1" applyProtection="1">
      <alignment horizontal="left"/>
    </xf>
    <xf numFmtId="164" fontId="29" fillId="34" borderId="0" xfId="3" applyNumberFormat="1" applyFont="1" applyFill="1"/>
    <xf numFmtId="41" fontId="26" fillId="0" borderId="0" xfId="1" applyNumberFormat="1" applyFont="1" applyFill="1" applyAlignment="1">
      <alignment horizontal="center"/>
    </xf>
    <xf numFmtId="41" fontId="19" fillId="0" borderId="0" xfId="1" applyNumberFormat="1" applyFont="1" applyFill="1" applyAlignment="1">
      <alignment horizontal="centerContinuous" vertical="top"/>
    </xf>
    <xf numFmtId="41" fontId="26" fillId="0" borderId="0" xfId="1" applyNumberFormat="1" applyFont="1" applyFill="1" applyBorder="1" applyAlignment="1">
      <alignment horizontal="center"/>
    </xf>
    <xf numFmtId="41" fontId="26" fillId="0" borderId="0" xfId="1" quotePrefix="1" applyNumberFormat="1" applyFont="1" applyFill="1" applyBorder="1" applyAlignment="1">
      <alignment horizontal="center" vertical="top"/>
    </xf>
    <xf numFmtId="41" fontId="26" fillId="0" borderId="0" xfId="1" applyNumberFormat="1" applyFont="1" applyFill="1" applyBorder="1" applyAlignment="1" applyProtection="1">
      <alignment horizontal="center"/>
    </xf>
    <xf numFmtId="41" fontId="30" fillId="0" borderId="0" xfId="1" applyNumberFormat="1" applyFont="1" applyFill="1" applyAlignment="1">
      <alignment vertical="top"/>
    </xf>
    <xf numFmtId="37" fontId="30" fillId="0" borderId="0" xfId="1" applyNumberFormat="1" applyFont="1" applyFill="1" applyAlignment="1">
      <alignment horizontal="center" vertical="top"/>
    </xf>
    <xf numFmtId="41" fontId="26" fillId="0" borderId="0" xfId="1" applyNumberFormat="1" applyFont="1" applyFill="1" applyAlignment="1" applyProtection="1">
      <alignment horizontal="left"/>
    </xf>
    <xf numFmtId="41" fontId="26" fillId="0" borderId="0" xfId="1" applyNumberFormat="1" applyFont="1" applyFill="1" applyAlignment="1"/>
    <xf numFmtId="37" fontId="31" fillId="0" borderId="0" xfId="1" applyNumberFormat="1" applyFont="1" applyFill="1" applyAlignment="1" applyProtection="1">
      <alignment horizontal="left" vertical="top"/>
    </xf>
    <xf numFmtId="37" fontId="21" fillId="0" borderId="0" xfId="1" applyNumberFormat="1" applyFont="1" applyFill="1" applyAlignment="1" applyProtection="1">
      <alignment horizontal="left" vertical="top"/>
    </xf>
    <xf numFmtId="37" fontId="28" fillId="0" borderId="0" xfId="1" applyNumberFormat="1" applyFont="1" applyFill="1" applyAlignment="1" applyProtection="1">
      <alignment horizontal="left" vertical="top"/>
    </xf>
    <xf numFmtId="165" fontId="19" fillId="0" borderId="0" xfId="1" applyNumberFormat="1" applyFont="1" applyFill="1" applyBorder="1" applyAlignment="1"/>
    <xf numFmtId="43" fontId="19" fillId="0" borderId="0" xfId="3" applyFont="1" applyFill="1" applyAlignment="1">
      <alignment horizontal="left" vertical="top"/>
    </xf>
    <xf numFmtId="43" fontId="19" fillId="0" borderId="0" xfId="3" applyNumberFormat="1" applyFont="1" applyFill="1" applyAlignment="1">
      <alignment horizontal="left" vertical="top"/>
    </xf>
    <xf numFmtId="37" fontId="20" fillId="0" borderId="0" xfId="1" applyNumberFormat="1" applyFont="1" applyFill="1" applyAlignment="1">
      <alignment horizontal="left" vertical="top"/>
    </xf>
    <xf numFmtId="41" fontId="19" fillId="0" borderId="0" xfId="1" applyNumberFormat="1" applyFont="1" applyFill="1" applyBorder="1" applyAlignment="1">
      <alignment vertical="top"/>
    </xf>
    <xf numFmtId="37" fontId="19" fillId="0" borderId="0" xfId="1" applyNumberFormat="1" applyFont="1" applyFill="1" applyBorder="1" applyAlignment="1">
      <alignment vertical="top"/>
    </xf>
    <xf numFmtId="41" fontId="20" fillId="0" borderId="0" xfId="1" applyNumberFormat="1" applyFont="1" applyFill="1" applyBorder="1" applyAlignment="1">
      <alignment vertical="top"/>
    </xf>
    <xf numFmtId="37" fontId="32" fillId="0" borderId="0" xfId="1" applyNumberFormat="1" applyFont="1" applyFill="1" applyAlignment="1">
      <alignment horizontal="justify" vertical="top"/>
    </xf>
    <xf numFmtId="37" fontId="19" fillId="0" borderId="0" xfId="10" applyNumberFormat="1" applyFont="1" applyFill="1" applyAlignment="1">
      <alignment horizontal="justify" wrapText="1"/>
    </xf>
    <xf numFmtId="37" fontId="19" fillId="0" borderId="0" xfId="10" applyNumberFormat="1" applyFont="1" applyFill="1" applyAlignment="1">
      <alignment horizontal="left" vertical="justify" wrapText="1"/>
    </xf>
    <xf numFmtId="165" fontId="19" fillId="0" borderId="0" xfId="1" quotePrefix="1" applyNumberFormat="1" applyFont="1" applyFill="1" applyAlignment="1">
      <alignment horizontal="right"/>
    </xf>
    <xf numFmtId="166" fontId="19" fillId="0" borderId="0" xfId="1" applyNumberFormat="1" applyFont="1" applyFill="1" applyBorder="1" applyAlignment="1">
      <alignment horizontal="right"/>
    </xf>
    <xf numFmtId="164" fontId="26" fillId="0" borderId="0" xfId="3" applyNumberFormat="1" applyFont="1" applyFill="1" applyBorder="1" applyAlignment="1" applyProtection="1"/>
    <xf numFmtId="164" fontId="19" fillId="0" borderId="0" xfId="3" applyNumberFormat="1" applyFont="1" applyFill="1" applyBorder="1" applyAlignment="1">
      <alignment vertical="top"/>
    </xf>
    <xf numFmtId="41" fontId="26" fillId="0" borderId="0" xfId="1" applyNumberFormat="1" applyFont="1" applyFill="1" applyBorder="1" applyAlignment="1" applyProtection="1"/>
    <xf numFmtId="164" fontId="26" fillId="0" borderId="12" xfId="3" applyNumberFormat="1" applyFont="1" applyFill="1" applyBorder="1" applyAlignment="1" applyProtection="1"/>
    <xf numFmtId="164" fontId="19" fillId="0" borderId="12" xfId="3" applyNumberFormat="1" applyFont="1" applyFill="1" applyBorder="1" applyAlignment="1">
      <alignment vertical="top"/>
    </xf>
    <xf numFmtId="41" fontId="19" fillId="0" borderId="12" xfId="1" applyNumberFormat="1" applyFont="1" applyFill="1" applyBorder="1" applyAlignment="1">
      <alignment vertical="top"/>
    </xf>
    <xf numFmtId="164" fontId="19" fillId="0" borderId="11" xfId="3" applyNumberFormat="1" applyFont="1" applyFill="1" applyBorder="1" applyAlignment="1" applyProtection="1"/>
    <xf numFmtId="164" fontId="19" fillId="0" borderId="11" xfId="3" applyNumberFormat="1" applyFont="1" applyFill="1" applyBorder="1" applyAlignment="1">
      <alignment vertical="top"/>
    </xf>
    <xf numFmtId="41" fontId="19" fillId="0" borderId="11" xfId="1" applyNumberFormat="1" applyFont="1" applyFill="1" applyBorder="1" applyAlignment="1" applyProtection="1"/>
    <xf numFmtId="164" fontId="19" fillId="0" borderId="0" xfId="3" applyNumberFormat="1" applyFont="1" applyFill="1" applyBorder="1" applyAlignment="1" applyProtection="1">
      <alignment horizontal="right"/>
    </xf>
    <xf numFmtId="164" fontId="19" fillId="0" borderId="0" xfId="3" applyNumberFormat="1" applyFont="1" applyFill="1" applyAlignment="1">
      <alignment vertical="top"/>
    </xf>
    <xf numFmtId="41" fontId="19" fillId="0" borderId="0" xfId="1" applyNumberFormat="1" applyFont="1" applyFill="1" applyBorder="1" applyAlignment="1" applyProtection="1">
      <alignment horizontal="right"/>
    </xf>
    <xf numFmtId="164" fontId="19" fillId="0" borderId="0" xfId="3" applyNumberFormat="1" applyFont="1" applyFill="1" applyAlignment="1"/>
    <xf numFmtId="164" fontId="19" fillId="0" borderId="0" xfId="3" applyNumberFormat="1" applyFont="1" applyFill="1" applyAlignment="1" applyProtection="1"/>
    <xf numFmtId="41" fontId="19" fillId="0" borderId="0" xfId="1" applyNumberFormat="1" applyFont="1" applyFill="1" applyBorder="1" applyAlignment="1" applyProtection="1"/>
    <xf numFmtId="164" fontId="19" fillId="0" borderId="0" xfId="3" applyNumberFormat="1" applyFont="1" applyFill="1" applyBorder="1" applyAlignment="1" applyProtection="1"/>
    <xf numFmtId="164" fontId="19" fillId="0" borderId="0" xfId="3" applyNumberFormat="1" applyFont="1" applyFill="1" applyBorder="1" applyAlignment="1"/>
    <xf numFmtId="41" fontId="26" fillId="0" borderId="0" xfId="1" applyNumberFormat="1" applyFont="1" applyFill="1" applyAlignment="1" applyProtection="1">
      <alignment horizontal="center"/>
    </xf>
    <xf numFmtId="0" fontId="26" fillId="0" borderId="0" xfId="1" quotePrefix="1" applyNumberFormat="1" applyFont="1" applyFill="1" applyAlignment="1">
      <alignment horizontal="center"/>
    </xf>
    <xf numFmtId="0" fontId="19" fillId="0" borderId="0" xfId="1" applyNumberFormat="1" applyFont="1" applyFill="1" applyAlignment="1">
      <alignment horizontal="centerContinuous" vertical="top"/>
    </xf>
    <xf numFmtId="0" fontId="26" fillId="0" borderId="0" xfId="1" applyNumberFormat="1" applyFont="1" applyFill="1" applyAlignment="1">
      <alignment horizontal="center"/>
    </xf>
    <xf numFmtId="0" fontId="26" fillId="0" borderId="0" xfId="1" applyNumberFormat="1" applyFont="1" applyFill="1" applyBorder="1" applyAlignment="1">
      <alignment horizontal="center"/>
    </xf>
    <xf numFmtId="41" fontId="26" fillId="0" borderId="0" xfId="1" applyNumberFormat="1" applyFont="1" applyFill="1" applyBorder="1" applyAlignment="1">
      <alignment horizontal="center" vertical="top"/>
    </xf>
    <xf numFmtId="37" fontId="33" fillId="0" borderId="0" xfId="1" applyNumberFormat="1" applyFont="1" applyFill="1" applyAlignment="1">
      <alignment vertical="top"/>
    </xf>
    <xf numFmtId="41" fontId="33" fillId="0" borderId="0" xfId="1" applyNumberFormat="1" applyFont="1" applyFill="1" applyAlignment="1">
      <alignment vertical="top"/>
    </xf>
    <xf numFmtId="41" fontId="22" fillId="0" borderId="0" xfId="1" applyNumberFormat="1" applyFont="1" applyFill="1" applyAlignment="1"/>
    <xf numFmtId="37" fontId="33" fillId="0" borderId="0" xfId="1" applyNumberFormat="1" applyFont="1" applyFill="1" applyBorder="1" applyAlignment="1">
      <alignment vertical="top"/>
    </xf>
    <xf numFmtId="37" fontId="19" fillId="0" borderId="0" xfId="10" applyNumberFormat="1" applyFont="1" applyFill="1" applyAlignment="1"/>
    <xf numFmtId="37" fontId="19" fillId="0" borderId="0" xfId="10" applyNumberFormat="1" applyFont="1" applyFill="1" applyBorder="1" applyAlignment="1"/>
    <xf numFmtId="41" fontId="19" fillId="0" borderId="0" xfId="10" applyNumberFormat="1" applyFont="1" applyFill="1" applyAlignment="1"/>
    <xf numFmtId="41" fontId="19" fillId="0" borderId="0" xfId="10" applyNumberFormat="1" applyFont="1" applyFill="1" applyBorder="1" applyAlignment="1"/>
    <xf numFmtId="37" fontId="19" fillId="0" borderId="0" xfId="10" applyNumberFormat="1" applyFont="1" applyFill="1" applyAlignment="1" applyProtection="1">
      <alignment horizontal="left"/>
    </xf>
    <xf numFmtId="37" fontId="19" fillId="34" borderId="0" xfId="10" applyNumberFormat="1" applyFont="1" applyFill="1" applyAlignment="1"/>
    <xf numFmtId="37" fontId="19" fillId="34" borderId="0" xfId="10" applyNumberFormat="1" applyFont="1" applyFill="1" applyBorder="1" applyAlignment="1"/>
    <xf numFmtId="37" fontId="19" fillId="34" borderId="0" xfId="10" applyNumberFormat="1" applyFont="1" applyFill="1" applyBorder="1" applyAlignment="1">
      <alignment horizontal="left"/>
    </xf>
    <xf numFmtId="41" fontId="19" fillId="34" borderId="0" xfId="10" applyNumberFormat="1" applyFont="1" applyFill="1" applyAlignment="1"/>
    <xf numFmtId="41" fontId="19" fillId="34" borderId="0" xfId="10" applyNumberFormat="1" applyFont="1" applyFill="1" applyBorder="1" applyAlignment="1"/>
    <xf numFmtId="37" fontId="19" fillId="34" borderId="0" xfId="10" applyNumberFormat="1" applyFont="1" applyFill="1" applyAlignment="1" applyProtection="1">
      <alignment horizontal="left"/>
    </xf>
    <xf numFmtId="37" fontId="26" fillId="34" borderId="0" xfId="10" applyNumberFormat="1" applyFont="1" applyFill="1" applyAlignment="1"/>
    <xf numFmtId="37" fontId="26" fillId="34" borderId="0" xfId="10" applyNumberFormat="1" applyFont="1" applyFill="1" applyAlignment="1" applyProtection="1">
      <alignment horizontal="left"/>
    </xf>
    <xf numFmtId="37" fontId="26" fillId="34" borderId="0" xfId="10" applyNumberFormat="1" applyFont="1" applyFill="1" applyBorder="1" applyAlignment="1"/>
    <xf numFmtId="37" fontId="26" fillId="34" borderId="0" xfId="10" applyNumberFormat="1" applyFont="1" applyFill="1" applyBorder="1" applyAlignment="1">
      <alignment horizontal="left"/>
    </xf>
    <xf numFmtId="37" fontId="26" fillId="34" borderId="0" xfId="10" applyNumberFormat="1" applyFont="1" applyFill="1" applyAlignment="1">
      <alignment horizontal="left"/>
    </xf>
    <xf numFmtId="37" fontId="26" fillId="34" borderId="0" xfId="10" applyNumberFormat="1" applyFont="1" applyFill="1" applyAlignment="1">
      <alignment horizontal="center"/>
    </xf>
    <xf numFmtId="37" fontId="19" fillId="34" borderId="0" xfId="10" applyNumberFormat="1" applyFont="1" applyFill="1" applyAlignment="1">
      <alignment horizontal="justify"/>
    </xf>
    <xf numFmtId="0" fontId="0" fillId="34" borderId="0" xfId="0" applyFill="1" applyAlignment="1">
      <alignment vertical="top"/>
    </xf>
    <xf numFmtId="0" fontId="20" fillId="0" borderId="0" xfId="12" applyFont="1" applyFill="1" applyAlignment="1">
      <alignment vertical="top"/>
    </xf>
    <xf numFmtId="41" fontId="34" fillId="0" borderId="0" xfId="12" applyNumberFormat="1" applyFont="1" applyFill="1" applyAlignment="1">
      <alignment vertical="top"/>
    </xf>
    <xf numFmtId="41" fontId="35" fillId="0" borderId="0" xfId="1" applyNumberFormat="1" applyFont="1" applyFill="1" applyBorder="1" applyAlignment="1"/>
    <xf numFmtId="0" fontId="19" fillId="0" borderId="0" xfId="12" applyFont="1" applyFill="1" applyBorder="1" applyAlignment="1">
      <alignment vertical="top"/>
    </xf>
    <xf numFmtId="0" fontId="19" fillId="0" borderId="0" xfId="12" applyFont="1" applyFill="1" applyAlignment="1">
      <alignment vertical="top"/>
    </xf>
    <xf numFmtId="165" fontId="26" fillId="0" borderId="0" xfId="1" applyNumberFormat="1" applyFont="1" applyFill="1" applyBorder="1" applyAlignment="1"/>
    <xf numFmtId="37" fontId="26" fillId="0" borderId="0" xfId="1" applyNumberFormat="1" applyFont="1" applyFill="1" applyAlignment="1"/>
    <xf numFmtId="41" fontId="36" fillId="0" borderId="0" xfId="1" applyNumberFormat="1" applyFont="1" applyFill="1" applyBorder="1" applyAlignment="1"/>
    <xf numFmtId="164" fontId="26" fillId="0" borderId="13" xfId="3" applyNumberFormat="1" applyFont="1" applyFill="1" applyBorder="1" applyAlignment="1"/>
    <xf numFmtId="164" fontId="19" fillId="0" borderId="13" xfId="3" applyNumberFormat="1" applyFont="1" applyFill="1" applyBorder="1" applyAlignment="1">
      <alignment horizontal="right" vertical="top"/>
    </xf>
    <xf numFmtId="164" fontId="26" fillId="0" borderId="0" xfId="3" applyNumberFormat="1" applyFont="1" applyFill="1" applyBorder="1" applyAlignment="1"/>
    <xf numFmtId="164" fontId="19" fillId="0" borderId="10" xfId="3" applyNumberFormat="1" applyFont="1" applyFill="1" applyBorder="1" applyAlignment="1">
      <alignment horizontal="right"/>
    </xf>
    <xf numFmtId="164" fontId="19" fillId="0" borderId="10" xfId="3" applyNumberFormat="1" applyFont="1" applyFill="1" applyBorder="1" applyAlignment="1">
      <alignment horizontal="right" vertical="top"/>
    </xf>
    <xf numFmtId="164" fontId="19" fillId="0" borderId="0" xfId="3" applyNumberFormat="1" applyFont="1" applyFill="1" applyBorder="1" applyAlignment="1">
      <alignment horizontal="right"/>
    </xf>
    <xf numFmtId="41" fontId="19" fillId="0" borderId="0" xfId="1" applyNumberFormat="1" applyFont="1" applyFill="1" applyBorder="1" applyAlignment="1">
      <alignment horizontal="right"/>
    </xf>
    <xf numFmtId="164" fontId="19" fillId="0" borderId="15" xfId="3" applyNumberFormat="1" applyFont="1" applyFill="1" applyBorder="1" applyAlignment="1">
      <alignment horizontal="right" vertical="top"/>
    </xf>
    <xf numFmtId="164" fontId="19" fillId="0" borderId="11" xfId="3" applyNumberFormat="1" applyFont="1" applyFill="1" applyBorder="1" applyAlignment="1">
      <alignment horizontal="right" vertical="top"/>
    </xf>
    <xf numFmtId="164" fontId="19" fillId="0" borderId="16" xfId="3" applyNumberFormat="1" applyFont="1" applyFill="1" applyBorder="1" applyAlignment="1">
      <alignment horizontal="right"/>
    </xf>
    <xf numFmtId="164" fontId="19" fillId="0" borderId="15" xfId="3" applyNumberFormat="1" applyFont="1" applyFill="1" applyBorder="1" applyAlignment="1">
      <alignment horizontal="right"/>
    </xf>
    <xf numFmtId="37" fontId="19" fillId="0" borderId="0" xfId="1" applyNumberFormat="1" applyFont="1" applyFill="1" applyAlignment="1">
      <alignment horizontal="center" vertical="top"/>
    </xf>
    <xf numFmtId="164" fontId="19" fillId="0" borderId="17" xfId="3" applyNumberFormat="1" applyFont="1" applyFill="1" applyBorder="1" applyAlignment="1">
      <alignment horizontal="right" vertical="top"/>
    </xf>
    <xf numFmtId="164" fontId="19" fillId="0" borderId="0" xfId="3" applyNumberFormat="1" applyFont="1" applyFill="1" applyBorder="1" applyAlignment="1">
      <alignment horizontal="right" vertical="top"/>
    </xf>
    <xf numFmtId="164" fontId="19" fillId="0" borderId="18" xfId="3" applyNumberFormat="1" applyFont="1" applyFill="1" applyBorder="1" applyAlignment="1">
      <alignment horizontal="right"/>
    </xf>
    <xf numFmtId="164" fontId="19" fillId="0" borderId="17" xfId="3" applyNumberFormat="1" applyFont="1" applyFill="1" applyBorder="1" applyAlignment="1">
      <alignment horizontal="right"/>
    </xf>
    <xf numFmtId="164" fontId="19" fillId="0" borderId="19" xfId="3" applyNumberFormat="1" applyFont="1" applyFill="1" applyBorder="1" applyAlignment="1">
      <alignment horizontal="right" vertical="top"/>
    </xf>
    <xf numFmtId="164" fontId="19" fillId="0" borderId="14" xfId="3" applyNumberFormat="1" applyFont="1" applyFill="1" applyBorder="1" applyAlignment="1">
      <alignment horizontal="right" vertical="top"/>
    </xf>
    <xf numFmtId="164" fontId="19" fillId="0" borderId="20" xfId="3" applyNumberFormat="1" applyFont="1" applyFill="1" applyBorder="1" applyAlignment="1">
      <alignment horizontal="right"/>
    </xf>
    <xf numFmtId="164" fontId="19" fillId="0" borderId="14" xfId="3" applyNumberFormat="1" applyFont="1" applyFill="1" applyBorder="1" applyAlignment="1">
      <alignment horizontal="right"/>
    </xf>
    <xf numFmtId="164" fontId="19" fillId="0" borderId="0" xfId="3" applyNumberFormat="1" applyFont="1" applyFill="1" applyAlignment="1">
      <alignment horizontal="right"/>
    </xf>
    <xf numFmtId="164" fontId="19" fillId="0" borderId="0" xfId="3" applyNumberFormat="1" applyFont="1" applyFill="1" applyAlignment="1">
      <alignment horizontal="right" vertical="top"/>
    </xf>
    <xf numFmtId="0" fontId="19" fillId="0" borderId="0" xfId="13" applyFont="1" applyFill="1" applyAlignment="1" applyProtection="1">
      <alignment horizontal="left" vertical="top"/>
    </xf>
    <xf numFmtId="164" fontId="19" fillId="0" borderId="19" xfId="3" applyNumberFormat="1" applyFont="1" applyFill="1" applyBorder="1" applyAlignment="1">
      <alignment horizontal="right"/>
    </xf>
    <xf numFmtId="164" fontId="19" fillId="0" borderId="14" xfId="3" applyNumberFormat="1" applyFont="1" applyFill="1" applyBorder="1" applyAlignment="1">
      <alignment vertical="top"/>
    </xf>
    <xf numFmtId="164" fontId="19" fillId="0" borderId="10" xfId="3" applyNumberFormat="1" applyFont="1" applyFill="1" applyBorder="1" applyAlignment="1" applyProtection="1">
      <alignment horizontal="right"/>
    </xf>
    <xf numFmtId="164" fontId="19" fillId="0" borderId="10" xfId="3" applyNumberFormat="1" applyFont="1" applyFill="1" applyBorder="1" applyAlignment="1">
      <alignment vertical="top"/>
    </xf>
    <xf numFmtId="164" fontId="19" fillId="0" borderId="15" xfId="3" applyNumberFormat="1" applyFont="1" applyFill="1" applyBorder="1" applyAlignment="1">
      <alignment vertical="top"/>
    </xf>
    <xf numFmtId="164" fontId="19" fillId="0" borderId="16" xfId="3" applyNumberFormat="1" applyFont="1" applyFill="1" applyBorder="1" applyAlignment="1" applyProtection="1"/>
    <xf numFmtId="164" fontId="19" fillId="0" borderId="15" xfId="3" applyNumberFormat="1" applyFont="1" applyFill="1" applyBorder="1" applyAlignment="1" applyProtection="1"/>
    <xf numFmtId="164" fontId="19" fillId="0" borderId="17" xfId="3" applyNumberFormat="1" applyFont="1" applyFill="1" applyBorder="1" applyAlignment="1">
      <alignment vertical="top"/>
    </xf>
    <xf numFmtId="164" fontId="19" fillId="0" borderId="18" xfId="3" applyNumberFormat="1" applyFont="1" applyFill="1" applyBorder="1" applyAlignment="1" applyProtection="1"/>
    <xf numFmtId="164" fontId="19" fillId="0" borderId="17" xfId="3" applyNumberFormat="1" applyFont="1" applyFill="1" applyBorder="1" applyAlignment="1" applyProtection="1">
      <alignment horizontal="right"/>
    </xf>
    <xf numFmtId="164" fontId="19" fillId="0" borderId="19" xfId="3" applyNumberFormat="1" applyFont="1" applyFill="1" applyBorder="1" applyAlignment="1">
      <alignment vertical="top"/>
    </xf>
    <xf numFmtId="164" fontId="19" fillId="0" borderId="20" xfId="3" applyNumberFormat="1" applyFont="1" applyFill="1" applyBorder="1" applyAlignment="1" applyProtection="1"/>
    <xf numFmtId="164" fontId="19" fillId="0" borderId="19" xfId="3" applyNumberFormat="1" applyFont="1" applyFill="1" applyBorder="1" applyAlignment="1" applyProtection="1"/>
    <xf numFmtId="164" fontId="20" fillId="0" borderId="0" xfId="3" applyNumberFormat="1" applyFont="1" applyFill="1" applyAlignment="1">
      <alignment vertical="top"/>
    </xf>
    <xf numFmtId="164" fontId="26" fillId="0" borderId="0" xfId="3" applyNumberFormat="1" applyFont="1" applyFill="1" applyAlignment="1">
      <alignment vertical="top"/>
    </xf>
    <xf numFmtId="164" fontId="19" fillId="0" borderId="18" xfId="3" applyNumberFormat="1" applyFont="1" applyFill="1" applyBorder="1" applyAlignment="1" applyProtection="1">
      <alignment horizontal="right"/>
    </xf>
    <xf numFmtId="164" fontId="19" fillId="0" borderId="19" xfId="3" applyNumberFormat="1" applyFont="1" applyFill="1" applyBorder="1" applyAlignment="1" applyProtection="1">
      <alignment horizontal="right"/>
    </xf>
    <xf numFmtId="164" fontId="19" fillId="0" borderId="0" xfId="3" applyNumberFormat="1" applyFont="1" applyFill="1" applyAlignment="1" applyProtection="1">
      <alignment horizontal="right"/>
    </xf>
    <xf numFmtId="164" fontId="20" fillId="0" borderId="11" xfId="3" applyNumberFormat="1" applyFont="1" applyFill="1" applyBorder="1" applyAlignment="1">
      <alignment vertical="top"/>
    </xf>
    <xf numFmtId="164" fontId="19" fillId="0" borderId="16" xfId="3" applyNumberFormat="1" applyFont="1" applyFill="1" applyBorder="1" applyAlignment="1" applyProtection="1">
      <alignment horizontal="right"/>
    </xf>
    <xf numFmtId="164" fontId="19" fillId="34" borderId="15" xfId="3" applyNumberFormat="1" applyFont="1" applyFill="1" applyBorder="1" applyAlignment="1">
      <alignment vertical="top"/>
    </xf>
    <xf numFmtId="164" fontId="19" fillId="0" borderId="17" xfId="3" applyNumberFormat="1" applyFont="1" applyFill="1" applyBorder="1" applyAlignment="1" applyProtection="1"/>
    <xf numFmtId="164" fontId="19" fillId="0" borderId="20" xfId="3" applyNumberFormat="1" applyFont="1" applyFill="1" applyBorder="1" applyAlignment="1" applyProtection="1">
      <alignment horizontal="right"/>
    </xf>
    <xf numFmtId="41" fontId="26" fillId="0" borderId="0" xfId="3" applyNumberFormat="1" applyFont="1" applyFill="1" applyBorder="1" applyAlignment="1">
      <alignment horizontal="center" vertical="top"/>
    </xf>
    <xf numFmtId="41" fontId="26" fillId="0" borderId="0" xfId="3" applyNumberFormat="1" applyFont="1" applyFill="1" applyAlignment="1">
      <alignment horizontal="center" vertical="top"/>
    </xf>
    <xf numFmtId="0" fontId="26" fillId="0" borderId="0" xfId="3" applyNumberFormat="1" applyFont="1" applyFill="1" applyBorder="1" applyAlignment="1">
      <alignment horizontal="center"/>
    </xf>
    <xf numFmtId="0" fontId="26" fillId="0" borderId="0" xfId="1" applyNumberFormat="1" applyFont="1" applyFill="1" applyBorder="1" applyAlignment="1">
      <alignment vertical="top"/>
    </xf>
    <xf numFmtId="0" fontId="26" fillId="0" borderId="0" xfId="3" applyNumberFormat="1" applyFont="1" applyFill="1" applyAlignment="1">
      <alignment horizontal="center"/>
    </xf>
    <xf numFmtId="37" fontId="137" fillId="0" borderId="0" xfId="10" applyNumberFormat="1" applyFont="1" applyAlignment="1"/>
    <xf numFmtId="37" fontId="138" fillId="0" borderId="0" xfId="10" applyNumberFormat="1" applyFont="1" applyFill="1" applyAlignment="1">
      <alignment vertical="top"/>
    </xf>
    <xf numFmtId="37" fontId="139" fillId="0" borderId="0" xfId="10" applyNumberFormat="1" applyFont="1" applyFill="1" applyAlignment="1">
      <alignment vertical="top"/>
    </xf>
    <xf numFmtId="41" fontId="26" fillId="0" borderId="12" xfId="10" applyNumberFormat="1" applyFont="1" applyFill="1" applyBorder="1" applyAlignment="1">
      <alignment horizontal="right"/>
    </xf>
    <xf numFmtId="41" fontId="26" fillId="0" borderId="0" xfId="10" applyNumberFormat="1" applyFont="1" applyFill="1" applyBorder="1" applyAlignment="1">
      <alignment horizontal="right"/>
    </xf>
    <xf numFmtId="41" fontId="26" fillId="0" borderId="0" xfId="10" applyNumberFormat="1" applyFont="1" applyFill="1" applyBorder="1" applyAlignment="1"/>
    <xf numFmtId="37" fontId="139" fillId="0" borderId="0" xfId="10" applyNumberFormat="1" applyFont="1" applyFill="1" applyAlignment="1">
      <alignment horizontal="center" vertical="top"/>
    </xf>
    <xf numFmtId="37" fontId="139" fillId="0" borderId="0" xfId="10" applyNumberFormat="1" applyFont="1" applyFill="1" applyAlignment="1" applyProtection="1">
      <alignment horizontal="left"/>
    </xf>
    <xf numFmtId="37" fontId="26" fillId="0" borderId="0" xfId="10" applyNumberFormat="1" applyFont="1" applyFill="1" applyAlignment="1" applyProtection="1">
      <alignment horizontal="left"/>
    </xf>
    <xf numFmtId="0" fontId="26" fillId="0" borderId="0" xfId="44105" applyFont="1" applyFill="1" applyAlignment="1">
      <alignment horizontal="left"/>
    </xf>
    <xf numFmtId="37" fontId="137" fillId="0" borderId="0" xfId="10" applyNumberFormat="1" applyFont="1" applyFill="1" applyAlignment="1">
      <alignment vertical="top"/>
    </xf>
    <xf numFmtId="37" fontId="124" fillId="0" borderId="0" xfId="10" applyNumberFormat="1" applyFont="1" applyFill="1" applyAlignment="1">
      <alignment vertical="top"/>
    </xf>
    <xf numFmtId="37" fontId="19" fillId="0" borderId="0" xfId="10" applyNumberFormat="1" applyFont="1" applyFill="1" applyAlignment="1" applyProtection="1">
      <alignment horizontal="right"/>
    </xf>
    <xf numFmtId="41" fontId="19" fillId="0" borderId="0" xfId="10" applyNumberFormat="1" applyFont="1" applyFill="1" applyBorder="1" applyAlignment="1">
      <alignment horizontal="right"/>
    </xf>
    <xf numFmtId="37" fontId="124" fillId="0" borderId="0" xfId="10" applyNumberFormat="1" applyFont="1" applyFill="1" applyAlignment="1">
      <alignment horizontal="center" vertical="top"/>
    </xf>
    <xf numFmtId="37" fontId="19" fillId="0" borderId="0" xfId="10" applyNumberFormat="1" applyFont="1" applyFill="1" applyAlignment="1">
      <alignment horizontal="center" vertical="top"/>
    </xf>
    <xf numFmtId="0" fontId="19" fillId="0" borderId="0" xfId="44105" applyFont="1" applyFill="1" applyAlignment="1">
      <alignment horizontal="left"/>
    </xf>
    <xf numFmtId="41" fontId="19" fillId="0" borderId="0" xfId="10" applyNumberFormat="1" applyFont="1" applyFill="1" applyAlignment="1">
      <alignment horizontal="right"/>
    </xf>
    <xf numFmtId="37" fontId="19" fillId="0" borderId="0" xfId="10" quotePrefix="1" applyNumberFormat="1" applyFont="1" applyFill="1" applyAlignment="1" applyProtection="1">
      <alignment horizontal="center"/>
    </xf>
    <xf numFmtId="37" fontId="124" fillId="0" borderId="0" xfId="10" applyNumberFormat="1" applyFont="1" applyFill="1" applyAlignment="1" applyProtection="1">
      <alignment horizontal="justify"/>
    </xf>
    <xf numFmtId="37" fontId="19" fillId="0" borderId="0" xfId="10" applyNumberFormat="1" applyFont="1" applyFill="1" applyAlignment="1" applyProtection="1"/>
    <xf numFmtId="37" fontId="19" fillId="0" borderId="0" xfId="10" applyNumberFormat="1" applyFont="1" applyFill="1" applyAlignment="1">
      <alignment horizontal="center"/>
    </xf>
    <xf numFmtId="37" fontId="26" fillId="0" borderId="0" xfId="10" applyNumberFormat="1" applyFont="1" applyFill="1" applyAlignment="1" applyProtection="1">
      <alignment horizontal="right"/>
    </xf>
    <xf numFmtId="37" fontId="124" fillId="0" borderId="0" xfId="10" applyNumberFormat="1" applyFont="1" applyFill="1" applyAlignment="1">
      <alignment horizontal="center"/>
    </xf>
    <xf numFmtId="37" fontId="124" fillId="0" borderId="0" xfId="10" applyNumberFormat="1" applyFont="1" applyFill="1" applyAlignment="1" applyProtection="1">
      <alignment horizontal="left"/>
    </xf>
    <xf numFmtId="41" fontId="26" fillId="0" borderId="0" xfId="10" applyNumberFormat="1" applyFont="1" applyFill="1" applyBorder="1" applyAlignment="1">
      <alignment horizontal="center"/>
    </xf>
    <xf numFmtId="41" fontId="75" fillId="0" borderId="0" xfId="10" applyNumberFormat="1" applyFont="1" applyFill="1" applyBorder="1" applyAlignment="1">
      <alignment horizontal="center" vertical="top"/>
    </xf>
    <xf numFmtId="41" fontId="75" fillId="0" borderId="0" xfId="10" applyNumberFormat="1" applyFont="1" applyFill="1" applyBorder="1" applyAlignment="1">
      <alignment horizontal="center"/>
    </xf>
    <xf numFmtId="37" fontId="75" fillId="0" borderId="0" xfId="10" applyNumberFormat="1" applyFont="1" applyFill="1" applyBorder="1" applyAlignment="1">
      <alignment horizontal="center" vertical="top"/>
    </xf>
    <xf numFmtId="37" fontId="19" fillId="0" borderId="0" xfId="10" applyNumberFormat="1" applyFont="1" applyFill="1" applyAlignment="1" applyProtection="1">
      <alignment horizontal="left" vertical="top"/>
    </xf>
    <xf numFmtId="41" fontId="26" fillId="0" borderId="11" xfId="10" applyNumberFormat="1" applyFont="1" applyFill="1" applyBorder="1" applyAlignment="1">
      <alignment horizontal="center"/>
    </xf>
    <xf numFmtId="41" fontId="26" fillId="0" borderId="11" xfId="10" applyNumberFormat="1" applyFont="1" applyFill="1" applyBorder="1" applyAlignment="1">
      <alignment horizontal="center" vertical="top"/>
    </xf>
    <xf numFmtId="37" fontId="26" fillId="0" borderId="11" xfId="10" applyNumberFormat="1" applyFont="1" applyFill="1" applyBorder="1" applyAlignment="1">
      <alignment horizontal="center" vertical="top"/>
    </xf>
    <xf numFmtId="37" fontId="26" fillId="0" borderId="0" xfId="10" applyNumberFormat="1" applyFont="1" applyFill="1" applyAlignment="1">
      <alignment horizontal="center" vertical="top"/>
    </xf>
    <xf numFmtId="41" fontId="26" fillId="0" borderId="0" xfId="10" applyNumberFormat="1" applyFont="1" applyFill="1" applyBorder="1" applyAlignment="1">
      <alignment horizontal="center" vertical="top"/>
    </xf>
    <xf numFmtId="37" fontId="26" fillId="0" borderId="0" xfId="10" applyNumberFormat="1" applyFont="1" applyFill="1" applyBorder="1" applyAlignment="1">
      <alignment horizontal="center" vertical="top"/>
    </xf>
    <xf numFmtId="37" fontId="137" fillId="0" borderId="0" xfId="10" applyNumberFormat="1" applyFont="1" applyFill="1" applyBorder="1" applyAlignment="1">
      <alignment vertical="top"/>
    </xf>
    <xf numFmtId="37" fontId="137" fillId="0" borderId="14" xfId="10" applyNumberFormat="1" applyFont="1" applyFill="1" applyBorder="1" applyAlignment="1">
      <alignment vertical="top"/>
    </xf>
    <xf numFmtId="37" fontId="26" fillId="0" borderId="0" xfId="10" applyNumberFormat="1" applyFont="1" applyFill="1" applyAlignment="1" applyProtection="1">
      <alignment horizontal="left" vertical="top"/>
    </xf>
    <xf numFmtId="0" fontId="26" fillId="0" borderId="0" xfId="10" applyFont="1" applyFill="1" applyBorder="1" applyAlignment="1">
      <alignment horizontal="center" vertical="top"/>
    </xf>
    <xf numFmtId="37" fontId="26" fillId="0" borderId="0" xfId="10" applyNumberFormat="1" applyFont="1" applyFill="1" applyAlignment="1">
      <alignment vertical="top"/>
    </xf>
    <xf numFmtId="37" fontId="19" fillId="0" borderId="0" xfId="10" applyNumberFormat="1" applyFont="1" applyFill="1" applyAlignment="1">
      <alignment vertical="top"/>
    </xf>
    <xf numFmtId="41" fontId="26" fillId="0" borderId="0" xfId="10" applyNumberFormat="1" applyFont="1" applyFill="1" applyAlignment="1">
      <alignment horizontal="center" vertical="top"/>
    </xf>
    <xf numFmtId="41" fontId="19" fillId="0" borderId="0" xfId="10" applyNumberFormat="1" applyFont="1" applyFill="1" applyAlignment="1">
      <alignment vertical="top"/>
    </xf>
    <xf numFmtId="37" fontId="20" fillId="0" borderId="0" xfId="10" applyNumberFormat="1" applyFont="1" applyFill="1" applyAlignment="1">
      <alignment vertical="top"/>
    </xf>
    <xf numFmtId="37" fontId="21" fillId="0" borderId="0" xfId="10" applyNumberFormat="1" applyFont="1" applyFill="1" applyAlignment="1" applyProtection="1">
      <alignment horizontal="left" vertical="top"/>
    </xf>
    <xf numFmtId="43" fontId="21" fillId="0" borderId="0" xfId="3" applyFont="1" applyFill="1" applyAlignment="1" applyProtection="1">
      <alignment horizontal="left" vertical="top"/>
    </xf>
    <xf numFmtId="0" fontId="21" fillId="0" borderId="0" xfId="10" applyFont="1" applyFill="1"/>
    <xf numFmtId="202" fontId="21" fillId="0" borderId="0" xfId="3" applyNumberFormat="1" applyFont="1" applyFill="1" applyAlignment="1" applyProtection="1">
      <alignment horizontal="left" vertical="top"/>
    </xf>
    <xf numFmtId="41" fontId="37" fillId="0" borderId="0" xfId="10" applyNumberFormat="1" applyFont="1" applyFill="1" applyAlignment="1"/>
    <xf numFmtId="37" fontId="34" fillId="0" borderId="0" xfId="10" applyNumberFormat="1" applyFont="1" applyFill="1" applyAlignment="1">
      <alignment vertical="top"/>
    </xf>
    <xf numFmtId="41" fontId="34" fillId="0" borderId="0" xfId="10" applyNumberFormat="1" applyFont="1" applyFill="1" applyAlignment="1"/>
    <xf numFmtId="41" fontId="124" fillId="0" borderId="0" xfId="10" applyNumberFormat="1" applyFont="1" applyFill="1" applyAlignment="1">
      <alignment vertical="top"/>
    </xf>
    <xf numFmtId="37" fontId="124" fillId="0" borderId="0" xfId="10" applyNumberFormat="1" applyFont="1" applyFill="1" applyAlignment="1" applyProtection="1">
      <alignment horizontal="left" vertical="top"/>
    </xf>
    <xf numFmtId="37" fontId="28" fillId="0" borderId="0" xfId="10" applyNumberFormat="1" applyFont="1" applyFill="1" applyAlignment="1" applyProtection="1">
      <alignment horizontal="left" vertical="top"/>
    </xf>
    <xf numFmtId="41" fontId="26" fillId="0" borderId="12" xfId="10" applyNumberFormat="1" applyFont="1" applyFill="1" applyBorder="1" applyAlignment="1"/>
    <xf numFmtId="41" fontId="19" fillId="0" borderId="0" xfId="10" applyNumberFormat="1" applyFont="1" applyFill="1" applyAlignment="1">
      <alignment horizontal="center"/>
    </xf>
    <xf numFmtId="37" fontId="137" fillId="33" borderId="0" xfId="10" applyNumberFormat="1" applyFont="1" applyFill="1" applyBorder="1" applyAlignment="1">
      <alignment vertical="top"/>
    </xf>
    <xf numFmtId="41" fontId="19" fillId="33" borderId="0" xfId="10" applyNumberFormat="1" applyFont="1" applyFill="1" applyBorder="1" applyAlignment="1"/>
    <xf numFmtId="37" fontId="19" fillId="33" borderId="0" xfId="10" applyNumberFormat="1" applyFont="1" applyFill="1" applyBorder="1" applyAlignment="1">
      <alignment vertical="top"/>
    </xf>
    <xf numFmtId="41" fontId="124" fillId="0" borderId="0" xfId="10" applyNumberFormat="1" applyFont="1" applyFill="1" applyAlignment="1"/>
    <xf numFmtId="37" fontId="140" fillId="0" borderId="0" xfId="10" applyNumberFormat="1" applyFont="1" applyFill="1" applyAlignment="1" applyProtection="1">
      <alignment horizontal="left" vertical="top"/>
    </xf>
    <xf numFmtId="164" fontId="19" fillId="34" borderId="17" xfId="3" applyNumberFormat="1" applyFont="1" applyFill="1" applyBorder="1" applyAlignment="1" applyProtection="1">
      <alignment horizontal="right"/>
    </xf>
    <xf numFmtId="164" fontId="19" fillId="34" borderId="15" xfId="3" applyNumberFormat="1" applyFont="1" applyFill="1" applyBorder="1" applyAlignment="1" applyProtection="1"/>
    <xf numFmtId="164" fontId="19" fillId="34" borderId="20" xfId="3" applyNumberFormat="1" applyFont="1" applyFill="1" applyBorder="1" applyAlignment="1">
      <alignment horizontal="right"/>
    </xf>
    <xf numFmtId="164" fontId="19" fillId="34" borderId="14" xfId="3" applyNumberFormat="1" applyFont="1" applyFill="1" applyBorder="1" applyAlignment="1">
      <alignment horizontal="right" vertical="top"/>
    </xf>
    <xf numFmtId="164" fontId="19" fillId="34" borderId="19" xfId="3" applyNumberFormat="1" applyFont="1" applyFill="1" applyBorder="1" applyAlignment="1">
      <alignment horizontal="right"/>
    </xf>
    <xf numFmtId="37" fontId="26" fillId="34" borderId="0" xfId="1" applyNumberFormat="1" applyFont="1" applyFill="1" applyAlignment="1">
      <alignment horizontal="left"/>
    </xf>
    <xf numFmtId="37" fontId="19" fillId="34" borderId="0" xfId="1" applyNumberFormat="1" applyFont="1" applyFill="1" applyAlignment="1" applyProtection="1">
      <alignment horizontal="left" vertical="top"/>
    </xf>
    <xf numFmtId="37" fontId="26" fillId="34" borderId="0" xfId="1" applyNumberFormat="1" applyFont="1" applyFill="1" applyAlignment="1">
      <alignment horizontal="left" vertical="top"/>
    </xf>
    <xf numFmtId="0" fontId="19" fillId="34" borderId="0" xfId="11" applyFont="1" applyFill="1" applyAlignment="1" applyProtection="1">
      <alignment horizontal="left" vertical="top"/>
    </xf>
    <xf numFmtId="37" fontId="25" fillId="34" borderId="0" xfId="1" applyNumberFormat="1" applyFont="1" applyFill="1" applyAlignment="1" applyProtection="1">
      <alignment horizontal="left" vertical="top"/>
    </xf>
    <xf numFmtId="0" fontId="26" fillId="0" borderId="0" xfId="29998" applyFont="1" applyFill="1" applyBorder="1"/>
    <xf numFmtId="0" fontId="19" fillId="0" borderId="0" xfId="29998" applyFill="1" applyBorder="1"/>
    <xf numFmtId="0" fontId="19" fillId="0" borderId="0" xfId="29998" applyFont="1" applyFill="1" applyBorder="1"/>
    <xf numFmtId="164" fontId="0" fillId="0" borderId="0" xfId="9787" applyNumberFormat="1" applyFont="1" applyFill="1" applyBorder="1"/>
    <xf numFmtId="164" fontId="19" fillId="0" borderId="0" xfId="9787" applyNumberFormat="1" applyFont="1" applyFill="1" applyBorder="1"/>
    <xf numFmtId="164" fontId="19" fillId="0" borderId="0" xfId="7" applyNumberFormat="1" applyFont="1" applyFill="1" applyBorder="1"/>
    <xf numFmtId="164" fontId="19" fillId="0" borderId="0" xfId="29998" applyNumberFormat="1" applyFill="1" applyBorder="1"/>
    <xf numFmtId="0" fontId="26" fillId="0" borderId="0" xfId="29998" applyFont="1" applyFill="1" applyBorder="1" applyAlignment="1">
      <alignment horizontal="right"/>
    </xf>
    <xf numFmtId="0" fontId="19" fillId="0" borderId="0" xfId="29998" applyFill="1" applyBorder="1" applyAlignment="1">
      <alignment horizontal="right"/>
    </xf>
    <xf numFmtId="0" fontId="26" fillId="0" borderId="0" xfId="29998" applyFont="1" applyFill="1" applyBorder="1" applyAlignment="1">
      <alignment horizontal="right" wrapText="1"/>
    </xf>
    <xf numFmtId="0" fontId="19" fillId="0" borderId="0" xfId="29998" applyFont="1" applyFill="1" applyBorder="1" applyAlignment="1">
      <alignment horizontal="right"/>
    </xf>
    <xf numFmtId="164" fontId="26" fillId="0" borderId="0" xfId="9787" applyNumberFormat="1" applyFont="1" applyFill="1" applyBorder="1" applyAlignment="1">
      <alignment horizontal="right"/>
    </xf>
    <xf numFmtId="0" fontId="141" fillId="0" borderId="0" xfId="29998" applyFont="1" applyFill="1" applyBorder="1"/>
    <xf numFmtId="164" fontId="141" fillId="0" borderId="0" xfId="29998" applyNumberFormat="1" applyFont="1" applyFill="1" applyBorder="1"/>
    <xf numFmtId="43" fontId="141" fillId="0" borderId="0" xfId="9787" applyFont="1" applyFill="1" applyBorder="1"/>
    <xf numFmtId="164" fontId="26" fillId="0" borderId="0" xfId="9787" applyNumberFormat="1" applyFont="1" applyFill="1" applyBorder="1"/>
    <xf numFmtId="164" fontId="19" fillId="34" borderId="0" xfId="9787" applyNumberFormat="1" applyFont="1" applyFill="1" applyBorder="1"/>
    <xf numFmtId="164" fontId="141" fillId="0" borderId="0" xfId="9787" applyNumberFormat="1" applyFont="1" applyFill="1" applyBorder="1"/>
    <xf numFmtId="43" fontId="19" fillId="0" borderId="0" xfId="9787" applyFont="1" applyFill="1" applyBorder="1"/>
    <xf numFmtId="43" fontId="0" fillId="0" borderId="0" xfId="9787" applyFont="1" applyFill="1" applyBorder="1"/>
    <xf numFmtId="0" fontId="36" fillId="0" borderId="0" xfId="29998" applyFont="1" applyFill="1" applyBorder="1" applyAlignment="1">
      <alignment horizontal="right"/>
    </xf>
    <xf numFmtId="0" fontId="19" fillId="34" borderId="0" xfId="29998" applyFont="1" applyFill="1" applyBorder="1"/>
    <xf numFmtId="0" fontId="19" fillId="34" borderId="0" xfId="29998" applyFill="1" applyBorder="1"/>
    <xf numFmtId="0" fontId="124" fillId="0" borderId="0" xfId="29998" applyFont="1" applyFill="1" applyBorder="1"/>
    <xf numFmtId="164" fontId="124" fillId="0" borderId="0" xfId="9787" applyNumberFormat="1" applyFont="1" applyFill="1" applyBorder="1"/>
    <xf numFmtId="43" fontId="19" fillId="0" borderId="0" xfId="29998" applyNumberFormat="1" applyFill="1" applyBorder="1"/>
    <xf numFmtId="43" fontId="139" fillId="0" borderId="0" xfId="29998" applyNumberFormat="1" applyFont="1" applyFill="1" applyBorder="1" applyAlignment="1">
      <alignment horizontal="right"/>
    </xf>
    <xf numFmtId="0" fontId="139" fillId="0" borderId="0" xfId="29998" applyFont="1" applyFill="1" applyBorder="1" applyAlignment="1">
      <alignment horizontal="right"/>
    </xf>
    <xf numFmtId="164" fontId="26" fillId="0" borderId="0" xfId="29998" applyNumberFormat="1" applyFont="1" applyFill="1" applyBorder="1" applyAlignment="1">
      <alignment horizontal="right"/>
    </xf>
    <xf numFmtId="0" fontId="26" fillId="0" borderId="0" xfId="29998" applyFont="1" applyFill="1" applyBorder="1" applyAlignment="1">
      <alignment horizontal="center"/>
    </xf>
    <xf numFmtId="164" fontId="19" fillId="0" borderId="0" xfId="9787" applyNumberFormat="1" applyFont="1" applyFill="1" applyBorder="1" applyAlignment="1">
      <alignment horizontal="right"/>
    </xf>
    <xf numFmtId="41" fontId="19" fillId="0" borderId="0" xfId="29998" applyNumberFormat="1" applyFill="1" applyBorder="1"/>
    <xf numFmtId="164" fontId="19" fillId="0" borderId="0" xfId="29998" applyNumberFormat="1" applyFont="1" applyFill="1" applyBorder="1"/>
    <xf numFmtId="164" fontId="19" fillId="0" borderId="0" xfId="7" applyNumberFormat="1" applyFont="1" applyFill="1" applyBorder="1" applyAlignment="1">
      <alignment horizontal="right"/>
    </xf>
    <xf numFmtId="164" fontId="19" fillId="34" borderId="0" xfId="9787" applyNumberFormat="1" applyFont="1" applyFill="1" applyBorder="1" applyAlignment="1">
      <alignment horizontal="right"/>
    </xf>
    <xf numFmtId="43" fontId="19" fillId="0" borderId="0" xfId="29998" applyNumberFormat="1" applyFont="1" applyFill="1" applyBorder="1"/>
    <xf numFmtId="0" fontId="36" fillId="0" borderId="0" xfId="29998" applyFont="1" applyFill="1" applyBorder="1"/>
    <xf numFmtId="0" fontId="19" fillId="0" borderId="0" xfId="29998" applyFont="1" applyFill="1" applyBorder="1" applyAlignment="1">
      <alignment horizontal="center"/>
    </xf>
    <xf numFmtId="37" fontId="28" fillId="0" borderId="0" xfId="10" applyNumberFormat="1" applyFont="1" applyFill="1" applyBorder="1" applyAlignment="1" applyProtection="1">
      <alignment horizontal="left" vertical="top"/>
    </xf>
    <xf numFmtId="37" fontId="28" fillId="34" borderId="0" xfId="16" applyNumberFormat="1" applyFont="1" applyFill="1" applyBorder="1" applyAlignment="1" applyProtection="1">
      <alignment horizontal="left" vertical="top"/>
    </xf>
    <xf numFmtId="37" fontId="124" fillId="34" borderId="0" xfId="16" applyNumberFormat="1" applyFont="1" applyFill="1" applyBorder="1" applyAlignment="1" applyProtection="1">
      <alignment horizontal="left" vertical="top"/>
    </xf>
    <xf numFmtId="37" fontId="140" fillId="34" borderId="0" xfId="16" applyNumberFormat="1" applyFont="1" applyFill="1" applyBorder="1" applyAlignment="1" applyProtection="1">
      <alignment horizontal="left" vertical="top"/>
    </xf>
    <xf numFmtId="37" fontId="21" fillId="34" borderId="0" xfId="16" applyNumberFormat="1" applyFont="1" applyFill="1" applyBorder="1" applyAlignment="1" applyProtection="1">
      <alignment horizontal="left"/>
    </xf>
    <xf numFmtId="37" fontId="19" fillId="34" borderId="0" xfId="16" applyNumberFormat="1" applyFont="1" applyFill="1" applyBorder="1" applyAlignment="1" applyProtection="1">
      <alignment horizontal="left" vertical="top"/>
    </xf>
    <xf numFmtId="0" fontId="21" fillId="34" borderId="0" xfId="16" applyFont="1" applyFill="1" applyBorder="1"/>
    <xf numFmtId="0" fontId="23" fillId="34" borderId="0" xfId="10" applyFont="1" applyFill="1" applyBorder="1" applyAlignment="1">
      <alignment horizontal="left"/>
    </xf>
    <xf numFmtId="0" fontId="23" fillId="34" borderId="0" xfId="10" applyFont="1" applyFill="1" applyBorder="1" applyAlignment="1"/>
    <xf numFmtId="0" fontId="26" fillId="34" borderId="0" xfId="29998" applyFont="1" applyFill="1" applyBorder="1"/>
    <xf numFmtId="164" fontId="34" fillId="0" borderId="0" xfId="9787" applyNumberFormat="1" applyFont="1" applyFill="1" applyBorder="1"/>
    <xf numFmtId="3" fontId="25" fillId="0" borderId="0" xfId="29998" applyNumberFormat="1" applyFont="1" applyFill="1" applyBorder="1"/>
    <xf numFmtId="164" fontId="26" fillId="0" borderId="0" xfId="29998" applyNumberFormat="1" applyFont="1" applyFill="1" applyBorder="1"/>
    <xf numFmtId="164" fontId="26" fillId="0" borderId="43" xfId="9787" applyNumberFormat="1" applyFont="1" applyFill="1" applyBorder="1" applyAlignment="1">
      <alignment horizontal="center"/>
    </xf>
    <xf numFmtId="0" fontId="26" fillId="0" borderId="43" xfId="29998" applyFont="1" applyFill="1" applyBorder="1" applyAlignment="1">
      <alignment horizontal="center" wrapText="1"/>
    </xf>
    <xf numFmtId="164" fontId="19" fillId="0" borderId="43" xfId="9787" applyNumberFormat="1" applyFont="1" applyFill="1" applyBorder="1"/>
    <xf numFmtId="164" fontId="19" fillId="33" borderId="43" xfId="50153" applyNumberFormat="1" applyFont="1" applyFill="1" applyBorder="1"/>
    <xf numFmtId="164" fontId="26" fillId="33" borderId="45" xfId="50153" applyNumberFormat="1" applyFont="1" applyFill="1" applyBorder="1"/>
    <xf numFmtId="164" fontId="26" fillId="0" borderId="44" xfId="9787" applyNumberFormat="1" applyFont="1" applyFill="1" applyBorder="1"/>
    <xf numFmtId="164" fontId="19" fillId="0" borderId="0" xfId="50153" applyNumberFormat="1" applyFont="1" applyFill="1" applyAlignment="1" applyProtection="1"/>
    <xf numFmtId="164" fontId="19" fillId="0" borderId="0" xfId="50153" applyNumberFormat="1" applyFont="1" applyFill="1" applyAlignment="1">
      <alignment vertical="top"/>
    </xf>
    <xf numFmtId="164" fontId="19" fillId="0" borderId="11" xfId="50153" applyNumberFormat="1" applyFont="1" applyFill="1" applyBorder="1" applyAlignment="1" applyProtection="1"/>
    <xf numFmtId="164" fontId="19" fillId="0" borderId="11" xfId="50153" applyNumberFormat="1" applyFont="1" applyFill="1" applyBorder="1" applyAlignment="1">
      <alignment vertical="top"/>
    </xf>
    <xf numFmtId="164" fontId="19" fillId="0" borderId="0" xfId="50153" applyNumberFormat="1" applyFont="1" applyFill="1" applyAlignment="1"/>
    <xf numFmtId="164" fontId="26" fillId="0" borderId="0" xfId="9787" applyNumberFormat="1" applyFont="1" applyFill="1" applyBorder="1" applyAlignment="1">
      <alignment horizontal="center" vertical="center"/>
    </xf>
    <xf numFmtId="0" fontId="26" fillId="0" borderId="0" xfId="29998" applyFont="1" applyFill="1" applyBorder="1" applyAlignment="1">
      <alignment horizontal="center" vertical="center" wrapText="1"/>
    </xf>
    <xf numFmtId="0" fontId="26" fillId="0" borderId="0" xfId="29998" applyFont="1" applyFill="1" applyBorder="1" applyAlignment="1">
      <alignment horizontal="center" vertical="center"/>
    </xf>
    <xf numFmtId="164" fontId="26" fillId="0" borderId="43" xfId="9787" applyNumberFormat="1" applyFont="1" applyFill="1" applyBorder="1" applyAlignment="1">
      <alignment horizontal="center" vertical="center"/>
    </xf>
    <xf numFmtId="0" fontId="26" fillId="0" borderId="43" xfId="29998" applyFont="1" applyFill="1" applyBorder="1" applyAlignment="1">
      <alignment horizontal="center" vertical="center" wrapText="1"/>
    </xf>
    <xf numFmtId="0" fontId="26" fillId="0" borderId="43" xfId="29998" applyFont="1" applyFill="1" applyBorder="1" applyAlignment="1">
      <alignment horizontal="center" vertical="center"/>
    </xf>
    <xf numFmtId="0" fontId="0" fillId="34" borderId="0" xfId="29998" applyFont="1" applyFill="1" applyBorder="1"/>
    <xf numFmtId="164" fontId="19" fillId="34" borderId="0" xfId="50153" applyNumberFormat="1" applyFont="1" applyFill="1" applyBorder="1"/>
    <xf numFmtId="164" fontId="26" fillId="34" borderId="0" xfId="50153" applyNumberFormat="1" applyFont="1" applyFill="1" applyBorder="1" applyAlignment="1">
      <alignment horizontal="right"/>
    </xf>
    <xf numFmtId="164" fontId="19" fillId="34" borderId="0" xfId="50153" applyNumberFormat="1" applyFont="1" applyFill="1" applyBorder="1" applyAlignment="1">
      <alignment horizontal="right"/>
    </xf>
    <xf numFmtId="164" fontId="19" fillId="0" borderId="0" xfId="9787" applyNumberFormat="1" applyFont="1" applyFill="1" applyBorder="1" applyAlignment="1">
      <alignment horizontal="right" wrapText="1"/>
    </xf>
    <xf numFmtId="41" fontId="19" fillId="34" borderId="0" xfId="1" applyNumberFormat="1" applyFont="1" applyFill="1" applyBorder="1" applyAlignment="1"/>
    <xf numFmtId="164" fontId="0" fillId="34" borderId="18" xfId="3" applyNumberFormat="1" applyFont="1" applyFill="1" applyBorder="1" applyAlignment="1" applyProtection="1"/>
    <xf numFmtId="164" fontId="19" fillId="34" borderId="0" xfId="3" applyNumberFormat="1" applyFont="1" applyFill="1" applyBorder="1" applyAlignment="1">
      <alignment vertical="top"/>
    </xf>
    <xf numFmtId="164" fontId="19" fillId="34" borderId="17" xfId="3" applyNumberFormat="1" applyFont="1" applyFill="1" applyBorder="1" applyAlignment="1" applyProtection="1"/>
    <xf numFmtId="164" fontId="19" fillId="34" borderId="0" xfId="3" applyNumberFormat="1" applyFont="1" applyFill="1" applyBorder="1" applyAlignment="1"/>
    <xf numFmtId="164" fontId="19" fillId="34" borderId="18" xfId="3" applyNumberFormat="1" applyFont="1" applyFill="1" applyBorder="1" applyAlignment="1" applyProtection="1"/>
    <xf numFmtId="164" fontId="19" fillId="34" borderId="17" xfId="3" applyNumberFormat="1" applyFont="1" applyFill="1" applyBorder="1" applyAlignment="1">
      <alignment vertical="top"/>
    </xf>
    <xf numFmtId="43" fontId="19" fillId="34" borderId="0" xfId="9787" applyFont="1" applyFill="1" applyBorder="1"/>
    <xf numFmtId="164" fontId="19" fillId="65" borderId="0" xfId="9787" applyNumberFormat="1" applyFont="1" applyFill="1" applyBorder="1"/>
    <xf numFmtId="164" fontId="19" fillId="66" borderId="0" xfId="9787" applyNumberFormat="1" applyFont="1" applyFill="1" applyBorder="1"/>
    <xf numFmtId="0" fontId="19" fillId="0" borderId="0" xfId="29998" applyFont="1" applyFill="1" applyBorder="1" applyAlignment="1">
      <alignment horizontal="left"/>
    </xf>
    <xf numFmtId="0" fontId="19" fillId="0" borderId="0" xfId="29998" applyFont="1" applyFill="1" applyBorder="1" applyAlignment="1">
      <alignment horizontal="left" vertical="top"/>
    </xf>
    <xf numFmtId="0" fontId="19" fillId="34" borderId="0" xfId="10" applyFont="1" applyFill="1" applyBorder="1" applyAlignment="1"/>
    <xf numFmtId="164" fontId="26" fillId="0" borderId="0" xfId="50153" applyNumberFormat="1" applyFont="1" applyFill="1" applyBorder="1"/>
    <xf numFmtId="164" fontId="19" fillId="0" borderId="0" xfId="50153" applyNumberFormat="1" applyFont="1" applyFill="1" applyBorder="1"/>
    <xf numFmtId="164" fontId="26" fillId="0" borderId="0" xfId="50153" applyNumberFormat="1" applyFont="1" applyFill="1" applyBorder="1" applyAlignment="1">
      <alignment horizontal="center"/>
    </xf>
    <xf numFmtId="164" fontId="26" fillId="0" borderId="43" xfId="50153" applyNumberFormat="1" applyFont="1" applyFill="1" applyBorder="1" applyAlignment="1">
      <alignment horizontal="center"/>
    </xf>
    <xf numFmtId="164" fontId="19" fillId="0" borderId="43" xfId="50153" applyNumberFormat="1" applyFont="1" applyFill="1" applyBorder="1"/>
    <xf numFmtId="164" fontId="26" fillId="0" borderId="44" xfId="50153" applyNumberFormat="1" applyFont="1" applyFill="1" applyBorder="1"/>
    <xf numFmtId="164" fontId="26" fillId="34" borderId="0" xfId="50153" applyNumberFormat="1" applyFont="1" applyFill="1" applyBorder="1"/>
    <xf numFmtId="164" fontId="26" fillId="0" borderId="0" xfId="50153" applyNumberFormat="1" applyFont="1" applyFill="1" applyBorder="1" applyAlignment="1">
      <alignment horizontal="center" vertical="center"/>
    </xf>
    <xf numFmtId="164" fontId="26" fillId="0" borderId="43" xfId="50153" applyNumberFormat="1" applyFont="1" applyFill="1" applyBorder="1" applyAlignment="1">
      <alignment horizontal="center" vertical="center"/>
    </xf>
    <xf numFmtId="164" fontId="26" fillId="0" borderId="0" xfId="50153" applyNumberFormat="1" applyFont="1" applyFill="1" applyBorder="1" applyAlignment="1">
      <alignment horizontal="right"/>
    </xf>
    <xf numFmtId="164" fontId="19" fillId="0" borderId="0" xfId="50153" applyNumberFormat="1" applyFont="1" applyFill="1" applyBorder="1" applyAlignment="1">
      <alignment horizontal="right"/>
    </xf>
    <xf numFmtId="164" fontId="141" fillId="0" borderId="0" xfId="50153" applyNumberFormat="1" applyFont="1" applyFill="1" applyBorder="1"/>
    <xf numFmtId="0" fontId="20" fillId="0" borderId="0" xfId="1" applyNumberFormat="1" applyFont="1" applyFill="1" applyAlignment="1">
      <alignment vertical="top"/>
    </xf>
    <xf numFmtId="164" fontId="19" fillId="0" borderId="0" xfId="50153" applyNumberFormat="1" applyFill="1" applyBorder="1"/>
    <xf numFmtId="0" fontId="0" fillId="0" borderId="0" xfId="29998" applyFont="1" applyFill="1" applyBorder="1"/>
    <xf numFmtId="37" fontId="0" fillId="34" borderId="0" xfId="1" applyNumberFormat="1" applyFont="1" applyFill="1" applyAlignment="1">
      <alignment vertical="top"/>
    </xf>
    <xf numFmtId="37" fontId="19" fillId="34" borderId="0" xfId="10" applyNumberFormat="1" applyFont="1" applyFill="1" applyBorder="1" applyAlignment="1" applyProtection="1">
      <alignment horizontal="left"/>
    </xf>
    <xf numFmtId="37" fontId="20" fillId="34" borderId="0" xfId="1" applyNumberFormat="1" applyFont="1" applyFill="1" applyAlignment="1">
      <alignment horizontal="left" vertical="top"/>
    </xf>
    <xf numFmtId="43" fontId="19" fillId="34" borderId="0" xfId="3" applyNumberFormat="1" applyFont="1" applyFill="1" applyAlignment="1">
      <alignment horizontal="left" vertical="top"/>
    </xf>
    <xf numFmtId="37" fontId="19" fillId="34" borderId="0" xfId="1" applyNumberFormat="1" applyFont="1" applyFill="1" applyBorder="1" applyAlignment="1">
      <alignment horizontal="left" vertical="top"/>
    </xf>
    <xf numFmtId="43" fontId="19" fillId="34" borderId="0" xfId="3" applyFont="1" applyFill="1" applyAlignment="1">
      <alignment horizontal="left" vertical="top"/>
    </xf>
    <xf numFmtId="165" fontId="19" fillId="34" borderId="0" xfId="1" applyNumberFormat="1" applyFont="1" applyFill="1" applyBorder="1" applyAlignment="1"/>
    <xf numFmtId="165" fontId="19" fillId="34" borderId="0" xfId="1" quotePrefix="1" applyNumberFormat="1" applyFont="1" applyFill="1" applyBorder="1" applyAlignment="1">
      <alignment horizontal="right"/>
    </xf>
    <xf numFmtId="37" fontId="21" fillId="34" borderId="0" xfId="5" applyNumberFormat="1" applyFont="1" applyFill="1" applyAlignment="1">
      <alignment horizontal="left"/>
    </xf>
    <xf numFmtId="37" fontId="21" fillId="34" borderId="0" xfId="2" applyNumberFormat="1" applyFont="1" applyFill="1" applyAlignment="1" applyProtection="1">
      <alignment horizontal="left"/>
    </xf>
    <xf numFmtId="0" fontId="19" fillId="34" borderId="0" xfId="5" applyNumberFormat="1" applyFont="1" applyFill="1" applyAlignment="1">
      <alignment horizontal="justify" vertical="top"/>
    </xf>
    <xf numFmtId="0" fontId="19" fillId="34" borderId="10" xfId="5" applyNumberFormat="1" applyFont="1" applyFill="1" applyBorder="1" applyAlignment="1">
      <alignment horizontal="justify" vertical="top"/>
    </xf>
    <xf numFmtId="37" fontId="19" fillId="34" borderId="10" xfId="5" applyNumberFormat="1" applyFont="1" applyFill="1" applyBorder="1" applyAlignment="1"/>
    <xf numFmtId="0" fontId="26" fillId="34" borderId="10" xfId="0" applyFont="1" applyFill="1" applyBorder="1" applyAlignment="1">
      <alignment horizontal="center" vertical="top" wrapText="1"/>
    </xf>
    <xf numFmtId="0" fontId="19" fillId="34" borderId="0" xfId="5" applyNumberFormat="1" applyFont="1" applyFill="1" applyBorder="1" applyAlignment="1">
      <alignment horizontal="justify" vertical="top"/>
    </xf>
    <xf numFmtId="0" fontId="19" fillId="34" borderId="0" xfId="0" applyFont="1" applyFill="1" applyBorder="1" applyAlignment="1">
      <alignment horizontal="center"/>
    </xf>
    <xf numFmtId="0" fontId="0" fillId="34" borderId="0" xfId="0" applyFill="1"/>
    <xf numFmtId="0" fontId="25" fillId="34" borderId="0" xfId="0" applyFont="1" applyFill="1" applyBorder="1" applyAlignment="1">
      <alignment vertical="top"/>
    </xf>
    <xf numFmtId="164" fontId="19" fillId="34" borderId="0" xfId="4" applyNumberFormat="1" applyFont="1" applyFill="1"/>
    <xf numFmtId="10" fontId="19" fillId="34" borderId="0" xfId="6" applyNumberFormat="1" applyFont="1" applyFill="1" applyBorder="1"/>
    <xf numFmtId="0" fontId="25" fillId="34" borderId="0" xfId="0" applyFont="1" applyFill="1" applyBorder="1" applyAlignment="1">
      <alignment vertical="justify"/>
    </xf>
    <xf numFmtId="0" fontId="0" fillId="34" borderId="0" xfId="0" applyFill="1" applyBorder="1"/>
    <xf numFmtId="164" fontId="19" fillId="34" borderId="0" xfId="4" applyNumberFormat="1" applyFont="1" applyFill="1" applyBorder="1"/>
    <xf numFmtId="37" fontId="21" fillId="34" borderId="0" xfId="2" applyNumberFormat="1" applyFont="1" applyFill="1" applyAlignment="1" applyProtection="1">
      <alignment horizontal="left" vertical="top"/>
    </xf>
    <xf numFmtId="37" fontId="19" fillId="34" borderId="0" xfId="54" applyNumberFormat="1" applyFont="1" applyFill="1" applyAlignment="1">
      <alignment vertical="top"/>
    </xf>
    <xf numFmtId="41" fontId="19" fillId="34" borderId="0" xfId="54" applyNumberFormat="1" applyFont="1" applyFill="1" applyAlignment="1">
      <alignment vertical="top"/>
    </xf>
    <xf numFmtId="41" fontId="19" fillId="34" borderId="0" xfId="54" applyNumberFormat="1" applyFont="1" applyFill="1" applyAlignment="1"/>
    <xf numFmtId="37" fontId="19" fillId="34" borderId="0" xfId="10" applyNumberFormat="1" applyFont="1" applyFill="1" applyAlignment="1" applyProtection="1">
      <alignment horizontal="right"/>
    </xf>
    <xf numFmtId="37" fontId="137" fillId="34" borderId="0" xfId="10" applyNumberFormat="1" applyFont="1" applyFill="1" applyAlignment="1"/>
    <xf numFmtId="37" fontId="19" fillId="34" borderId="0" xfId="44105" applyNumberFormat="1" applyFont="1" applyFill="1" applyAlignment="1">
      <alignment horizontal="left"/>
    </xf>
    <xf numFmtId="37" fontId="139" fillId="34" borderId="0" xfId="10" applyNumberFormat="1" applyFont="1" applyFill="1" applyAlignment="1" applyProtection="1">
      <alignment horizontal="left"/>
    </xf>
    <xf numFmtId="37" fontId="19" fillId="34" borderId="0" xfId="10" applyNumberFormat="1" applyFont="1" applyFill="1" applyAlignment="1">
      <alignment horizontal="center" vertical="top"/>
    </xf>
    <xf numFmtId="37" fontId="137" fillId="34" borderId="0" xfId="10" applyNumberFormat="1" applyFont="1" applyFill="1" applyAlignment="1">
      <alignment vertical="top"/>
    </xf>
    <xf numFmtId="41" fontId="26" fillId="34" borderId="0" xfId="10" applyNumberFormat="1" applyFont="1" applyFill="1" applyBorder="1" applyAlignment="1"/>
    <xf numFmtId="41" fontId="26" fillId="34" borderId="0" xfId="10" applyNumberFormat="1" applyFont="1" applyFill="1" applyBorder="1" applyAlignment="1">
      <alignment horizontal="right"/>
    </xf>
    <xf numFmtId="41" fontId="26" fillId="34" borderId="12" xfId="10" applyNumberFormat="1" applyFont="1" applyFill="1" applyBorder="1" applyAlignment="1">
      <alignment horizontal="right"/>
    </xf>
    <xf numFmtId="37" fontId="19" fillId="34" borderId="0" xfId="10" applyNumberFormat="1" applyFont="1" applyFill="1" applyAlignment="1">
      <alignment horizontal="justify" vertical="top" wrapText="1"/>
    </xf>
    <xf numFmtId="164" fontId="0" fillId="0" borderId="0" xfId="50153" applyNumberFormat="1" applyFont="1"/>
    <xf numFmtId="0" fontId="26" fillId="0" borderId="0" xfId="0" applyFont="1"/>
    <xf numFmtId="164" fontId="26" fillId="0" borderId="0" xfId="50153" applyNumberFormat="1" applyFont="1" applyAlignment="1"/>
    <xf numFmtId="164" fontId="20" fillId="33" borderId="0" xfId="50153" applyNumberFormat="1" applyFont="1" applyFill="1" applyAlignment="1">
      <alignment vertical="top"/>
    </xf>
    <xf numFmtId="164" fontId="19" fillId="33" borderId="0" xfId="50153" applyNumberFormat="1" applyFont="1" applyFill="1" applyAlignment="1"/>
    <xf numFmtId="164" fontId="26" fillId="0" borderId="0" xfId="50153" applyNumberFormat="1" applyFont="1"/>
    <xf numFmtId="164" fontId="26" fillId="33" borderId="0" xfId="50153" applyNumberFormat="1" applyFont="1" applyFill="1" applyAlignment="1">
      <alignment horizontal="left"/>
    </xf>
    <xf numFmtId="0" fontId="26" fillId="0" borderId="0" xfId="0" applyFont="1" applyAlignment="1"/>
    <xf numFmtId="164" fontId="0" fillId="0" borderId="0" xfId="50153" applyNumberFormat="1" applyFont="1" applyFill="1" applyBorder="1" applyAlignment="1">
      <alignment horizontal="right"/>
    </xf>
    <xf numFmtId="164" fontId="26" fillId="33" borderId="0" xfId="50153" applyNumberFormat="1" applyFont="1" applyFill="1" applyBorder="1"/>
    <xf numFmtId="0" fontId="0" fillId="0" borderId="0" xfId="11" applyFont="1" applyFill="1" applyAlignment="1" applyProtection="1">
      <alignment horizontal="left" vertical="top"/>
    </xf>
    <xf numFmtId="0" fontId="19" fillId="33" borderId="0" xfId="5" applyNumberFormat="1" applyFont="1" applyFill="1" applyAlignment="1">
      <alignment horizontal="left" wrapText="1"/>
    </xf>
    <xf numFmtId="0" fontId="19" fillId="0" borderId="0" xfId="5" applyNumberFormat="1" applyFont="1" applyFill="1" applyAlignment="1">
      <alignment horizontal="justify" wrapText="1"/>
    </xf>
    <xf numFmtId="41" fontId="26" fillId="0" borderId="0" xfId="1" applyNumberFormat="1" applyFont="1" applyFill="1" applyAlignment="1" applyProtection="1">
      <alignment horizontal="center"/>
    </xf>
    <xf numFmtId="41" fontId="26" fillId="0" borderId="11" xfId="1" quotePrefix="1" applyNumberFormat="1" applyFont="1" applyFill="1" applyBorder="1" applyAlignment="1">
      <alignment horizontal="center" vertical="top"/>
    </xf>
    <xf numFmtId="0" fontId="19" fillId="0" borderId="0" xfId="5" applyNumberFormat="1" applyFont="1" applyFill="1" applyAlignment="1">
      <alignment horizontal="justify"/>
    </xf>
    <xf numFmtId="37" fontId="19" fillId="0" borderId="0" xfId="1" applyNumberFormat="1" applyFont="1" applyFill="1" applyAlignment="1" applyProtection="1">
      <alignment horizontal="justify" vertical="top"/>
    </xf>
    <xf numFmtId="0" fontId="19" fillId="0" borderId="0" xfId="5" applyNumberFormat="1" applyFont="1" applyFill="1" applyAlignment="1">
      <alignment horizontal="left" vertical="top" wrapText="1"/>
    </xf>
    <xf numFmtId="0" fontId="0" fillId="34" borderId="0" xfId="0" applyFont="1" applyFill="1" applyAlignment="1">
      <alignment vertical="top" wrapText="1"/>
    </xf>
    <xf numFmtId="0" fontId="0" fillId="34" borderId="0" xfId="0" applyFont="1" applyFill="1" applyAlignment="1">
      <alignment wrapText="1"/>
    </xf>
    <xf numFmtId="0" fontId="19" fillId="34" borderId="0" xfId="0" applyFont="1" applyFill="1" applyAlignment="1">
      <alignment vertical="top" wrapText="1"/>
    </xf>
    <xf numFmtId="0" fontId="19" fillId="0" borderId="0" xfId="0" applyFont="1" applyAlignment="1">
      <alignment wrapText="1"/>
    </xf>
    <xf numFmtId="0" fontId="19" fillId="33" borderId="0" xfId="5" applyNumberFormat="1" applyFont="1" applyFill="1" applyAlignment="1">
      <alignment horizontal="justify" vertical="top"/>
    </xf>
    <xf numFmtId="0" fontId="27" fillId="34" borderId="10" xfId="0" applyFont="1" applyFill="1" applyBorder="1" applyAlignment="1">
      <alignment vertical="top" wrapText="1"/>
    </xf>
    <xf numFmtId="0" fontId="0" fillId="34" borderId="0" xfId="0" applyFill="1" applyAlignment="1">
      <alignment horizontal="justify" vertical="top" wrapText="1"/>
    </xf>
    <xf numFmtId="0" fontId="0" fillId="34" borderId="0" xfId="0" applyFill="1" applyAlignment="1">
      <alignment vertical="top" wrapText="1"/>
    </xf>
    <xf numFmtId="37" fontId="30" fillId="0" borderId="0" xfId="1" applyNumberFormat="1" applyFont="1" applyFill="1" applyAlignment="1">
      <alignment horizontal="center" vertical="top"/>
    </xf>
    <xf numFmtId="41" fontId="26" fillId="0" borderId="0" xfId="1" applyNumberFormat="1" applyFont="1" applyFill="1" applyBorder="1" applyAlignment="1" applyProtection="1">
      <alignment horizontal="center"/>
    </xf>
    <xf numFmtId="37" fontId="0" fillId="34" borderId="0" xfId="10" applyNumberFormat="1" applyFont="1" applyFill="1" applyAlignment="1">
      <alignment horizontal="justify" vertical="top" wrapText="1"/>
    </xf>
    <xf numFmtId="37" fontId="19" fillId="34" borderId="0" xfId="10" applyNumberFormat="1" applyFont="1" applyFill="1" applyAlignment="1">
      <alignment horizontal="justify" vertical="top" wrapText="1"/>
    </xf>
    <xf numFmtId="9" fontId="30" fillId="0" borderId="0" xfId="6" applyFont="1" applyFill="1" applyAlignment="1">
      <alignment horizontal="center" vertical="top"/>
    </xf>
    <xf numFmtId="0" fontId="26" fillId="0" borderId="0" xfId="0" applyFont="1" applyAlignment="1">
      <alignment horizontal="left"/>
    </xf>
    <xf numFmtId="37" fontId="19" fillId="34" borderId="0" xfId="10" applyNumberFormat="1" applyFont="1" applyFill="1" applyAlignment="1">
      <alignment horizontal="left" vertical="top" wrapText="1"/>
    </xf>
    <xf numFmtId="37" fontId="30" fillId="34" borderId="0" xfId="1" applyNumberFormat="1" applyFont="1" applyFill="1" applyAlignment="1">
      <alignment horizontal="center" vertical="top"/>
    </xf>
    <xf numFmtId="0" fontId="26" fillId="0" borderId="0" xfId="10" applyFont="1" applyFill="1" applyBorder="1" applyAlignment="1">
      <alignment horizontal="center" vertical="top"/>
    </xf>
    <xf numFmtId="0" fontId="25" fillId="0" borderId="0" xfId="29998" applyFont="1" applyFill="1" applyBorder="1" applyAlignment="1">
      <alignment horizontal="center"/>
    </xf>
  </cellXfs>
  <cellStyles count="50154">
    <cellStyle name=" 1" xfId="14"/>
    <cellStyle name=" 1 2" xfId="15"/>
    <cellStyle name="%" xfId="16"/>
    <cellStyle name="% 10" xfId="10"/>
    <cellStyle name="% 10 2" xfId="17"/>
    <cellStyle name="% 10 3" xfId="18"/>
    <cellStyle name="% 10 4" xfId="19"/>
    <cellStyle name="% 10 5" xfId="20"/>
    <cellStyle name="% 10 6" xfId="21"/>
    <cellStyle name="% 10 7" xfId="22"/>
    <cellStyle name="% 11" xfId="23"/>
    <cellStyle name="% 12" xfId="24"/>
    <cellStyle name="% 13" xfId="25"/>
    <cellStyle name="% 14" xfId="26"/>
    <cellStyle name="% 15" xfId="27"/>
    <cellStyle name="% 16" xfId="28"/>
    <cellStyle name="% 17" xfId="29"/>
    <cellStyle name="% 18" xfId="30"/>
    <cellStyle name="% 19" xfId="31"/>
    <cellStyle name="% 2" xfId="32"/>
    <cellStyle name="% 2 2" xfId="33"/>
    <cellStyle name="% 2 2 2" xfId="34"/>
    <cellStyle name="% 2 2 2 2" xfId="35"/>
    <cellStyle name="% 2 2 2 3" xfId="36"/>
    <cellStyle name="% 2 2 3" xfId="37"/>
    <cellStyle name="% 2 3" xfId="38"/>
    <cellStyle name="% 2 4" xfId="39"/>
    <cellStyle name="% 2 5" xfId="40"/>
    <cellStyle name="% 2 6" xfId="41"/>
    <cellStyle name="% 2_# 83.4 DTP REC WITH DBN AS AT 31.3.2009- final" xfId="42"/>
    <cellStyle name="% 20" xfId="43"/>
    <cellStyle name="% 21" xfId="44"/>
    <cellStyle name="% 21 2" xfId="45"/>
    <cellStyle name="% 22" xfId="46"/>
    <cellStyle name="% 23" xfId="47"/>
    <cellStyle name="% 24" xfId="48"/>
    <cellStyle name="% 25" xfId="49"/>
    <cellStyle name="% 26" xfId="50"/>
    <cellStyle name="% 27" xfId="51"/>
    <cellStyle name="% 28" xfId="52"/>
    <cellStyle name="% 29" xfId="53"/>
    <cellStyle name="% 3" xfId="54"/>
    <cellStyle name="% 3 2" xfId="5"/>
    <cellStyle name="% 3 2 2" xfId="55"/>
    <cellStyle name="% 3 2 3" xfId="56"/>
    <cellStyle name="% 3 3" xfId="57"/>
    <cellStyle name="% 3 4" xfId="58"/>
    <cellStyle name="% 3 5" xfId="59"/>
    <cellStyle name="% 3_Accounts - 17 Feb" xfId="60"/>
    <cellStyle name="% 30" xfId="61"/>
    <cellStyle name="% 31" xfId="62"/>
    <cellStyle name="% 32" xfId="63"/>
    <cellStyle name="% 33" xfId="64"/>
    <cellStyle name="% 34" xfId="65"/>
    <cellStyle name="% 35" xfId="66"/>
    <cellStyle name="% 36" xfId="67"/>
    <cellStyle name="% 37" xfId="68"/>
    <cellStyle name="% 38" xfId="69"/>
    <cellStyle name="% 39" xfId="70"/>
    <cellStyle name="% 4" xfId="71"/>
    <cellStyle name="% 4 2" xfId="72"/>
    <cellStyle name="% 4 2 2" xfId="49247"/>
    <cellStyle name="% 4 3" xfId="73"/>
    <cellStyle name="% 4 4" xfId="74"/>
    <cellStyle name="% 4_Accounts - 17 Feb" xfId="75"/>
    <cellStyle name="% 40" xfId="76"/>
    <cellStyle name="% 41" xfId="77"/>
    <cellStyle name="% 42" xfId="78"/>
    <cellStyle name="% 43" xfId="79"/>
    <cellStyle name="% 5" xfId="80"/>
    <cellStyle name="% 5 2" xfId="8"/>
    <cellStyle name="% 5 3" xfId="81"/>
    <cellStyle name="% 5 4" xfId="82"/>
    <cellStyle name="% 6" xfId="83"/>
    <cellStyle name="% 7" xfId="84"/>
    <cellStyle name="% 7 2" xfId="85"/>
    <cellStyle name="% 7 3" xfId="86"/>
    <cellStyle name="% 7 4" xfId="87"/>
    <cellStyle name="% 7 5" xfId="88"/>
    <cellStyle name="% 7 6" xfId="89"/>
    <cellStyle name="% 7 7" xfId="90"/>
    <cellStyle name="% 8" xfId="91"/>
    <cellStyle name="% 8 2" xfId="92"/>
    <cellStyle name="% 8 3" xfId="93"/>
    <cellStyle name="% 8 4" xfId="94"/>
    <cellStyle name="% 8 5" xfId="95"/>
    <cellStyle name="% 8 6" xfId="96"/>
    <cellStyle name="% 8 7" xfId="97"/>
    <cellStyle name="% 9" xfId="98"/>
    <cellStyle name="% 9 2" xfId="99"/>
    <cellStyle name="% 9 3" xfId="100"/>
    <cellStyle name="% 9 4" xfId="101"/>
    <cellStyle name="% 9 5" xfId="102"/>
    <cellStyle name="% 9 6" xfId="103"/>
    <cellStyle name="% 9 7" xfId="104"/>
    <cellStyle name="%_# 83.4 DTP REC WITH DBN AS AT 31.3.2009- final" xfId="105"/>
    <cellStyle name="%_#40-Intercompany Receivables-50420020" xfId="106"/>
    <cellStyle name="%_#83-Accounts Payable DBN-30220120 -Dec xls (2)" xfId="107"/>
    <cellStyle name="%_#83-Intercompany Aging Payables-Dec (2)" xfId="108"/>
    <cellStyle name="%_~3155399" xfId="109"/>
    <cellStyle name="%_~7272610" xfId="9"/>
    <cellStyle name="%_~7272610 2" xfId="110"/>
    <cellStyle name="%_~7272610 2 2" xfId="49248"/>
    <cellStyle name="%_2007-CA-DTP" xfId="111"/>
    <cellStyle name="%_2007-CA-DTP 2" xfId="112"/>
    <cellStyle name="%_2007-CA-DTP_~3155399" xfId="113"/>
    <cellStyle name="%_2007-CA-DTP_Accounts - 17 Feb" xfId="114"/>
    <cellStyle name="%_2007-CA-DTP_Book1" xfId="115"/>
    <cellStyle name="%_2007-CA-DTP_Cash Control sheet - q2" xfId="116"/>
    <cellStyle name="%_2007-CA-DTP_Copy of Analysis June 2009 audit 11 (2)" xfId="117"/>
    <cellStyle name="%_2007-CA-DTP_Copy of Analysis June 2009 audit 11_Copy 2" xfId="118"/>
    <cellStyle name="%_2007-CA-DTP_Dialog Telekom Plc - 31 Mar 2008 (Grouped workings - Consolidation)" xfId="119"/>
    <cellStyle name="%_2007-CA-DTP_Kanchana 18 April" xfId="120"/>
    <cellStyle name="%_2007-FS(Q4)-DTv- 6.2.08" xfId="121"/>
    <cellStyle name="%_2007-FS(Q4)-DTv- 6.2.08 2" xfId="122"/>
    <cellStyle name="%_2007-FS(Q4)-DTv- 6.2.08 3" xfId="123"/>
    <cellStyle name="%_2007-FS(Q4)-DTv- 6.2.08 4" xfId="124"/>
    <cellStyle name="%_2007-FS(Q4)-DTv- 6.2.08_~3155399" xfId="125"/>
    <cellStyle name="%_2007-FS(Q4)-DTv- 6.2.08_~7272610" xfId="126"/>
    <cellStyle name="%_2007-FS(Q4)-DTv- 6.2.08_Accounts - 17 Feb" xfId="127"/>
    <cellStyle name="%_2007-FS(Q4)-DTv- 6.2.08_Book1" xfId="128"/>
    <cellStyle name="%_2007-FS(Q4)-DTv- 6.2.08_Cash Control sheet - q2" xfId="129"/>
    <cellStyle name="%_2007-FS(Q4)-DTv- 6.2.08_Copy of Analysis June 2009 audit 11 (2)" xfId="130"/>
    <cellStyle name="%_2007-FS(Q4)-DTv- 6.2.08_Copy of Analysis June 2009 audit 11_Copy 2" xfId="131"/>
    <cellStyle name="%_2007-FS(Q4)-DTv- 6.2.08_Dialog Telekom Plc - 30 Sept 2008 - PwC method (08 Nov 2008)" xfId="132"/>
    <cellStyle name="%_2007-FS(Q4)-DTv- 6.2.08_Dialog Telekom Plc - 31 Mar 2008 (Grouped workings - Consolidation)" xfId="133"/>
    <cellStyle name="%_2007-FS(Q4)-DTv- 6.2.08_Kanchana 18 April" xfId="134"/>
    <cellStyle name="%_2007-FS(Q4)-DTv- 6.2.08_q1_quarter_2008" xfId="135"/>
    <cellStyle name="%_2008 Forecast" xfId="136"/>
    <cellStyle name="%_2008 Forecast 2" xfId="137"/>
    <cellStyle name="%_2008 Forecast 3" xfId="138"/>
    <cellStyle name="%_2008 Forecast_Q 3 September" xfId="139"/>
    <cellStyle name="%_2008-DTP" xfId="140"/>
    <cellStyle name="%_2008-DTP 2" xfId="141"/>
    <cellStyle name="%_2008-DTP 3" xfId="142"/>
    <cellStyle name="%_2008-DTP_Cash Control sheet - q2" xfId="143"/>
    <cellStyle name="%_2008-DTP_Dialog Telekom Plc - 31 Mar 2008 (Grouped workings - Consolidation)" xfId="144"/>
    <cellStyle name="%_30220120 AP -INTER COMPANY AS AT 31.12.2009" xfId="145"/>
    <cellStyle name="%_30220120 AP -INTER COMPANY AS AT 31.3.10" xfId="146"/>
    <cellStyle name="%_50420020- Intercompany Receivables-30.6.2009" xfId="147"/>
    <cellStyle name="%_50420020- Intercompany Receivables-30.6.2009_Copy of Analysis June 2009 audit 11_Copy 2" xfId="148"/>
    <cellStyle name="%_50420020- Intercompany Receivables-30.9.2009" xfId="149"/>
    <cellStyle name="%_50420020- Intercompany Receivables-31.12.09" xfId="150"/>
    <cellStyle name="%_50420020- Intercompany Receivables-31.3.10" xfId="151"/>
    <cellStyle name="%_AC 30420020  Accrued Dome  - Interconnection &amp; Frequency Fees SHF 2009" xfId="152"/>
    <cellStyle name="%_AC 385250 AKTEL Bangladesh" xfId="153"/>
    <cellStyle name="%_Acc-2008" xfId="154"/>
    <cellStyle name="%_Acc-2008 2" xfId="155"/>
    <cellStyle name="%_Acc-2008 3" xfId="156"/>
    <cellStyle name="%_Acc-2008 4" xfId="157"/>
    <cellStyle name="%_Acc-2008_~3155399" xfId="158"/>
    <cellStyle name="%_Acc-2008_~7272610" xfId="159"/>
    <cellStyle name="%_Acc-2008_1" xfId="160"/>
    <cellStyle name="%_Acc-2008_1 2" xfId="161"/>
    <cellStyle name="%_Acc-2008_1 3" xfId="162"/>
    <cellStyle name="%_Acc-2008_1 4" xfId="163"/>
    <cellStyle name="%_Acc-2008_1_~3155399" xfId="164"/>
    <cellStyle name="%_Acc-2008_1_~7272610" xfId="165"/>
    <cellStyle name="%_Acc-2008_1_Accounts - 17 Feb" xfId="166"/>
    <cellStyle name="%_Acc-2008_1_Book1" xfId="167"/>
    <cellStyle name="%_Acc-2008_1_Cash Control sheet - q2" xfId="168"/>
    <cellStyle name="%_Acc-2008_1_Copy of Analysis June 2009 audit 11 (2)" xfId="169"/>
    <cellStyle name="%_Acc-2008_1_Copy of Analysis June 2009 audit 11_Copy 2" xfId="170"/>
    <cellStyle name="%_Acc-2008_1_Dialog Telekom Plc - 31 Mar 2008 (Grouped workings - Consolidation)" xfId="171"/>
    <cellStyle name="%_Acc-2008_1_Expenses" xfId="172"/>
    <cellStyle name="%_Acc-2008_1_Expenses 2" xfId="173"/>
    <cellStyle name="%_Acc-2008_1_Expenses 3" xfId="174"/>
    <cellStyle name="%_Acc-2008_1_Expenses_Q 3 September" xfId="175"/>
    <cellStyle name="%_Acc-2008_1_FS -DT-2008 (2)" xfId="176"/>
    <cellStyle name="%_Acc-2008_1_FS -DT-2008 (2) 2" xfId="177"/>
    <cellStyle name="%_Acc-2008_1_FS -DT-2008 (2) 3" xfId="178"/>
    <cellStyle name="%_Acc-2008_1_FS -DT-2008 (2)_Q 3 September" xfId="179"/>
    <cellStyle name="%_Acc-2008_1_Kanchana 18 April" xfId="180"/>
    <cellStyle name="%_Acc-2008_1_Q 3 September" xfId="181"/>
    <cellStyle name="%_Acc-2008_1_QoQ Profit and loss and Workings" xfId="182"/>
    <cellStyle name="%_Acc-2008_1_Statutory accounts Format (4)" xfId="183"/>
    <cellStyle name="%_Acc-2008_1_Statutory accounts Format (4) (2)" xfId="184"/>
    <cellStyle name="%_Acc-2008_1_Statutory accounts Format (4) (2) 2" xfId="185"/>
    <cellStyle name="%_Acc-2008_1_Statutory accounts Format (4) (2) 3" xfId="186"/>
    <cellStyle name="%_Acc-2008_1_Statutory accounts Format (4) (2)_Q 3 September" xfId="187"/>
    <cellStyle name="%_Acc-2008_1_Statutory accounts Format (4) 2" xfId="188"/>
    <cellStyle name="%_Acc-2008_1_Statutory accounts Format (4) 3" xfId="189"/>
    <cellStyle name="%_Acc-2008_1_Statutory accounts Format (4)_Q 3 September" xfId="190"/>
    <cellStyle name="%_Acc-2008_Accounts - 17 Feb" xfId="191"/>
    <cellStyle name="%_Acc-2008_Book1" xfId="192"/>
    <cellStyle name="%_Acc-2008_Cash Control sheet - q2" xfId="193"/>
    <cellStyle name="%_Acc-2008_Copy of Analysis June 2009 audit 11 (2)" xfId="194"/>
    <cellStyle name="%_Acc-2008_Copy of Analysis June 2009 audit 11_Copy 2" xfId="195"/>
    <cellStyle name="%_Acc-2008_Dialog Telekom Plc - 31 Mar 2008 (Grouped workings - Consolidation)" xfId="196"/>
    <cellStyle name="%_Acc-2008_Kanchana 18 April" xfId="197"/>
    <cellStyle name="%_Accounts - 17 Feb" xfId="198"/>
    <cellStyle name="%_Accounts Payable Int'l Roaming - 30420060 EUR" xfId="199"/>
    <cellStyle name="%_ACCRUAL SUMMARY 2009 aging" xfId="200"/>
    <cellStyle name="%_ACCRUED OTHERS AGING - 30.6.09" xfId="201"/>
    <cellStyle name="%_AGED ACC SUMMARY June 2009" xfId="202"/>
    <cellStyle name="%_APRIL REC" xfId="203"/>
    <cellStyle name="%_APRIL REC_DTP REC WITH DBN AS AT 30.6.2009" xfId="204"/>
    <cellStyle name="%_Asset Media Forecast v2" xfId="205"/>
    <cellStyle name="%_Asset Media Forecast v2_Direct cost and Manpower (2)" xfId="206"/>
    <cellStyle name="%_Asset Media Forecast v2_Direct cost and Manpower (2) 2" xfId="207"/>
    <cellStyle name="%_Asset Media Forecast v2_Direct cost and Manpower (2) 3" xfId="208"/>
    <cellStyle name="%_Asset Media Forecast v2_Direct cost and Manpower (2)_Q 3 September" xfId="209"/>
    <cellStyle name="%_Asset Media Forecast v2_DTV Group Management Accounts - February 09" xfId="210"/>
    <cellStyle name="%_Asset Media Forecast v2_Summary" xfId="211"/>
    <cellStyle name="%_Assumptions - DVB-T-H" xfId="212"/>
    <cellStyle name="%_Assumptions - DVB-T-H_Direct cost and Manpower (2)" xfId="213"/>
    <cellStyle name="%_Assumptions - DVB-T-H_Direct cost and Manpower (2) 2" xfId="214"/>
    <cellStyle name="%_Assumptions - DVB-T-H_Direct cost and Manpower (2) 3" xfId="215"/>
    <cellStyle name="%_Assumptions - DVB-T-H_Direct cost and Manpower (2)_Q 3 September" xfId="216"/>
    <cellStyle name="%_Assumptions - DVB-T-H_DTV Group Management Accounts - February 09" xfId="217"/>
    <cellStyle name="%_Assumptions - DVB-T-H_Summary" xfId="218"/>
    <cellStyle name="%_Balance Sheet November" xfId="219"/>
    <cellStyle name="%_Base scenario" xfId="220"/>
    <cellStyle name="%_Book1" xfId="221"/>
    <cellStyle name="%_Book1 2" xfId="222"/>
    <cellStyle name="%_Book1_~3155399" xfId="223"/>
    <cellStyle name="%_Book1_~7272610" xfId="224"/>
    <cellStyle name="%_Book1_1" xfId="225"/>
    <cellStyle name="%_Book1_Accounts - 17 Feb" xfId="226"/>
    <cellStyle name="%_Book1_Book1" xfId="227"/>
    <cellStyle name="%_Book1_Cash Control sheet - q2" xfId="228"/>
    <cellStyle name="%_Book1_Copy of Analysis June 2009 audit 11 (2)" xfId="229"/>
    <cellStyle name="%_Book1_Copy of Analysis June 2009 audit 11_Copy 2" xfId="230"/>
    <cellStyle name="%_Book1_Dialog Telekom Plc - 30 Sept 2008 - PwC method (08 Nov 2008)" xfId="231"/>
    <cellStyle name="%_Book1_Dialog Telekom Plc - 31 Mar 2008 (Grouped workings - Consolidation)" xfId="232"/>
    <cellStyle name="%_Book1_Kanchana 18 April" xfId="233"/>
    <cellStyle name="%_Book2" xfId="234"/>
    <cellStyle name="%_BP '08-NOV 1 (10)" xfId="235"/>
    <cellStyle name="%_BP '08-NOV 1 (10)_DTV Revised BP - April 2009" xfId="236"/>
    <cellStyle name="%_BP '08-NOV 1 (10)-DEFERRED-Ver 2 (9)" xfId="237"/>
    <cellStyle name="%_BP '08-NOV 1 (10)-DEFERRED-Ver 2 (9) 2" xfId="238"/>
    <cellStyle name="%_BP '08-NOV 1 (10)-DEFERRED-Ver 2 (9) 3" xfId="239"/>
    <cellStyle name="%_BP '08-NOV 1 (10)-DEFERRED-Ver 2 (9) 4" xfId="240"/>
    <cellStyle name="%_BP '08-NOV 1 (10)-DEFERRED-Ver 2 (9)_~3155399" xfId="241"/>
    <cellStyle name="%_BP '08-NOV 1 (10)-DEFERRED-Ver 2 (9)_~7272610" xfId="242"/>
    <cellStyle name="%_BP '08-NOV 1 (10)-DEFERRED-Ver 2 (9)_Accounts - 17 Feb" xfId="243"/>
    <cellStyle name="%_BP '08-NOV 1 (10)-DEFERRED-Ver 2 (9)_Book1" xfId="244"/>
    <cellStyle name="%_BP '08-NOV 1 (10)-DEFERRED-Ver 2 (9)_Cash Control sheet - q2" xfId="245"/>
    <cellStyle name="%_BP '08-NOV 1 (10)-DEFERRED-Ver 2 (9)_Copy of Analysis June 2009 audit 11 (2)" xfId="246"/>
    <cellStyle name="%_BP '08-NOV 1 (10)-DEFERRED-Ver 2 (9)_Copy of Analysis June 2009 audit 11_Copy 2" xfId="247"/>
    <cellStyle name="%_BP '08-NOV 1 (10)-DEFERRED-Ver 2 (9)_Dialog Telekom Plc - 31 Mar 2008 (Grouped workings - Consolidation)" xfId="248"/>
    <cellStyle name="%_BP '08-NOV 1 (10)-DEFERRED-Ver 2 (9)_Kanchana 18 April" xfId="249"/>
    <cellStyle name="%_BP-2008 (2) DTV Revised Oct 22" xfId="250"/>
    <cellStyle name="%_Cash Control sheet - q2" xfId="251"/>
    <cellStyle name="%_CBN 30.4.2009" xfId="252"/>
    <cellStyle name="%_CBN SAT  30.4.2009" xfId="253"/>
    <cellStyle name="%_CF Working" xfId="254"/>
    <cellStyle name="%_CF Working_DBN accounts" xfId="255"/>
    <cellStyle name="%_Comparison - PWC vs Forecast- v2" xfId="256"/>
    <cellStyle name="%_Comparison - PWC vs Forecast- v2_Direct cost and Manpower (2)" xfId="257"/>
    <cellStyle name="%_Comparison - PWC vs Forecast- v2_Direct cost and Manpower (2) 2" xfId="258"/>
    <cellStyle name="%_Comparison - PWC vs Forecast- v2_Direct cost and Manpower (2) 3" xfId="259"/>
    <cellStyle name="%_Comparison - PWC vs Forecast- v2_Direct cost and Manpower (2)_Q 3 September" xfId="260"/>
    <cellStyle name="%_Comparison - PWC vs Forecast- v2_DTV Group Management Accounts - February 09" xfId="261"/>
    <cellStyle name="%_Comparison - PWC vs Forecast- v2_Summary" xfId="262"/>
    <cellStyle name="%_Comparison - PWC vs Forecast- v7" xfId="263"/>
    <cellStyle name="%_Comparison - PWC vs Forecast- v7_DTV Revised BP - April 2009" xfId="264"/>
    <cellStyle name="%_Copy of 2008 Forecast - September 2008" xfId="265"/>
    <cellStyle name="%_Copy of 2008 Forecast - September 2008 2" xfId="266"/>
    <cellStyle name="%_Copy of 2008 Forecast - September 2008 3" xfId="267"/>
    <cellStyle name="%_Copy of 2008 Forecast - September 2008_Q 3 September" xfId="268"/>
    <cellStyle name="%_Copy of Analysis June 2009 audit 11 (2)" xfId="269"/>
    <cellStyle name="%_Copy of Analysis June 2009 audit 11 1111" xfId="270"/>
    <cellStyle name="%_Copy of Analysis June 2009 audit 11_Copy 2" xfId="271"/>
    <cellStyle name="%_Copy of Copy of FS-DTV-2009" xfId="272"/>
    <cellStyle name="%_Copy of DTP REC WITH DBN -MA10" xfId="273"/>
    <cellStyle name="%_Copy of Error Banking DTL - Dec  09 (2)" xfId="274"/>
    <cellStyle name="%_Copy of Valuation S-T-H - ver.2" xfId="275"/>
    <cellStyle name="%_Copy of Valuation S-T-H - ver.2_DTV Revised BP - April 2009" xfId="276"/>
    <cellStyle name="%_DBN accounts" xfId="277"/>
    <cellStyle name="%_DBN PAYABLE 30.4.2009" xfId="278"/>
    <cellStyle name="%_DBN PAYABLE -30.6.09" xfId="279"/>
    <cellStyle name="%_DBN PAYABLE -30.6.09 2" xfId="280"/>
    <cellStyle name="%_DBN PAYABLE 31.3.2009" xfId="281"/>
    <cellStyle name="%_DBN PAYABLE FM MARCH 09" xfId="282"/>
    <cellStyle name="%_DBN RECEIVABLE 30.4.2009" xfId="283"/>
    <cellStyle name="%_DBN RECEIVABLE. FROM MAR 09" xfId="284"/>
    <cellStyle name="%_DBN RECV . FROM MAECR 09" xfId="285"/>
    <cellStyle name="%_DBN RECV . FROM MAECR 09.xls - latest" xfId="286"/>
    <cellStyle name="%_DBN Revenue-June 2009 XLS-riz (2)" xfId="287"/>
    <cellStyle name="%_DBN -updated eshari" xfId="288"/>
    <cellStyle name="%_defered tax  2008 summarized  " xfId="289"/>
    <cellStyle name="%_Dialog Telekom Plc - 30 June 2008" xfId="290"/>
    <cellStyle name="%_Dilaog Telekom Plc - 31 December 2009 (Grouped working)" xfId="291"/>
    <cellStyle name="%_DTP REC WITH DBN  -FINAL 31.3.2009" xfId="292"/>
    <cellStyle name="%_DTP REC WITH DBN AS AT 30.6.2009" xfId="293"/>
    <cellStyle name="%_DTP REC WITH DBN AS AT 31.3.2009" xfId="294"/>
    <cellStyle name="%_DTP REC WITH DBN -DEC 09" xfId="295"/>
    <cellStyle name="%_DTP REC WITH DTV -28.2.10" xfId="296"/>
    <cellStyle name="%_DTP REC WITH DTV -APRIL 09" xfId="297"/>
    <cellStyle name="%_DTP REC WITH DTV AS AT 30.4.09" xfId="298"/>
    <cellStyle name="%_DTP REC WITH DTV AS AT31.32009" xfId="299"/>
    <cellStyle name="%_DTP REC WITH DTV AS AT31.32009 2" xfId="300"/>
    <cellStyle name="%_DTP REC WITH DTV AS AT31.32009_DTP REC WITH DBN AS AT 30.6.2009" xfId="301"/>
    <cellStyle name="%_DTP REC WITH DTV -JULY 09" xfId="302"/>
    <cellStyle name="%_DTP REC WITH DTV- SEND TO SAMITH" xfId="303"/>
    <cellStyle name="%_DTV  DBN QoQ xls final xls REPORTED" xfId="304"/>
    <cellStyle name="%_DTV  FROM MARCH 09" xfId="305"/>
    <cellStyle name="%_DTV 30.4.2009" xfId="306"/>
    <cellStyle name="%_DTV BP" xfId="307"/>
    <cellStyle name="%_DTV Business  Plan 2009-11 - Restated" xfId="308"/>
    <cellStyle name="%_DTV DBN - Error Banking Entries Feb 2010 (2)" xfId="309"/>
    <cellStyle name="%_DTV DBN - Error Banking Entries Mar  2009" xfId="310"/>
    <cellStyle name="%_DTV DBN - Error Banking Entries November" xfId="311"/>
    <cellStyle name="%_DTV DBN - Error Banking Entries Sep 092009" xfId="312"/>
    <cellStyle name="%_DTV GROUP JUN 2008" xfId="313"/>
    <cellStyle name="%_DTV GROUP JUN 2008 2" xfId="314"/>
    <cellStyle name="%_DTV GROUP JUN 2008 3" xfId="315"/>
    <cellStyle name="%_DTV GROUP JUN 2008_Q 3 September" xfId="316"/>
    <cellStyle name="%_DTV Group Management Accounts - December 08 final" xfId="317"/>
    <cellStyle name="%_DTV Group Management Accounts - December 08 final 2" xfId="318"/>
    <cellStyle name="%_DTV Group Management Accounts - December 08 final 3" xfId="319"/>
    <cellStyle name="%_DTV Group Management Accounts - December 08 final 4" xfId="320"/>
    <cellStyle name="%_DTV Group Management Accounts - December 08 final_~3155399" xfId="321"/>
    <cellStyle name="%_DTV Group Management Accounts - December 08 final_~7272610" xfId="322"/>
    <cellStyle name="%_DTV Group Management Accounts - December 08 final_Accounts - 17 Feb" xfId="323"/>
    <cellStyle name="%_DTV Group Management Accounts - December 08 final_Book1" xfId="324"/>
    <cellStyle name="%_DTV Group Management Accounts - December 08 final_Cash Control sheet - q2" xfId="325"/>
    <cellStyle name="%_DTV Group Management Accounts - December 08 final_Copy of Analysis June 2009 audit 11 (2)" xfId="326"/>
    <cellStyle name="%_DTV Group Management Accounts - December 08 final_Copy of Analysis June 2009 audit 11_Copy 2" xfId="327"/>
    <cellStyle name="%_DTV Group Management Accounts - December 08 final_Dialog Telekom Plc - 31 Mar 2008 (Grouped workings - Consolidation)" xfId="328"/>
    <cellStyle name="%_DTV Group Management Accounts - December 08 final_Expenses" xfId="329"/>
    <cellStyle name="%_DTV Group Management Accounts - December 08 final_Expenses 2" xfId="330"/>
    <cellStyle name="%_DTV Group Management Accounts - December 08 final_Expenses 3" xfId="331"/>
    <cellStyle name="%_DTV Group Management Accounts - December 08 final_Expenses_Q 3 September" xfId="332"/>
    <cellStyle name="%_DTV Group Management Accounts - December 08 final_FS -DT-2008 (2)" xfId="333"/>
    <cellStyle name="%_DTV Group Management Accounts - December 08 final_FS -DT-2008 (2) 2" xfId="334"/>
    <cellStyle name="%_DTV Group Management Accounts - December 08 final_FS -DT-2008 (2) 3" xfId="335"/>
    <cellStyle name="%_DTV Group Management Accounts - December 08 final_FS -DT-2008 (2)_Q 3 September" xfId="336"/>
    <cellStyle name="%_DTV Group Management Accounts - December 08 final_Kanchana 18 April" xfId="337"/>
    <cellStyle name="%_DTV Group Management Accounts - December 08 final_Q 3 September" xfId="338"/>
    <cellStyle name="%_DTV Group Management Accounts - December 08 final_QoQ Profit and loss and Workings" xfId="339"/>
    <cellStyle name="%_DTV Group Management Accounts - December 08 final_Statutory accounts Format (4)" xfId="340"/>
    <cellStyle name="%_DTV Group Management Accounts - December 08 final_Statutory accounts Format (4) (2)" xfId="341"/>
    <cellStyle name="%_DTV Group Management Accounts - December 08 final_Statutory accounts Format (4) (2) 2" xfId="342"/>
    <cellStyle name="%_DTV Group Management Accounts - December 08 final_Statutory accounts Format (4) (2) 3" xfId="343"/>
    <cellStyle name="%_DTV Group Management Accounts - December 08 final_Statutory accounts Format (4) (2)_Q 3 September" xfId="344"/>
    <cellStyle name="%_DTV Group Management Accounts - December 08 final_Statutory accounts Format (4) 2" xfId="345"/>
    <cellStyle name="%_DTV Group Management Accounts - December 08 final_Statutory accounts Format (4) 3" xfId="346"/>
    <cellStyle name="%_DTV Group Management Accounts - December 08 final_Statutory accounts Format (4)_Q 3 September" xfId="347"/>
    <cellStyle name="%_DTV Group Management Accounts - October 08 (2)" xfId="348"/>
    <cellStyle name="%_DTV Group Management Accounts - September 08-Final (4)" xfId="349"/>
    <cellStyle name="%_DTV Group Management Accounts ver 6 - Mar 09 (2)" xfId="350"/>
    <cellStyle name="%_DTV Group Management Accounts ver 6 - Mar 09 (2) 2" xfId="351"/>
    <cellStyle name="%_DTV Group Management Accounts ver 6 - Mar 09 (2) 3" xfId="352"/>
    <cellStyle name="%_DTV Group Management Accounts ver 6 - Mar 09 (2)_Q 3 September" xfId="353"/>
    <cellStyle name="%_DTV NET REV BAL 30.4.2009" xfId="354"/>
    <cellStyle name="%_DTV Revised BP - April 2009" xfId="355"/>
    <cellStyle name="%_DTV Valuation_Feb 2008 - FINAL-RAVIN 4" xfId="356"/>
    <cellStyle name="%_DTV Valuation_Feb 2008 - FINAL-RAVIN 4_Direct cost and Manpower (2)" xfId="357"/>
    <cellStyle name="%_DTV Valuation_Feb 2008 - FINAL-RAVIN 4_Direct cost and Manpower (2) 2" xfId="358"/>
    <cellStyle name="%_DTV Valuation_Feb 2008 - FINAL-RAVIN 4_Direct cost and Manpower (2) 3" xfId="359"/>
    <cellStyle name="%_DTV Valuation_Feb 2008 - FINAL-RAVIN 4_Direct cost and Manpower (2)_Q 3 September" xfId="360"/>
    <cellStyle name="%_DTV Valuation_Feb 2008 - FINAL-RAVIN 4_DTV Group Management Accounts - February 09" xfId="361"/>
    <cellStyle name="%_DTV Valuation_Feb 2008 - FINAL-RAVIN 4_Summary" xfId="362"/>
    <cellStyle name="%_DTV Valuation_Feb 2008 (Final)" xfId="363"/>
    <cellStyle name="%_DTV Valuation_Feb 2008 (Final)_Direct cost and Manpower (2)" xfId="364"/>
    <cellStyle name="%_DTV Valuation_Feb 2008 (Final)_Direct cost and Manpower (2) 2" xfId="365"/>
    <cellStyle name="%_DTV Valuation_Feb 2008 (Final)_Direct cost and Manpower (2) 3" xfId="366"/>
    <cellStyle name="%_DTV Valuation_Feb 2008 (Final)_Direct cost and Manpower (2)_Q 3 September" xfId="367"/>
    <cellStyle name="%_DTV Valuation_Feb 2008 (Final)_DTV Group Management Accounts - February 09" xfId="368"/>
    <cellStyle name="%_DTV Valuation_Feb 2008 (Final)_Summary" xfId="369"/>
    <cellStyle name="%_DTV Valuation_Jan 2008 (Final)" xfId="370"/>
    <cellStyle name="%_DTV Valuation_Jan 2008 (Final)_Direct cost and Manpower (2)" xfId="371"/>
    <cellStyle name="%_DTV Valuation_Jan 2008 (Final)_Direct cost and Manpower (2) 2" xfId="372"/>
    <cellStyle name="%_DTV Valuation_Jan 2008 (Final)_Direct cost and Manpower (2) 3" xfId="373"/>
    <cellStyle name="%_DTV Valuation_Jan 2008 (Final)_Direct cost and Manpower (2)_Q 3 September" xfId="374"/>
    <cellStyle name="%_DTV Valuation_Jan 2008 (Final)_DTV Group Management Accounts - February 09" xfId="375"/>
    <cellStyle name="%_DTV Valuation_Jan 2008 (Final)_Summary" xfId="376"/>
    <cellStyle name="%_DTV VENDOR WITH AGING SEP 09" xfId="377"/>
    <cellStyle name="%_DTV-Vendor Age Analysis-31st Dec" xfId="378"/>
    <cellStyle name="%_Entry checklist -December " xfId="379"/>
    <cellStyle name="%_Entry checklist -November 08 " xfId="380"/>
    <cellStyle name="%_Error Banking - Jan 2010" xfId="381"/>
    <cellStyle name="%_Error Banking DTL - Jan  09" xfId="382"/>
    <cellStyle name="%_Error Banking DTL - Jan 09" xfId="383"/>
    <cellStyle name="%_Error Banking DTL - Mar  10" xfId="384"/>
    <cellStyle name="%_Error Banking DTL, DTV Nov 08" xfId="385"/>
    <cellStyle name="%_Error Banking DTL,DTV- Dec 08" xfId="386"/>
    <cellStyle name="%_Error Banking DTL,DTV Jan 2009" xfId="387"/>
    <cellStyle name="%_Error Banking DTLDTV-Feb 09" xfId="388"/>
    <cellStyle name="%_Error Banking Entries Aug 2009" xfId="389"/>
    <cellStyle name="%_Error Banking Entries Dec 2009" xfId="390"/>
    <cellStyle name="%_Error Banking Entries July 2009" xfId="391"/>
    <cellStyle name="%_Error Banking Entries Jun  09" xfId="392"/>
    <cellStyle name="%_Error Banking Entries Sep 2009" xfId="393"/>
    <cellStyle name="%_Expenses" xfId="394"/>
    <cellStyle name="%_Expenses 2" xfId="395"/>
    <cellStyle name="%_Expenses 3" xfId="396"/>
    <cellStyle name="%_Expenses_Q 3 September" xfId="397"/>
    <cellStyle name="%_Feb - REC (5)" xfId="398"/>
    <cellStyle name="%_FINAL SET-OFF 5.xls -ISP" xfId="399"/>
    <cellStyle name="%_Forecast June 2008-V1-NEW-v6  (5)" xfId="400"/>
    <cellStyle name="%_Forecast June 2008-V1-NEW-v6  (5) 2" xfId="401"/>
    <cellStyle name="%_Forecast June 2008-V1-NEW-v6  (5) 3" xfId="402"/>
    <cellStyle name="%_Forecast June 2008-V1-NEW-v6  (5) 4" xfId="403"/>
    <cellStyle name="%_Forecast June 2008-V1-NEW-v6  (5)_~3155399" xfId="404"/>
    <cellStyle name="%_Forecast June 2008-V1-NEW-v6  (5)_~7272610" xfId="405"/>
    <cellStyle name="%_Forecast June 2008-V1-NEW-v6  (5)_Accounts - 17 Feb" xfId="406"/>
    <cellStyle name="%_Forecast June 2008-V1-NEW-v6  (5)_Book1" xfId="407"/>
    <cellStyle name="%_Forecast June 2008-V1-NEW-v6  (5)_Cash Control sheet - q2" xfId="408"/>
    <cellStyle name="%_Forecast June 2008-V1-NEW-v6  (5)_Copy of Analysis June 2009 audit 11 (2)" xfId="409"/>
    <cellStyle name="%_Forecast June 2008-V1-NEW-v6  (5)_Copy of Analysis June 2009 audit 11_Copy 2" xfId="410"/>
    <cellStyle name="%_Forecast June 2008-V1-NEW-v6  (5)_Dialog Telekom Plc - 31 Mar 2008 (Grouped workings - Consolidation)" xfId="411"/>
    <cellStyle name="%_Forecast June 2008-V1-NEW-v6  (5)_Expenses" xfId="412"/>
    <cellStyle name="%_Forecast June 2008-V1-NEW-v6  (5)_Expenses 2" xfId="413"/>
    <cellStyle name="%_Forecast June 2008-V1-NEW-v6  (5)_Expenses 3" xfId="414"/>
    <cellStyle name="%_Forecast June 2008-V1-NEW-v6  (5)_Expenses_Q 3 September" xfId="415"/>
    <cellStyle name="%_Forecast June 2008-V1-NEW-v6  (5)_FS -DT-2008 (2)" xfId="416"/>
    <cellStyle name="%_Forecast June 2008-V1-NEW-v6  (5)_FS -DT-2008 (2) 2" xfId="417"/>
    <cellStyle name="%_Forecast June 2008-V1-NEW-v6  (5)_FS -DT-2008 (2) 3" xfId="418"/>
    <cellStyle name="%_Forecast June 2008-V1-NEW-v6  (5)_FS -DT-2008 (2)_Q 3 September" xfId="419"/>
    <cellStyle name="%_Forecast June 2008-V1-NEW-v6  (5)_Kanchana 18 April" xfId="420"/>
    <cellStyle name="%_Forecast June 2008-V1-NEW-v6  (5)_Q 3 September" xfId="421"/>
    <cellStyle name="%_Forecast June 2008-V1-NEW-v6  (5)_QoQ Profit and loss and Workings" xfId="422"/>
    <cellStyle name="%_Forecast June 2008-V1-NEW-v6  (5)_Statutory accounts Format (4)" xfId="423"/>
    <cellStyle name="%_Forecast June 2008-V1-NEW-v6  (5)_Statutory accounts Format (4) (2)" xfId="424"/>
    <cellStyle name="%_Forecast June 2008-V1-NEW-v6  (5)_Statutory accounts Format (4) (2) 2" xfId="425"/>
    <cellStyle name="%_Forecast June 2008-V1-NEW-v6  (5)_Statutory accounts Format (4) (2) 3" xfId="426"/>
    <cellStyle name="%_Forecast June 2008-V1-NEW-v6  (5)_Statutory accounts Format (4) (2)_Q 3 September" xfId="427"/>
    <cellStyle name="%_Forecast June 2008-V1-NEW-v6  (5)_Statutory accounts Format (4) 2" xfId="428"/>
    <cellStyle name="%_Forecast June 2008-V1-NEW-v6  (5)_Statutory accounts Format (4) 3" xfId="429"/>
    <cellStyle name="%_Forecast June 2008-V1-NEW-v6  (5)_Statutory accounts Format (4)_Q 3 September" xfId="430"/>
    <cellStyle name="%_Forecast June 2008-V1-NEW-v6 (A) " xfId="431"/>
    <cellStyle name="%_Forecast June 2008-V1-NEW-v6 (A)  2" xfId="432"/>
    <cellStyle name="%_Forecast June 2008-V1-NEW-v6 (A)  3" xfId="433"/>
    <cellStyle name="%_Forecast June 2008-V1-NEW-v6 (A) _Q 3 September" xfId="434"/>
    <cellStyle name="%_Forecast June 2008-V1-NEW-v7 " xfId="435"/>
    <cellStyle name="%_Forecast June 2008-V1-NEW-v7 _DTV Revised BP - April 2009" xfId="436"/>
    <cellStyle name="%_FS -DT-2008" xfId="437"/>
    <cellStyle name="%_FS -DT-2008 (2)" xfId="438"/>
    <cellStyle name="%_FS -DT-2008 (2) xls- DRAFT QTR 1" xfId="439"/>
    <cellStyle name="%_FS -DT-2008 (2) xls- DRAFT QTR 1 (2)" xfId="440"/>
    <cellStyle name="%_FS -DT-2008 (2) xls- DRAFT QTR 1 (3)" xfId="441"/>
    <cellStyle name="%_FS -DT-2008 (2) xls- DRAFT QTR 1 (4)" xfId="442"/>
    <cellStyle name="%_FS -DT-2008 (3)" xfId="443"/>
    <cellStyle name="%_Grouped TB December 2008" xfId="444"/>
    <cellStyle name="%_Grouped TB December 2008_DBN accounts" xfId="445"/>
    <cellStyle name="%_GSM Revenue Forecast 2008 Final (3)" xfId="446"/>
    <cellStyle name="%_inter company 2008" xfId="447"/>
    <cellStyle name="%_inter company 2008 2" xfId="448"/>
    <cellStyle name="%_inter company 2008_~3155399" xfId="449"/>
    <cellStyle name="%_inter company 2008_Accounts - 17 Feb" xfId="450"/>
    <cellStyle name="%_inter company 2008_Book1" xfId="451"/>
    <cellStyle name="%_inter company 2008_Cash Control sheet - q2" xfId="452"/>
    <cellStyle name="%_inter company 2008_Copy of Analysis June 2009 audit 11 (2)" xfId="453"/>
    <cellStyle name="%_inter company 2008_Copy of Analysis June 2009 audit 11_Copy 2" xfId="454"/>
    <cellStyle name="%_inter company 2008_Dialog Telekom Plc - 31 Mar 2008 (Grouped workings - Consolidation)" xfId="455"/>
    <cellStyle name="%_inter company 2008_Kanchana 18 April" xfId="456"/>
    <cellStyle name="%_Investor database 2007" xfId="457"/>
    <cellStyle name="%_Investor database 2007 2" xfId="458"/>
    <cellStyle name="%_Investor database 2007 3" xfId="459"/>
    <cellStyle name="%_Investor database 2007_~3155399" xfId="460"/>
    <cellStyle name="%_Investor database 2007_Accounts - 17 Feb" xfId="461"/>
    <cellStyle name="%_Investor database 2007_Book1" xfId="462"/>
    <cellStyle name="%_Investor database 2007_Cash Control sheet - q2" xfId="463"/>
    <cellStyle name="%_Investor database 2007_Copy of Analysis June 2009 audit 11 (2)" xfId="464"/>
    <cellStyle name="%_Investor database 2007_Copy of Analysis June 2009 audit 11_Copy 2" xfId="465"/>
    <cellStyle name="%_Investor database 2007_Dialog Telekom Plc - 31 Mar 2008 (Grouped workings - Consolidation)" xfId="466"/>
    <cellStyle name="%_Investor database 2007_Kanchana 18 April" xfId="467"/>
    <cellStyle name="%_INVOICE LIST  31.3.2009" xfId="468"/>
    <cellStyle name="%_Manual Journal entries December 2009" xfId="469"/>
    <cellStyle name="%_Manual Journal entries December 2009_DBN accounts" xfId="470"/>
    <cellStyle name="%_MOST UPDATED SCHEDULE- JUNE -11.7.2009" xfId="471"/>
    <cellStyle name="%_PL" xfId="472"/>
    <cellStyle name="%_PL 2" xfId="473"/>
    <cellStyle name="%_PL 3" xfId="474"/>
    <cellStyle name="%_PL_Q 3 September" xfId="475"/>
    <cellStyle name="%_PPE Note from01.01.2009 to 31.12.2009new" xfId="476"/>
    <cellStyle name="%_Prov for Insurance ." xfId="477"/>
    <cellStyle name="%_Q 4 December Final_02" xfId="478"/>
    <cellStyle name="%_q1_quarter_2008" xfId="479"/>
    <cellStyle name="%_q1_quarter_2008 2" xfId="480"/>
    <cellStyle name="%_q1_quarter_2008_Cash Control sheet - q2" xfId="481"/>
    <cellStyle name="%_QoQ Profit and loss and Workings" xfId="482"/>
    <cellStyle name="%_REC  BEW  DBN -DT Final" xfId="483"/>
    <cellStyle name="%_REC  BEW  DBN -DT Final (5)" xfId="484"/>
    <cellStyle name="%_REC  BEW  DBN -DT Final_1" xfId="485"/>
    <cellStyle name="%_REC  BEW  DBN -DTL (2)Jan (2) (2)" xfId="486"/>
    <cellStyle name="%_REC  BEW  DBN -DTL (2)Jan (4)" xfId="487"/>
    <cellStyle name="%_REC EITH DBN SEP 09" xfId="488"/>
    <cellStyle name="%_rec june dbn" xfId="489"/>
    <cellStyle name="%_rec june dbn xls - shamali check" xfId="490"/>
    <cellStyle name="%_Reconsiliations for Q-3 Stat. Accounts" xfId="491"/>
    <cellStyle name="%_Revenue net of NBT working" xfId="492"/>
    <cellStyle name="%_Revenue net of NBT working_Q 3 September" xfId="493"/>
    <cellStyle name="%_samith -dtv balance as at31.3.2009" xfId="494"/>
    <cellStyle name="%_SCHEDULE FROM DEC" xfId="495"/>
    <cellStyle name="%_SCHEDULE FROM DEC -104886" xfId="496"/>
    <cellStyle name="%_Stat accounts (2)" xfId="497"/>
    <cellStyle name="%_Statutory accounts Format (4)" xfId="498"/>
    <cellStyle name="%_Statutory accounts Format (4) (2)" xfId="499"/>
    <cellStyle name="%_Statutory accounts Format (4) (2) 2" xfId="500"/>
    <cellStyle name="%_Statutory accounts Format (4) (2) 3" xfId="501"/>
    <cellStyle name="%_Statutory accounts Format (4) (2)_Q 3 September" xfId="502"/>
    <cellStyle name="%_Statutory accounts Format (4) 2" xfId="503"/>
    <cellStyle name="%_Statutory accounts Format (4) 3" xfId="504"/>
    <cellStyle name="%_Statutory accounts Format (4)_Q 3 September" xfId="505"/>
    <cellStyle name="%_statutory Accounts September 2009 (3) with OFN penalties (2) (2)" xfId="506"/>
    <cellStyle name="%_statutory Accounts September 2009 (3) with OFN penalties (2) (2)_DBN accounts" xfId="507"/>
    <cellStyle name="%_Summary" xfId="508"/>
    <cellStyle name="%_Sunethra" xfId="509"/>
    <cellStyle name="%_TB's" xfId="510"/>
    <cellStyle name="%_TB's 2" xfId="511"/>
    <cellStyle name="%_TB's 3" xfId="512"/>
    <cellStyle name="%_TB's_Q 3 September" xfId="513"/>
    <cellStyle name="%_Thushara" xfId="514"/>
    <cellStyle name="%_thushari (2)" xfId="515"/>
    <cellStyle name="%_thushari (2)_ACCRUED OTHERS AGING - 30.6.09" xfId="516"/>
    <cellStyle name="%_thushari (2)_MOST UPDATED SCHEDULE- JUNE -11.7.2009" xfId="517"/>
    <cellStyle name="%_TMB" xfId="518"/>
    <cellStyle name="%_TMI Lanka pvt ltd 31 03 09 (3)" xfId="519"/>
    <cellStyle name="%_TMI Lanka pvt ltd 31 03 09 (3)_DTP REC WITH DBN AS AT 30.6.2009" xfId="520"/>
    <cellStyle name="%_VENDOR EXTRACTS MAR 09 FINAL" xfId="521"/>
    <cellStyle name="%_VENDOR EXTRACTS MAR 09 FINAL 2" xfId="522"/>
    <cellStyle name="%_VENDOR EXTRACTS MAR 09 FINAL_Cash Control sheet - q2" xfId="523"/>
    <cellStyle name="%_VENDOR EXTRACTS MAR 09 FINAL_Copy of Analysis June 2009 audit 11 (2)" xfId="524"/>
    <cellStyle name="%_VENDOR EXTRACTS MAR 09 FINAL_Copy of Analysis June 2009 audit 11_Copy 2" xfId="525"/>
    <cellStyle name="%_VENDOR EXTRACTS MAR 09 FINAL_DBN PAYABLE FM MARCH 09" xfId="526"/>
    <cellStyle name="%_VENDOR EXTRACTS MAR 09 FINAL_DTP REC WITH DBN AS AT 30.6.2009" xfId="527"/>
    <cellStyle name="%_VENDOR EXTRACTS MAR 09 FINAL_MOST UPDATED SCHEDULE- JUNE -11.7.2009" xfId="528"/>
    <cellStyle name="%_WiMax_Deployment_Progress_Report" xfId="529"/>
    <cellStyle name="******************************************" xfId="530"/>
    <cellStyle name="?Q\?1@" xfId="531"/>
    <cellStyle name="?Q\?1@ 2" xfId="532"/>
    <cellStyle name="?Q\?1@ 3" xfId="533"/>
    <cellStyle name="?Q\?1@ 4" xfId="534"/>
    <cellStyle name="?Q\?1@_Accounts - 17 Feb" xfId="535"/>
    <cellStyle name="_2006-FS(Q4)-DTL" xfId="536"/>
    <cellStyle name="_2006-FS(Q4)-DTL 2" xfId="537"/>
    <cellStyle name="_2006-FS(Q4)-DTL 3" xfId="538"/>
    <cellStyle name="_2006-FS(Q4)-DTL_2008-DTP" xfId="539"/>
    <cellStyle name="_2006-FS(Q4)-DTL_2008-DTP 2" xfId="540"/>
    <cellStyle name="_2006-FS(Q4)-DTL_2008-DTP_Cash Control sheet - q2" xfId="541"/>
    <cellStyle name="_2006-FS(Q4)-DTL_2008-DTP_Dialog Telekom Plc - 31 Mar 2008 (Grouped workings - Consolidation)" xfId="542"/>
    <cellStyle name="_2006-FS(Q4)-DTL_Copy of Analysis June 2009 audit 11 1111" xfId="543"/>
    <cellStyle name="_2006-FS(Q4)-DTL_Copy of Copy of FS-DTV-2009" xfId="544"/>
    <cellStyle name="_2006-FS(Q4)-DTL_Dialog Telekom Plc - 30 June 2008" xfId="545"/>
    <cellStyle name="_2006-FS(Q4)-DTL_Dialog Telekom Plc - 30 Sept 2008 - PwC method (08 Nov 2008)" xfId="546"/>
    <cellStyle name="_2006-FS(Q4)-DTL_Dialog Telekom Plc - 30 Sept 2008 - PwC method (08 Nov 2008) 2" xfId="547"/>
    <cellStyle name="_2006-FS(Q4)-DTL_Dialog Telekom Plc - 30 Sept 2008 - PwC method (08 Nov 2008)_Cash Control sheet - q2" xfId="548"/>
    <cellStyle name="_2006-FS(Q4)-DTL_Dilaog Telekom Plc - 31 December 2009 (Grouped working)" xfId="549"/>
    <cellStyle name="_2006-FS(Q4)-DTL_Expenses" xfId="550"/>
    <cellStyle name="_2006-FS(Q4)-DTL_Expenses 2" xfId="551"/>
    <cellStyle name="_2006-FS(Q4)-DTL_Expenses 3" xfId="552"/>
    <cellStyle name="_2006-FS(Q4)-DTL_Expenses_Q 3 September" xfId="553"/>
    <cellStyle name="_2006-FS(Q4)-DTL_FS -DT-2008 (2)" xfId="554"/>
    <cellStyle name="_2006-FS(Q4)-DTL_FS -DT-2008 (2) 2" xfId="555"/>
    <cellStyle name="_2006-FS(Q4)-DTL_FS -DT-2008 (2) 3" xfId="556"/>
    <cellStyle name="_2006-FS(Q4)-DTL_FS -DT-2008 (2)_Q 3 September" xfId="557"/>
    <cellStyle name="_2006-FS(Q4)-DTL_Kanchana 18 April" xfId="558"/>
    <cellStyle name="_2006-FS(Q4)-DTL_Kanchana 18 April 2" xfId="559"/>
    <cellStyle name="_2006-FS(Q4)-DTL_Kanchana 18 April_Cash Control sheet - q2" xfId="560"/>
    <cellStyle name="_2006-FS(Q4)-DTL_PPE Note as per client" xfId="561"/>
    <cellStyle name="_2006-FS(Q4)-DTL_Q 3 September" xfId="562"/>
    <cellStyle name="_2006-FS(Q4)-DTL_q1_quarter_2008" xfId="563"/>
    <cellStyle name="_2006-FS(Q4)-DTL_q1_quarter_2008 2" xfId="564"/>
    <cellStyle name="_2006-FS(Q4)-DTL_q1_quarter_2008_Cash Control sheet - q2" xfId="565"/>
    <cellStyle name="_2006-FS(Q4)-DTL_QoQ Profit and loss and Workings" xfId="566"/>
    <cellStyle name="_2006-FS(Q4)-DTL_Statutory accounts Format (4)" xfId="567"/>
    <cellStyle name="_2006-FS(Q4)-DTL_Statutory accounts Format (4) (2)" xfId="568"/>
    <cellStyle name="_2006-FS(Q4)-DTL_Statutory accounts Format (4) (2) 2" xfId="569"/>
    <cellStyle name="_2006-FS(Q4)-DTL_Statutory accounts Format (4) (2) 3" xfId="570"/>
    <cellStyle name="_2006-FS(Q4)-DTL_Statutory accounts Format (4) (2)_Q 3 September" xfId="571"/>
    <cellStyle name="_2006-FS(Q4)-DTL_Statutory accounts Format (4) 2" xfId="572"/>
    <cellStyle name="_2006-FS(Q4)-DTL_Statutory accounts Format (4) 3" xfId="573"/>
    <cellStyle name="_2006-FS(Q4)-DTL_Statutory accounts Format (4)_Q 3 September" xfId="574"/>
    <cellStyle name="_2006-FS-DTL" xfId="575"/>
    <cellStyle name="_2006-FS-DTL 2" xfId="576"/>
    <cellStyle name="_2006-FS-DTL 3" xfId="577"/>
    <cellStyle name="_2006-FS-DTL_2008-DTP" xfId="578"/>
    <cellStyle name="_2006-FS-DTL_2008-DTP 2" xfId="579"/>
    <cellStyle name="_2006-FS-DTL_2008-DTP_Cash Control sheet - q2" xfId="580"/>
    <cellStyle name="_2006-FS-DTL_2008-DTP_Dialog Telekom Plc - 31 Mar 2008 (Grouped workings - Consolidation)" xfId="581"/>
    <cellStyle name="_2006-FS-DTL_Copy of Analysis June 2009 audit 11 1111" xfId="582"/>
    <cellStyle name="_2006-FS-DTL_Copy of Copy of FS-DTV-2009" xfId="583"/>
    <cellStyle name="_2006-FS-DTL_Dialog Telekom Plc - 30 June 2008" xfId="584"/>
    <cellStyle name="_2006-FS-DTL_Dialog Telekom Plc - 30 Sept 2008 - PwC method (08 Nov 2008)" xfId="585"/>
    <cellStyle name="_2006-FS-DTL_Dialog Telekom Plc - 30 Sept 2008 - PwC method (08 Nov 2008) 2" xfId="586"/>
    <cellStyle name="_2006-FS-DTL_Dialog Telekom Plc - 30 Sept 2008 - PwC method (08 Nov 2008)_Cash Control sheet - q2" xfId="587"/>
    <cellStyle name="_2006-FS-DTL_Dilaog Telekom Plc - 31 December 2009 (Grouped working)" xfId="588"/>
    <cellStyle name="_2006-FS-DTL_Expenses" xfId="589"/>
    <cellStyle name="_2006-FS-DTL_Expenses 2" xfId="590"/>
    <cellStyle name="_2006-FS-DTL_Expenses 3" xfId="591"/>
    <cellStyle name="_2006-FS-DTL_Expenses_Q 3 September" xfId="592"/>
    <cellStyle name="_2006-FS-DTL_FS -DT-2008 (2)" xfId="593"/>
    <cellStyle name="_2006-FS-DTL_FS -DT-2008 (2) 2" xfId="594"/>
    <cellStyle name="_2006-FS-DTL_FS -DT-2008 (2) 3" xfId="595"/>
    <cellStyle name="_2006-FS-DTL_FS -DT-2008 (2)_Q 3 September" xfId="596"/>
    <cellStyle name="_2006-FS-DTL_Kanchana 18 April" xfId="597"/>
    <cellStyle name="_2006-FS-DTL_Kanchana 18 April 2" xfId="598"/>
    <cellStyle name="_2006-FS-DTL_Kanchana 18 April_Cash Control sheet - q2" xfId="599"/>
    <cellStyle name="_2006-FS-DTL_PPE Note as per client" xfId="600"/>
    <cellStyle name="_2006-FS-DTL_Q 3 September" xfId="601"/>
    <cellStyle name="_2006-FS-DTL_q1_quarter_2008" xfId="602"/>
    <cellStyle name="_2006-FS-DTL_q1_quarter_2008 2" xfId="603"/>
    <cellStyle name="_2006-FS-DTL_q1_quarter_2008_Cash Control sheet - q2" xfId="604"/>
    <cellStyle name="_2006-FS-DTL_QoQ Profit and loss and Workings" xfId="605"/>
    <cellStyle name="_2006-FS-DTL_Statutory accounts Format (4)" xfId="606"/>
    <cellStyle name="_2006-FS-DTL_Statutory accounts Format (4) (2)" xfId="607"/>
    <cellStyle name="_2006-FS-DTL_Statutory accounts Format (4) (2) 2" xfId="608"/>
    <cellStyle name="_2006-FS-DTL_Statutory accounts Format (4) (2) 3" xfId="609"/>
    <cellStyle name="_2006-FS-DTL_Statutory accounts Format (4) (2)_Q 3 September" xfId="610"/>
    <cellStyle name="_2006-FS-DTL_Statutory accounts Format (4) 2" xfId="611"/>
    <cellStyle name="_2006-FS-DTL_Statutory accounts Format (4) 3" xfId="612"/>
    <cellStyle name="_2006-FS-DTL_Statutory accounts Format (4)_Q 3 September" xfId="613"/>
    <cellStyle name="_2007-CA-DTP" xfId="614"/>
    <cellStyle name="_2007-CA-DTP_2008-DTP" xfId="615"/>
    <cellStyle name="_2007-CA-DTP_2008-DTP 2" xfId="616"/>
    <cellStyle name="_2007-CA-DTP_2008-DTP_Cash Control sheet - q2" xfId="617"/>
    <cellStyle name="_2007-CA-DTP_2008-DTP_Dialog Telekom Plc - 31 Mar 2008 (Grouped workings - Consolidation)" xfId="618"/>
    <cellStyle name="_2007-CA-DTP_Dilaog Telekom Plc - 31 December 2009 (Grouped working)" xfId="619"/>
    <cellStyle name="_2007-CA-DTP_PPE Note as per client" xfId="620"/>
    <cellStyle name="_2007-FS(Q1)-AM (2)" xfId="621"/>
    <cellStyle name="_2007-FS(Q1)-AM (2) 2" xfId="622"/>
    <cellStyle name="_2007-FS(Q1)-AM (2) 3" xfId="623"/>
    <cellStyle name="_2007-FS(Q1)-AM (2)_2008-DTP" xfId="624"/>
    <cellStyle name="_2007-FS(Q1)-AM (2)_2008-DTP 2" xfId="625"/>
    <cellStyle name="_2007-FS(Q1)-AM (2)_2008-DTP_Cash Control sheet - q2" xfId="626"/>
    <cellStyle name="_2007-FS(Q1)-AM (2)_2008-DTP_Dialog Telekom Plc - 31 Mar 2008 (Grouped workings - Consolidation)" xfId="627"/>
    <cellStyle name="_2007-FS(Q1)-AM (2)_Copy of Analysis June 2009 audit 11 1111" xfId="628"/>
    <cellStyle name="_2007-FS(Q1)-AM (2)_Copy of Copy of FS-DTV-2009" xfId="629"/>
    <cellStyle name="_2007-FS(Q1)-AM (2)_Dialog Telekom Plc - 30 June 2008" xfId="630"/>
    <cellStyle name="_2007-FS(Q1)-AM (2)_Dialog Telekom Plc - 30 Sept 2008 - PwC method (08 Nov 2008)" xfId="631"/>
    <cellStyle name="_2007-FS(Q1)-AM (2)_Dialog Telekom Plc - 30 Sept 2008 - PwC method (08 Nov 2008) 2" xfId="632"/>
    <cellStyle name="_2007-FS(Q1)-AM (2)_Dialog Telekom Plc - 30 Sept 2008 - PwC method (08 Nov 2008)_Cash Control sheet - q2" xfId="633"/>
    <cellStyle name="_2007-FS(Q1)-AM (2)_Dilaog Telekom Plc - 31 December 2009 (Grouped working)" xfId="634"/>
    <cellStyle name="_2007-FS(Q1)-AM (2)_Kanchana 18 April" xfId="635"/>
    <cellStyle name="_2007-FS(Q1)-AM (2)_Kanchana 18 April 2" xfId="636"/>
    <cellStyle name="_2007-FS(Q1)-AM (2)_Kanchana 18 April_Cash Control sheet - q2" xfId="637"/>
    <cellStyle name="_2007-FS(Q1)-AM (2)_PPE Note as per client" xfId="638"/>
    <cellStyle name="_2007-FS(Q1)-AM (2)_Q 3 September" xfId="639"/>
    <cellStyle name="_2007-FS(Q1)-AM After Entry" xfId="640"/>
    <cellStyle name="_2007-FS(Q1)-AM After Entry 2" xfId="641"/>
    <cellStyle name="_2007-FS(Q1)-AM After Entry 3" xfId="642"/>
    <cellStyle name="_2007-FS(Q1)-AM After Entry_2008-DTP" xfId="643"/>
    <cellStyle name="_2007-FS(Q1)-AM After Entry_2008-DTP 2" xfId="644"/>
    <cellStyle name="_2007-FS(Q1)-AM After Entry_2008-DTP_Cash Control sheet - q2" xfId="645"/>
    <cellStyle name="_2007-FS(Q1)-AM After Entry_2008-DTP_Dialog Telekom Plc - 31 Mar 2008 (Grouped workings - Consolidation)" xfId="646"/>
    <cellStyle name="_2007-FS(Q1)-AM After Entry_Copy of Analysis June 2009 audit 11 1111" xfId="647"/>
    <cellStyle name="_2007-FS(Q1)-AM After Entry_Copy of Copy of FS-DTV-2009" xfId="648"/>
    <cellStyle name="_2007-FS(Q1)-AM After Entry_Details 2Q 2009" xfId="649"/>
    <cellStyle name="_2007-FS(Q1)-AM After Entry_Dialog Telekom Plc - 30 June 2008" xfId="650"/>
    <cellStyle name="_2007-FS(Q1)-AM After Entry_Dialog Telekom Plc - 30 Sept 2008 - PwC method (08 Nov 2008)" xfId="651"/>
    <cellStyle name="_2007-FS(Q1)-AM After Entry_Dialog Telekom Plc - 30 Sept 2008 - PwC method (08 Nov 2008) 2" xfId="652"/>
    <cellStyle name="_2007-FS(Q1)-AM After Entry_Dialog Telekom Plc - 30 Sept 2008 - PwC method (08 Nov 2008)_Cash Control sheet - q2" xfId="653"/>
    <cellStyle name="_2007-FS(Q1)-AM After Entry_Dilaog Telekom Plc - 31 December 2009 (Grouped working)" xfId="654"/>
    <cellStyle name="_2007-FS(Q1)-AM After Entry_Kanchana 18 April" xfId="655"/>
    <cellStyle name="_2007-FS(Q1)-AM After Entry_Kanchana 18 April 2" xfId="656"/>
    <cellStyle name="_2007-FS(Q1)-AM After Entry_Kanchana 18 April_Cash Control sheet - q2" xfId="657"/>
    <cellStyle name="_2007-FS(Q1)-AM After Entry_PPE Note as per client" xfId="658"/>
    <cellStyle name="_2007-FS(Q1)-AM After Entry_Q 3 September" xfId="659"/>
    <cellStyle name="_2007-FS(Q2)-AM" xfId="660"/>
    <cellStyle name="_2007-FS(Q2)-AM 2" xfId="661"/>
    <cellStyle name="_2007-FS(Q2)-AM 3" xfId="662"/>
    <cellStyle name="_2007-FS(Q2)-AM_2008-DTP" xfId="663"/>
    <cellStyle name="_2007-FS(Q2)-AM_2008-DTP 2" xfId="664"/>
    <cellStyle name="_2007-FS(Q2)-AM_2008-DTP_Cash Control sheet - q2" xfId="665"/>
    <cellStyle name="_2007-FS(Q2)-AM_2008-DTP_Dialog Telekom Plc - 31 Mar 2008 (Grouped workings - Consolidation)" xfId="666"/>
    <cellStyle name="_2007-FS(Q2)-AM_Copy of Analysis June 2009 audit 11 1111" xfId="667"/>
    <cellStyle name="_2007-FS(Q2)-AM_Copy of Copy of FS-DTV-2009" xfId="668"/>
    <cellStyle name="_2007-FS(Q2)-AM_Dialog Telekom Plc - 30 June 2008" xfId="669"/>
    <cellStyle name="_2007-FS(Q2)-AM_Dialog Telekom Plc - 30 Sept 2008 - PwC method (08 Nov 2008)" xfId="670"/>
    <cellStyle name="_2007-FS(Q2)-AM_Dialog Telekom Plc - 30 Sept 2008 - PwC method (08 Nov 2008) 2" xfId="671"/>
    <cellStyle name="_2007-FS(Q2)-AM_Dialog Telekom Plc - 30 Sept 2008 - PwC method (08 Nov 2008)_Cash Control sheet - q2" xfId="672"/>
    <cellStyle name="_2007-FS(Q2)-AM_Dilaog Telekom Plc - 31 December 2009 (Grouped working)" xfId="673"/>
    <cellStyle name="_2007-FS(Q2)-AM_Kanchana 18 April" xfId="674"/>
    <cellStyle name="_2007-FS(Q2)-AM_Kanchana 18 April 2" xfId="675"/>
    <cellStyle name="_2007-FS(Q2)-AM_Kanchana 18 April_Cash Control sheet - q2" xfId="676"/>
    <cellStyle name="_2007-FS(Q2)-AM_PPE Note as per client" xfId="677"/>
    <cellStyle name="_2007-FS(Q2)-AM_Q 3 September" xfId="678"/>
    <cellStyle name="_2007-FS(Q2)-AM_q1_quarter_2008" xfId="679"/>
    <cellStyle name="_2007-FS(Q2)-AM_q1_quarter_2008 2" xfId="680"/>
    <cellStyle name="_2007-FS(Q2)-AM_q1_quarter_2008_Cash Control sheet - q2" xfId="681"/>
    <cellStyle name="_2007-FS(Q4)-DTv- 6.2.08" xfId="682"/>
    <cellStyle name="_2007-FS(Q4)-DTv- 6.2.08 2" xfId="683"/>
    <cellStyle name="_2007-FS(Q4)-DTv- 6.2.08 3" xfId="684"/>
    <cellStyle name="_2007-FS(Q4)-DTv- 6.2.08_2008-DTP" xfId="685"/>
    <cellStyle name="_2007-FS(Q4)-DTv- 6.2.08_2008-DTP 2" xfId="686"/>
    <cellStyle name="_2007-FS(Q4)-DTv- 6.2.08_2008-DTP_Cash Control sheet - q2" xfId="687"/>
    <cellStyle name="_2007-FS(Q4)-DTv- 6.2.08_2008-DTP_Dialog Telekom Plc - 31 Mar 2008 (Grouped workings - Consolidation)" xfId="688"/>
    <cellStyle name="_2007-FS(Q4)-DTv- 6.2.08_Copy of Analysis June 2009 audit 11 1111" xfId="689"/>
    <cellStyle name="_2007-FS(Q4)-DTv- 6.2.08_Copy of Copy of FS-DTV-2009" xfId="690"/>
    <cellStyle name="_2007-FS(Q4)-DTv- 6.2.08_Dialog Telekom Plc - 30 June 2008" xfId="691"/>
    <cellStyle name="_2007-FS(Q4)-DTv- 6.2.08_Dialog Telekom Plc - 30 Sept 2008 - PwC method (08 Nov 2008)" xfId="692"/>
    <cellStyle name="_2007-FS(Q4)-DTv- 6.2.08_Dialog Telekom Plc - 30 Sept 2008 - PwC method (08 Nov 2008) 2" xfId="693"/>
    <cellStyle name="_2007-FS(Q4)-DTv- 6.2.08_Dialog Telekom Plc - 30 Sept 2008 - PwC method (08 Nov 2008)_Cash Control sheet - q2" xfId="694"/>
    <cellStyle name="_2007-FS(Q4)-DTv- 6.2.08_Dilaog Telekom Plc - 31 December 2009 (Grouped working)" xfId="695"/>
    <cellStyle name="_2007-FS(Q4)-DTv- 6.2.08_Kanchana 18 April" xfId="696"/>
    <cellStyle name="_2007-FS(Q4)-DTv- 6.2.08_Kanchana 18 April 2" xfId="697"/>
    <cellStyle name="_2007-FS(Q4)-DTv- 6.2.08_Kanchana 18 April_Cash Control sheet - q2" xfId="698"/>
    <cellStyle name="_2007-FS(Q4)-DTv- 6.2.08_PPE Note as per client" xfId="699"/>
    <cellStyle name="_2007-FS(Q4)-DTv- 6.2.08_Q 3 September" xfId="700"/>
    <cellStyle name="_2007-FS(Q4)-DTv- 6.2.08_q1_quarter_2008" xfId="701"/>
    <cellStyle name="_2007-FS(Q4)-DTv- 6.2.08_q1_quarter_2008 2" xfId="702"/>
    <cellStyle name="_2007-FS(Q4)-DTv- 6.2.08_q1_quarter_2008_Cash Control sheet - q2" xfId="703"/>
    <cellStyle name="_2007-FS-DTP" xfId="704"/>
    <cellStyle name="_2007-FS-DTP 2" xfId="705"/>
    <cellStyle name="_2007-FS-DTP 3" xfId="706"/>
    <cellStyle name="_2007-FS-DTP_2008-DTP" xfId="707"/>
    <cellStyle name="_2007-FS-DTP_2008-DTP 2" xfId="708"/>
    <cellStyle name="_2007-FS-DTP_2008-DTP_Cash Control sheet - q2" xfId="709"/>
    <cellStyle name="_2007-FS-DTP_2008-DTP_Dialog Telekom Plc - 31 Mar 2008 (Grouped workings - Consolidation)" xfId="710"/>
    <cellStyle name="_2007-FS-DTP_Copy of Analysis June 2009 audit 11 1111" xfId="711"/>
    <cellStyle name="_2007-FS-DTP_Copy of Copy of FS-DTV-2009" xfId="712"/>
    <cellStyle name="_2007-FS-DTP_Dialog Telekom Plc - 30 June 2008" xfId="713"/>
    <cellStyle name="_2007-FS-DTP_Dialog Telekom Plc - 30 Sept 2008 - PwC method (08 Nov 2008)" xfId="714"/>
    <cellStyle name="_2007-FS-DTP_Dialog Telekom Plc - 30 Sept 2008 - PwC method (08 Nov 2008) 2" xfId="715"/>
    <cellStyle name="_2007-FS-DTP_Dialog Telekom Plc - 30 Sept 2008 - PwC method (08 Nov 2008)_Cash Control sheet - q2" xfId="716"/>
    <cellStyle name="_2007-FS-DTP_Dilaog Telekom Plc - 31 December 2009 (Grouped working)" xfId="717"/>
    <cellStyle name="_2007-FS-DTP_Kanchana 18 April" xfId="718"/>
    <cellStyle name="_2007-FS-DTP_Kanchana 18 April 2" xfId="719"/>
    <cellStyle name="_2007-FS-DTP_Kanchana 18 April_Cash Control sheet - q2" xfId="720"/>
    <cellStyle name="_2007-FS-DTP_PPE Note as per client" xfId="721"/>
    <cellStyle name="_2007-FS-DTP_Q 3 September" xfId="722"/>
    <cellStyle name="_2007-FS-DTP_q1_quarter_2008" xfId="723"/>
    <cellStyle name="_2007-FS-DTP_q1_quarter_2008 2" xfId="724"/>
    <cellStyle name="_2007-FS-DTP_q1_quarter_2008_Cash Control sheet - q2" xfId="725"/>
    <cellStyle name="_2007-Limited Review(FS)(Q3)-DTL" xfId="726"/>
    <cellStyle name="_AMC Group Acc for 31-03-07 on 28th June 2007" xfId="727"/>
    <cellStyle name="_AMC Group Acc for 31-03-07 on 28th June 2007 2" xfId="728"/>
    <cellStyle name="_AMC Group Acc for 31-03-07 on 28th June 2007 3" xfId="729"/>
    <cellStyle name="_AMC Group Acc for 31-03-07 on 28th June 2007_2008-DTP" xfId="730"/>
    <cellStyle name="_AMC Group Acc for 31-03-07 on 28th June 2007_2008-DTP 2" xfId="731"/>
    <cellStyle name="_AMC Group Acc for 31-03-07 on 28th June 2007_2008-DTP_Cash Control sheet - q2" xfId="732"/>
    <cellStyle name="_AMC Group Acc for 31-03-07 on 28th June 2007_2008-DTP_Dialog Telekom Plc - 31 Mar 2008 (Grouped workings - Consolidation)" xfId="733"/>
    <cellStyle name="_AMC Group Acc for 31-03-07 on 28th June 2007_Copy of Analysis June 2009 audit 11 1111" xfId="734"/>
    <cellStyle name="_AMC Group Acc for 31-03-07 on 28th June 2007_Copy of Copy of FS-DTV-2009" xfId="735"/>
    <cellStyle name="_AMC Group Acc for 31-03-07 on 28th June 2007_Dialog Telekom Plc - 30 June 2008" xfId="736"/>
    <cellStyle name="_AMC Group Acc for 31-03-07 on 28th June 2007_Dialog Telekom Plc - 30 Sept 2008 - PwC method (08 Nov 2008)" xfId="737"/>
    <cellStyle name="_AMC Group Acc for 31-03-07 on 28th June 2007_Dialog Telekom Plc - 30 Sept 2008 - PwC method (08 Nov 2008) 2" xfId="738"/>
    <cellStyle name="_AMC Group Acc for 31-03-07 on 28th June 2007_Dialog Telekom Plc - 30 Sept 2008 - PwC method (08 Nov 2008)_Cash Control sheet - q2" xfId="739"/>
    <cellStyle name="_AMC Group Acc for 31-03-07 on 28th June 2007_Dilaog Telekom Plc - 31 December 2009 (Grouped working)" xfId="740"/>
    <cellStyle name="_AMC Group Acc for 31-03-07 on 28th June 2007_Expenses" xfId="741"/>
    <cellStyle name="_AMC Group Acc for 31-03-07 on 28th June 2007_Expenses 2" xfId="742"/>
    <cellStyle name="_AMC Group Acc for 31-03-07 on 28th June 2007_Expenses 3" xfId="743"/>
    <cellStyle name="_AMC Group Acc for 31-03-07 on 28th June 2007_Expenses_Q 3 September" xfId="744"/>
    <cellStyle name="_AMC Group Acc for 31-03-07 on 28th June 2007_FS -DT-2008 (2)" xfId="745"/>
    <cellStyle name="_AMC Group Acc for 31-03-07 on 28th June 2007_FS -DT-2008 (2) 2" xfId="746"/>
    <cellStyle name="_AMC Group Acc for 31-03-07 on 28th June 2007_FS -DT-2008 (2) 3" xfId="747"/>
    <cellStyle name="_AMC Group Acc for 31-03-07 on 28th June 2007_FS -DT-2008 (2)_Q 3 September" xfId="748"/>
    <cellStyle name="_AMC Group Acc for 31-03-07 on 28th June 2007_Kanchana 18 April" xfId="749"/>
    <cellStyle name="_AMC Group Acc for 31-03-07 on 28th June 2007_Kanchana 18 April 2" xfId="750"/>
    <cellStyle name="_AMC Group Acc for 31-03-07 on 28th June 2007_Kanchana 18 April_Cash Control sheet - q2" xfId="751"/>
    <cellStyle name="_AMC Group Acc for 31-03-07 on 28th June 2007_PPE Note as per client" xfId="752"/>
    <cellStyle name="_AMC Group Acc for 31-03-07 on 28th June 2007_Q 3 September" xfId="753"/>
    <cellStyle name="_AMC Group Acc for 31-03-07 on 28th June 2007_q1_quarter_2008" xfId="754"/>
    <cellStyle name="_AMC Group Acc for 31-03-07 on 28th June 2007_q1_quarter_2008 2" xfId="755"/>
    <cellStyle name="_AMC Group Acc for 31-03-07 on 28th June 2007_q1_quarter_2008_Cash Control sheet - q2" xfId="756"/>
    <cellStyle name="_AMC Group Acc for 31-03-07 on 28th June 2007_QoQ Profit and loss and Workings" xfId="757"/>
    <cellStyle name="_AMC Group Acc for 31-03-07 on 28th June 2007_Statutory accounts Format (4)" xfId="758"/>
    <cellStyle name="_AMC Group Acc for 31-03-07 on 28th June 2007_Statutory accounts Format (4) (2)" xfId="759"/>
    <cellStyle name="_AMC Group Acc for 31-03-07 on 28th June 2007_Statutory accounts Format (4) (2) 2" xfId="760"/>
    <cellStyle name="_AMC Group Acc for 31-03-07 on 28th June 2007_Statutory accounts Format (4) (2) 3" xfId="761"/>
    <cellStyle name="_AMC Group Acc for 31-03-07 on 28th June 2007_Statutory accounts Format (4) (2)_Q 3 September" xfId="762"/>
    <cellStyle name="_AMC Group Acc for 31-03-07 on 28th June 2007_Statutory accounts Format (4) 2" xfId="763"/>
    <cellStyle name="_AMC Group Acc for 31-03-07 on 28th June 2007_Statutory accounts Format (4) 3" xfId="764"/>
    <cellStyle name="_AMC Group Acc for 31-03-07 on 28th June 2007_Statutory accounts Format (4)_Q 3 September" xfId="765"/>
    <cellStyle name="_AMC Group Management Accounts - March 07 31-03-07 final final" xfId="766"/>
    <cellStyle name="_AMC Group Management Accounts - March 07 31-03-07 final final_2008-DTP" xfId="767"/>
    <cellStyle name="_AMC Group Management Accounts - March 07 31-03-07 final final_2008-DTP 2" xfId="768"/>
    <cellStyle name="_AMC Group Management Accounts - March 07 31-03-07 final final_2008-DTP_Cash Control sheet - q2" xfId="769"/>
    <cellStyle name="_AMC Group Management Accounts - March 07 31-03-07 final final_2008-DTP_Dialog Telekom Plc - 31 Mar 2008 (Grouped workings - Consolidation)" xfId="770"/>
    <cellStyle name="_AMC Group Management Accounts - March 07 31-03-07 final final_Analysis Dec '08  updated 12.1.08" xfId="771"/>
    <cellStyle name="_AMC Group Management Accounts - March 07 31-03-07 final final_Analysis Dec '08  updated 12.1.08_2008-DTP" xfId="772"/>
    <cellStyle name="_AMC Group Management Accounts - March 07 31-03-07 final final_Analysis Dec '08  updated 12.1.08_2008-DTP 2" xfId="773"/>
    <cellStyle name="_AMC Group Management Accounts - March 07 31-03-07 final final_Analysis Dec '08  updated 12.1.08_2008-DTP_Cash Control sheet - q2" xfId="774"/>
    <cellStyle name="_AMC Group Management Accounts - March 07 31-03-07 final final_Analysis Dec '08  updated 12.1.08_2008-DTP_Dialog Telekom Plc - 31 Mar 2008 (Grouped workings - Consolidation)" xfId="775"/>
    <cellStyle name="_AMC Group Management Accounts - March 07 31-03-07 final final_Analysis Dec '08  updated 12.1.08_Dilaog Telekom Plc - 31 December 2009 (Grouped working)" xfId="776"/>
    <cellStyle name="_AMC Group Management Accounts - March 07 31-03-07 final final_Analysis Dec '08  updated 12.1.08_PPE Note as per client" xfId="777"/>
    <cellStyle name="_AMC Group Management Accounts - March 07 31-03-07 final final_Bank confirmation control schedule 8" xfId="778"/>
    <cellStyle name="_AMC Group Management Accounts - March 07 31-03-07 final final_Bank confirmation control schedule 8_2008-DTP" xfId="779"/>
    <cellStyle name="_AMC Group Management Accounts - March 07 31-03-07 final final_Bank confirmation control schedule 8_2008-DTP 2" xfId="780"/>
    <cellStyle name="_AMC Group Management Accounts - March 07 31-03-07 final final_Bank confirmation control schedule 8_2008-DTP_Cash Control sheet - q2" xfId="781"/>
    <cellStyle name="_AMC Group Management Accounts - March 07 31-03-07 final final_Bank confirmation control schedule 8_2008-DTP_Dialog Telekom Plc - 31 Mar 2008 (Grouped workings - Consolidation)" xfId="782"/>
    <cellStyle name="_AMC Group Management Accounts - March 07 31-03-07 final final_Bank confirmation control schedule 8_Dilaog Telekom Plc - 31 December 2009 (Grouped working)" xfId="783"/>
    <cellStyle name="_AMC Group Management Accounts - March 07 31-03-07 final final_Bank confirmation control schedule 8_PPE Note as per client" xfId="784"/>
    <cellStyle name="_AMC Group Management Accounts - March 07 31-03-07 final final_Copy of Analysis Dec '08  updated 12 1 08" xfId="785"/>
    <cellStyle name="_AMC Group Management Accounts - March 07 31-03-07 final final_Copy of Analysis Dec '08  updated 12 1 08 2" xfId="786"/>
    <cellStyle name="_AMC Group Management Accounts - March 07 31-03-07 final final_Copy of Analysis Dec '08  updated 12 1 08_~3155399" xfId="787"/>
    <cellStyle name="_AMC Group Management Accounts - March 07 31-03-07 final final_Copy of Analysis Dec '08  updated 12 1 08_Accounts - 17 Feb" xfId="788"/>
    <cellStyle name="_AMC Group Management Accounts - March 07 31-03-07 final final_Copy of Analysis Dec '08  updated 12 1 08_Book1" xfId="789"/>
    <cellStyle name="_AMC Group Management Accounts - March 07 31-03-07 final final_Copy of Analysis Dec '08  updated 12 1 08_Cash Control sheet - q2" xfId="790"/>
    <cellStyle name="_AMC Group Management Accounts - March 07 31-03-07 final final_Copy of Analysis Dec '08  updated 12 1 08_Copy of Analysis June 2009 audit 11 (2)" xfId="791"/>
    <cellStyle name="_AMC Group Management Accounts - March 07 31-03-07 final final_Copy of Analysis Dec '08  updated 12 1 08_Copy of Analysis June 2009 audit 11_Copy 2" xfId="792"/>
    <cellStyle name="_AMC Group Management Accounts - March 07 31-03-07 final final_Copy of Analysis Dec '08  updated 12 1 08_Dialog Telekom Plc - 31 Mar 2008 (Grouped workings - Consolidation)" xfId="793"/>
    <cellStyle name="_AMC Group Management Accounts - March 07 31-03-07 final final_Copy of Analysis Dec '08  updated 12 1 08_Kanchana 18 April" xfId="794"/>
    <cellStyle name="_AMC Group Management Accounts - March 07 31-03-07 final final_Copy of Copy of FS-DTV-2009" xfId="795"/>
    <cellStyle name="_AMC Group Management Accounts - March 07 31-03-07 final final_Detal notes in Dec '08 13.2.2009 new" xfId="796"/>
    <cellStyle name="_AMC Group Management Accounts - March 07 31-03-07 final final_Detal notes in Dec '08 13.2.2009 new 2" xfId="797"/>
    <cellStyle name="_AMC Group Management Accounts - March 07 31-03-07 final final_Detal notes in Dec '08 13.2.2009 new_~3155399" xfId="798"/>
    <cellStyle name="_AMC Group Management Accounts - March 07 31-03-07 final final_Detal notes in Dec '08 13.2.2009 new_Accounts - 17 Feb" xfId="799"/>
    <cellStyle name="_AMC Group Management Accounts - March 07 31-03-07 final final_Detal notes in Dec '08 13.2.2009 new_Book1" xfId="800"/>
    <cellStyle name="_AMC Group Management Accounts - March 07 31-03-07 final final_Detal notes in Dec '08 13.2.2009 new_Cash Control sheet - q2" xfId="801"/>
    <cellStyle name="_AMC Group Management Accounts - March 07 31-03-07 final final_Detal notes in Dec '08 13.2.2009 new_Copy of Analysis June 2009 audit 11 (2)" xfId="802"/>
    <cellStyle name="_AMC Group Management Accounts - March 07 31-03-07 final final_Detal notes in Dec '08 13.2.2009 new_Copy of Analysis June 2009 audit 11_Copy 2" xfId="803"/>
    <cellStyle name="_AMC Group Management Accounts - March 07 31-03-07 final final_Detal notes in Dec '08 13.2.2009 new_Dialog Telekom Plc - 31 Mar 2008 (Grouped workings - Consolidation)" xfId="804"/>
    <cellStyle name="_AMC Group Management Accounts - March 07 31-03-07 final final_Detal notes in Dec '08 13.2.2009 new_Kanchana 18 April" xfId="805"/>
    <cellStyle name="_AMC Group Management Accounts - March 07 31-03-07 final final_Dialog Telekom Plc - 30 Sept 2008 - PwC method (08 Nov 2008)" xfId="806"/>
    <cellStyle name="_AMC Group Management Accounts - March 07 31-03-07 final final_Dialog Telekom Plc - 30 Sept 2008 - PwC method (08 Nov 2008) 2" xfId="807"/>
    <cellStyle name="_AMC Group Management Accounts - March 07 31-03-07 final final_Dialog Telekom Plc - 30 Sept 2008 - PwC method (08 Nov 2008)_Cash Control sheet - q2" xfId="808"/>
    <cellStyle name="_AMC Group Management Accounts - March 07 31-03-07 final final_Dialog Telekom Plc - 31 Dec 2008 02" xfId="809"/>
    <cellStyle name="_AMC Group Management Accounts - March 07 31-03-07 final final_Dilaog Telekom Plc - 31 December 2009 (Grouped working)" xfId="810"/>
    <cellStyle name="_AMC Group Management Accounts - March 07 31-03-07 final final_DTL Group BP 2008 long form w Pref Statutory" xfId="811"/>
    <cellStyle name="_AMC Group Management Accounts - March 07 31-03-07 final final_DTV GROUP JUN 2008" xfId="812"/>
    <cellStyle name="_AMC Group Management Accounts - March 07 31-03-07 final final_DTV GROUP JUN 2008 2" xfId="813"/>
    <cellStyle name="_AMC Group Management Accounts - March 07 31-03-07 final final_DTV GROUP JUN 2008 3" xfId="814"/>
    <cellStyle name="_AMC Group Management Accounts - March 07 31-03-07 final final_DTV GROUP JUN 2008_Q 3 September" xfId="815"/>
    <cellStyle name="_AMC Group Management Accounts - March 07 31-03-07 final final_DTV GROUP JUN 2008_Q 4 December Final_02" xfId="816"/>
    <cellStyle name="_AMC Group Management Accounts - March 07 31-03-07 final final_Expenses" xfId="817"/>
    <cellStyle name="_AMC Group Management Accounts - March 07 31-03-07 final final_Expenses 2" xfId="818"/>
    <cellStyle name="_AMC Group Management Accounts - March 07 31-03-07 final final_Expenses 3" xfId="819"/>
    <cellStyle name="_AMC Group Management Accounts - March 07 31-03-07 final final_Expenses_Q 3 September" xfId="820"/>
    <cellStyle name="_AMC Group Management Accounts - March 07 31-03-07 final final_Expenses_Q 4 December Final_02" xfId="821"/>
    <cellStyle name="_AMC Group Management Accounts - March 07 31-03-07 final final_Final DTL Adj (Kanchana)" xfId="822"/>
    <cellStyle name="_AMC Group Management Accounts - March 07 31-03-07 final final_Final DTL Adj (Kanchana) 2" xfId="823"/>
    <cellStyle name="_AMC Group Management Accounts - March 07 31-03-07 final final_Final DTL Adj (Kanchana)_~3155399" xfId="824"/>
    <cellStyle name="_AMC Group Management Accounts - March 07 31-03-07 final final_Final DTL Adj (Kanchana)_Accounts - 17 Feb" xfId="825"/>
    <cellStyle name="_AMC Group Management Accounts - March 07 31-03-07 final final_Final DTL Adj (Kanchana)_Book1" xfId="826"/>
    <cellStyle name="_AMC Group Management Accounts - March 07 31-03-07 final final_Final DTL Adj (Kanchana)_Cash Control sheet - q2" xfId="827"/>
    <cellStyle name="_AMC Group Management Accounts - March 07 31-03-07 final final_Final DTL Adj (Kanchana)_Copy of Analysis June 2009 audit 11 (2)" xfId="828"/>
    <cellStyle name="_AMC Group Management Accounts - March 07 31-03-07 final final_Final DTL Adj (Kanchana)_Copy of Analysis June 2009 audit 11_Copy 2" xfId="829"/>
    <cellStyle name="_AMC Group Management Accounts - March 07 31-03-07 final final_Final DTL Adj (Kanchana)_Dialog Telekom Plc - 31 Mar 2008 (Grouped workings - Consolidation)" xfId="830"/>
    <cellStyle name="_AMC Group Management Accounts - March 07 31-03-07 final final_Final DTL Adj (Kanchana)_Kanchana 18 April" xfId="831"/>
    <cellStyle name="_AMC Group Management Accounts - March 07 31-03-07 final final_FS -DT-2008 (2)" xfId="832"/>
    <cellStyle name="_AMC Group Management Accounts - March 07 31-03-07 final final_FS -DT-2008 (2) xls- DRAFT QTR 1" xfId="833"/>
    <cellStyle name="_AMC Group Management Accounts - March 07 31-03-07 final final_FS -DT-2008 (2) xls- DRAFT QTR 1 (2)" xfId="834"/>
    <cellStyle name="_AMC Group Management Accounts - March 07 31-03-07 final final_FS -DT-2008 (2) xls- DRAFT QTR 1 (3)" xfId="835"/>
    <cellStyle name="_AMC Group Management Accounts - March 07 31-03-07 final final_FS -DT-2008 (2) xls- DRAFT QTR 1 (4)" xfId="836"/>
    <cellStyle name="_AMC Group Management Accounts - March 07 31-03-07 final final_Notes - Final" xfId="837"/>
    <cellStyle name="_AMC Group Management Accounts - March 07 31-03-07 final final_Notes - Final 2" xfId="838"/>
    <cellStyle name="_AMC Group Management Accounts - March 07 31-03-07 final final_Notes - Final_~3155399" xfId="839"/>
    <cellStyle name="_AMC Group Management Accounts - March 07 31-03-07 final final_Notes - Final_Accounts - 17 Feb" xfId="840"/>
    <cellStyle name="_AMC Group Management Accounts - March 07 31-03-07 final final_Notes - Final_Book1" xfId="841"/>
    <cellStyle name="_AMC Group Management Accounts - March 07 31-03-07 final final_Notes - Final_Cash Control sheet - q2" xfId="842"/>
    <cellStyle name="_AMC Group Management Accounts - March 07 31-03-07 final final_Notes - Final_Copy of Analysis June 2009 audit 11 (2)" xfId="843"/>
    <cellStyle name="_AMC Group Management Accounts - March 07 31-03-07 final final_Notes - Final_Copy of Analysis June 2009 audit 11_Copy 2" xfId="844"/>
    <cellStyle name="_AMC Group Management Accounts - March 07 31-03-07 final final_Notes - Final_Dialog Telekom Plc - 31 Mar 2008 (Grouped workings - Consolidation)" xfId="845"/>
    <cellStyle name="_AMC Group Management Accounts - March 07 31-03-07 final final_Notes - Final_Kanchana 18 April" xfId="846"/>
    <cellStyle name="_AMC Group Management Accounts - March 07 31-03-07 final final_PL" xfId="847"/>
    <cellStyle name="_AMC Group Management Accounts - March 07 31-03-07 final final_PL 2" xfId="848"/>
    <cellStyle name="_AMC Group Management Accounts - March 07 31-03-07 final final_PL 3" xfId="849"/>
    <cellStyle name="_AMC Group Management Accounts - March 07 31-03-07 final final_PL_Q 3 September" xfId="850"/>
    <cellStyle name="_AMC Group Management Accounts - March 07 31-03-07 final final_PL_Q 4 December Final_02" xfId="851"/>
    <cellStyle name="_AMC Group Management Accounts - March 07 31-03-07 final final_PPE Note as per client" xfId="852"/>
    <cellStyle name="_AMC Group Management Accounts - March 07 31-03-07 final final_Q1 2008 Restated" xfId="853"/>
    <cellStyle name="_AMC Group Management Accounts - March 07 31-03-07 final final_Q1 2008 Restated (2)" xfId="854"/>
    <cellStyle name="_AMC Group Management Accounts - March 07 31-03-07 final final_Q1 2008 Restated (2) 2" xfId="855"/>
    <cellStyle name="_AMC Group Management Accounts - March 07 31-03-07 final final_Q1 2008 Restated (2) 3" xfId="856"/>
    <cellStyle name="_AMC Group Management Accounts - March 07 31-03-07 final final_Q1 2008 Restated (2)_Q 3 September" xfId="857"/>
    <cellStyle name="_AMC Group Management Accounts - March 07 31-03-07 final final_Q1 2008 Restated (2)_Q 4 December Final_02" xfId="858"/>
    <cellStyle name="_AMC Group Management Accounts - March 07 31-03-07 final final_Q1 2008 Restated (2)_Reconsiliations for Q-3 Stat. Accounts" xfId="859"/>
    <cellStyle name="_AMC Group Management Accounts - March 07 31-03-07 final final_Q1 2008 Restated 2" xfId="860"/>
    <cellStyle name="_AMC Group Management Accounts - March 07 31-03-07 final final_Q1 2008 Restated 3" xfId="861"/>
    <cellStyle name="_AMC Group Management Accounts - March 07 31-03-07 final final_Q1 2008 Restated_Q 3 September" xfId="862"/>
    <cellStyle name="_AMC Group Management Accounts - March 07 31-03-07 final final_Q1 2008 Restated_Q 4 December Final_02" xfId="863"/>
    <cellStyle name="_AMC Group Management Accounts - March 07 31-03-07 final final_Q1 2008 Restated_Reconsiliations for Q-3 Stat. Accounts" xfId="864"/>
    <cellStyle name="_AMC Group Management Accounts - March 07 31-03-07 final final_q1_quarter_2008" xfId="865"/>
    <cellStyle name="_AMC Group Management Accounts - March 07 31-03-07 final final_q1_quarter_2008 2" xfId="866"/>
    <cellStyle name="_AMC Group Management Accounts - March 07 31-03-07 final final_q1_quarter_2008_Cash Control sheet - q2" xfId="867"/>
    <cellStyle name="_AMC Group Management Accounts - March 07 31-03-07 final final_Reconsiliations for Q-3 Stat. Accounts" xfId="868"/>
    <cellStyle name="_AMC Group Management Accounts - March 07 31-03-07 final final_Statutory accounts Format (4)" xfId="869"/>
    <cellStyle name="_AMC Group Management Accounts - March 07 31-03-07 final final_Statutory accounts Format (4) (2)" xfId="870"/>
    <cellStyle name="_AMC Group Management Accounts - March 07 31-03-07 final final_Statutory accounts Format (4) (2) 2" xfId="871"/>
    <cellStyle name="_AMC Group Management Accounts - March 07 31-03-07 final final_Statutory accounts Format (4) (2) 3" xfId="872"/>
    <cellStyle name="_AMC Group Management Accounts - March 07 31-03-07 final final_Statutory accounts Format (4) (2)_Q 3 September" xfId="873"/>
    <cellStyle name="_AMC Group Management Accounts - March 07 31-03-07 final final_Statutory accounts Format (4) (2)_Q 4 December Final_02" xfId="874"/>
    <cellStyle name="_AMC Group Management Accounts - March 07 31-03-07 final final_Statutory accounts Format (4) 2" xfId="875"/>
    <cellStyle name="_AMC Group Management Accounts - March 07 31-03-07 final final_Statutory accounts Format (4) 3" xfId="876"/>
    <cellStyle name="_AMC Group Management Accounts - March 07 31-03-07 final final_Statutory accounts Format (4)_Q 3 September" xfId="877"/>
    <cellStyle name="_AMC Group Management Accounts - March 07 31-03-07 final final_Statutory accounts Format (4)_Q 4 December Final_02" xfId="878"/>
    <cellStyle name="_AMC Group Management Accounts - March 07 31-03-07 final final_TB" xfId="879"/>
    <cellStyle name="_AMC Group Management Accounts - March 07 31-03-07 final final_TB_2008-DTP" xfId="880"/>
    <cellStyle name="_AMC Group Management Accounts - March 07 31-03-07 final final_TB_2008-DTP 2" xfId="881"/>
    <cellStyle name="_AMC Group Management Accounts - March 07 31-03-07 final final_TB_2008-DTP_Cash Control sheet - q2" xfId="882"/>
    <cellStyle name="_AMC Group Management Accounts - March 07 31-03-07 final final_TB_2008-DTP_Dialog Telekom Plc - 31 Mar 2008 (Grouped workings - Consolidation)" xfId="883"/>
    <cellStyle name="_AMC Group Management Accounts - March 07 31-03-07 final final_TB_Dilaog Telekom Plc - 31 December 2009 (Grouped working)" xfId="884"/>
    <cellStyle name="_AMC Group Management Accounts - March 07 31-03-07 final final_TB_PPE Note as per client" xfId="885"/>
    <cellStyle name="_Amendments to statutory Finals" xfId="886"/>
    <cellStyle name="_Analysis June 2008 ." xfId="887"/>
    <cellStyle name="_Analysis March 2008" xfId="888"/>
    <cellStyle name="_Analysis Q2 2007 review" xfId="889"/>
    <cellStyle name="_Analysis Q2 2007 review_DTL Group BP 2008 long form w Pref Statutory" xfId="890"/>
    <cellStyle name="_Analysis Q3 2007 statutory formate -20-10-2007 9.44a.m" xfId="891"/>
    <cellStyle name="_Analysis Q4 2007" xfId="892"/>
    <cellStyle name="_Analysis Q4 2007  - received from audit 11th Feb 2008" xfId="893"/>
    <cellStyle name="_Analysis September 2008" xfId="894"/>
    <cellStyle name="_A-Z web based pricing_2 (4)" xfId="895"/>
    <cellStyle name="_A-Z web based pricing_2 (4)_DTL Group BP 2008 long form w Pref Statutory" xfId="896"/>
    <cellStyle name="_Bank confirmation control schedule 8" xfId="897"/>
    <cellStyle name="_Bank confirmation control schedule 8_2008-DTP" xfId="898"/>
    <cellStyle name="_Bank confirmation control schedule 8_2008-DTP 2" xfId="899"/>
    <cellStyle name="_Bank confirmation control schedule 8_2008-DTP_Cash Control sheet - q2" xfId="900"/>
    <cellStyle name="_Bank confirmation control schedule 8_2008-DTP_Dialog Telekom Plc - 31 Mar 2008 (Grouped workings - Consolidation)" xfId="901"/>
    <cellStyle name="_Bank confirmation control schedule 8_Dilaog Telekom Plc - 31 December 2009 (Grouped working)" xfId="902"/>
    <cellStyle name="_Bank confirmation control schedule 8_PPE Note as per client" xfId="903"/>
    <cellStyle name="_Book1" xfId="904"/>
    <cellStyle name="_Book1 2" xfId="905"/>
    <cellStyle name="_Book1 3" xfId="906"/>
    <cellStyle name="_Book1_~7272610" xfId="907"/>
    <cellStyle name="_Book1_2008-DTP" xfId="908"/>
    <cellStyle name="_Book1_2008-DTP 2" xfId="909"/>
    <cellStyle name="_Book1_2008-DTP_Cash Control sheet - q2" xfId="910"/>
    <cellStyle name="_Book1_2008-DTP_Dialog Telekom Plc - 31 Mar 2008 (Grouped workings - Consolidation)" xfId="911"/>
    <cellStyle name="_Book1_2008-LR(Q3)(PwC Method)-DTP (2)11112008 45 sets (2)" xfId="912"/>
    <cellStyle name="_Book1_2008-LR(Q3)(PwC Method)-DTP (2)11112008 45 sets (2)_2008-DTP" xfId="913"/>
    <cellStyle name="_Book1_2008-LR(Q3)(PwC Method)-DTP (2)11112008 45 sets (2)_2008-DTP 2" xfId="914"/>
    <cellStyle name="_Book1_2008-LR(Q3)(PwC Method)-DTP (2)11112008 45 sets (2)_2008-DTP_Cash Control sheet - q2" xfId="915"/>
    <cellStyle name="_Book1_2008-LR(Q3)(PwC Method)-DTP (2)11112008 45 sets (2)_2008-DTP_Dialog Telekom Plc - 31 Mar 2008 (Grouped workings - Consolidation)" xfId="916"/>
    <cellStyle name="_Book1_2008-LR(Q3)(PwC Method)-DTP (2)11112008 45 sets (2)_Copy of Analysis June 2009 audit 11 1111" xfId="917"/>
    <cellStyle name="_Book1_2008-LR(Q3)(PwC Method)-DTP (2)11112008 45 sets (2)_Details 2Q 2009" xfId="918"/>
    <cellStyle name="_Book1_2008-LR(Q3)(PwC Method)-DTP (2)11112008 45 sets (2)_Dilaog Telekom Plc - 31 December 2009 (Grouped working)" xfId="919"/>
    <cellStyle name="_Book1_2008-LR(Q3)(PwC Method)-DTP (2)11112008 45 sets (2)_Kanchana 18 April" xfId="920"/>
    <cellStyle name="_Book1_2008-LR(Q3)(PwC Method)-DTP (2)11112008 45 sets (2)_Kanchana 18 April 2" xfId="921"/>
    <cellStyle name="_Book1_2008-LR(Q3)(PwC Method)-DTP (2)11112008 45 sets (2)_Kanchana 18 April_Cash Control sheet - q2" xfId="922"/>
    <cellStyle name="_Book1_2008-LR(Q3)(PwC Method)-DTP (2)11112008 45 sets (2)_PPE Note as per client" xfId="923"/>
    <cellStyle name="_Book1_2008-LR(Q3)(PwC Method)-DTP (2)11112008 45 sets (2)_ratio 2Q 2009" xfId="924"/>
    <cellStyle name="_Book1_Acc-2009" xfId="925"/>
    <cellStyle name="_Book1_Analysis Dec '08" xfId="926"/>
    <cellStyle name="_Book1_Analysis Dec '08  updated 12.1.08" xfId="927"/>
    <cellStyle name="_Book1_Analysis June 2008" xfId="928"/>
    <cellStyle name="_Book1_Analysis June 2008 ." xfId="929"/>
    <cellStyle name="_Book1_Analysis June 2008 .updated 4.8.2008" xfId="930"/>
    <cellStyle name="_Book1_Analysis September 2008" xfId="931"/>
    <cellStyle name="_Book1_Analysis September 2008 24.10.2008" xfId="932"/>
    <cellStyle name="_Book1_Bank confirmation control schedule 8" xfId="933"/>
    <cellStyle name="_Book1_Book1" xfId="934"/>
    <cellStyle name="_Book1_Book2" xfId="935"/>
    <cellStyle name="_Book1_Book3" xfId="936"/>
    <cellStyle name="_Book1_Copy of Analysis Dec '08  updated 12 1 08" xfId="937"/>
    <cellStyle name="_Book1_Copy of Analysis June 2009 audit 11 (2)" xfId="938"/>
    <cellStyle name="_Book1_Copy of Analysis June 2009 audit 11_Copy 2" xfId="939"/>
    <cellStyle name="_Book1_Copy of Copy of FS-DTV-2009" xfId="940"/>
    <cellStyle name="_Book1_CPE AMORTISED OVER 12 MONTHS (FINAL) (2)" xfId="941"/>
    <cellStyle name="_Book1_CPE AMORTISED OVER 12 MONTHS (FINAL) (2)_2008-DTP" xfId="942"/>
    <cellStyle name="_Book1_CPE AMORTISED OVER 12 MONTHS (FINAL) (2)_2008-DTP 2" xfId="943"/>
    <cellStyle name="_Book1_CPE AMORTISED OVER 12 MONTHS (FINAL) (2)_2008-DTP_Cash Control sheet - q2" xfId="944"/>
    <cellStyle name="_Book1_CPE AMORTISED OVER 12 MONTHS (FINAL) (2)_2008-DTP_Dialog Telekom Plc - 31 Mar 2008 (Grouped workings - Consolidation)" xfId="945"/>
    <cellStyle name="_Book1_CPE AMORTISED OVER 12 MONTHS (FINAL) (2)_Copy of Analysis Dec '08  updated 12 1 08" xfId="946"/>
    <cellStyle name="_Book1_CPE AMORTISED OVER 12 MONTHS (FINAL) (2)_Copy of Analysis Dec '08  updated 12 1 08 2" xfId="947"/>
    <cellStyle name="_Book1_CPE AMORTISED OVER 12 MONTHS (FINAL) (2)_Copy of Analysis Dec '08  updated 12 1 08_~3155399" xfId="948"/>
    <cellStyle name="_Book1_CPE AMORTISED OVER 12 MONTHS (FINAL) (2)_Copy of Analysis Dec '08  updated 12 1 08_Accounts - 17 Feb" xfId="949"/>
    <cellStyle name="_Book1_CPE AMORTISED OVER 12 MONTHS (FINAL) (2)_Copy of Analysis Dec '08  updated 12 1 08_Book1" xfId="950"/>
    <cellStyle name="_Book1_CPE AMORTISED OVER 12 MONTHS (FINAL) (2)_Copy of Analysis Dec '08  updated 12 1 08_Cash Control sheet - q2" xfId="951"/>
    <cellStyle name="_Book1_CPE AMORTISED OVER 12 MONTHS (FINAL) (2)_Copy of Analysis Dec '08  updated 12 1 08_Copy of Analysis June 2009 audit 11 (2)" xfId="952"/>
    <cellStyle name="_Book1_CPE AMORTISED OVER 12 MONTHS (FINAL) (2)_Copy of Analysis Dec '08  updated 12 1 08_Copy of Analysis June 2009 audit 11_Copy 2" xfId="953"/>
    <cellStyle name="_Book1_CPE AMORTISED OVER 12 MONTHS (FINAL) (2)_Copy of Analysis Dec '08  updated 12 1 08_Dialog Telekom Plc - 31 Mar 2008 (Grouped workings - Consolidation)" xfId="954"/>
    <cellStyle name="_Book1_CPE AMORTISED OVER 12 MONTHS (FINAL) (2)_Copy of Analysis Dec '08  updated 12 1 08_Kanchana 18 April" xfId="955"/>
    <cellStyle name="_Book1_CPE AMORTISED OVER 12 MONTHS (FINAL) (2)_Copy of Analysis June 2009 audit 11 1111" xfId="956"/>
    <cellStyle name="_Book1_CPE AMORTISED OVER 12 MONTHS (FINAL) (2)_Details 2Q 2009" xfId="957"/>
    <cellStyle name="_Book1_CPE AMORTISED OVER 12 MONTHS (FINAL) (2)_Detal notes in Dec '08 13.2.2009 new" xfId="958"/>
    <cellStyle name="_Book1_CPE AMORTISED OVER 12 MONTHS (FINAL) (2)_Detal notes in Dec '08 13.2.2009 new 2" xfId="959"/>
    <cellStyle name="_Book1_CPE AMORTISED OVER 12 MONTHS (FINAL) (2)_Detal notes in Dec '08 13.2.2009 new_~3155399" xfId="960"/>
    <cellStyle name="_Book1_CPE AMORTISED OVER 12 MONTHS (FINAL) (2)_Detal notes in Dec '08 13.2.2009 new_Accounts - 17 Feb" xfId="961"/>
    <cellStyle name="_Book1_CPE AMORTISED OVER 12 MONTHS (FINAL) (2)_Detal notes in Dec '08 13.2.2009 new_Book1" xfId="962"/>
    <cellStyle name="_Book1_CPE AMORTISED OVER 12 MONTHS (FINAL) (2)_Detal notes in Dec '08 13.2.2009 new_Cash Control sheet - q2" xfId="963"/>
    <cellStyle name="_Book1_CPE AMORTISED OVER 12 MONTHS (FINAL) (2)_Detal notes in Dec '08 13.2.2009 new_Copy of Analysis June 2009 audit 11 (2)" xfId="964"/>
    <cellStyle name="_Book1_CPE AMORTISED OVER 12 MONTHS (FINAL) (2)_Detal notes in Dec '08 13.2.2009 new_Copy of Analysis June 2009 audit 11_Copy 2" xfId="965"/>
    <cellStyle name="_Book1_CPE AMORTISED OVER 12 MONTHS (FINAL) (2)_Detal notes in Dec '08 13.2.2009 new_Dialog Telekom Plc - 31 Mar 2008 (Grouped workings - Consolidation)" xfId="966"/>
    <cellStyle name="_Book1_CPE AMORTISED OVER 12 MONTHS (FINAL) (2)_Detal notes in Dec '08 13.2.2009 new_Kanchana 18 April" xfId="967"/>
    <cellStyle name="_Book1_CPE AMORTISED OVER 12 MONTHS (FINAL) (2)_Dilaog Telekom Plc - 31 December 2009 (Grouped working)" xfId="968"/>
    <cellStyle name="_Book1_CPE AMORTISED OVER 12 MONTHS (FINAL) (2)_Final DTL Adj (Kanchana)" xfId="969"/>
    <cellStyle name="_Book1_CPE AMORTISED OVER 12 MONTHS (FINAL) (2)_Final DTL Adj (Kanchana) 2" xfId="970"/>
    <cellStyle name="_Book1_CPE AMORTISED OVER 12 MONTHS (FINAL) (2)_Final DTL Adj (Kanchana)_~3155399" xfId="971"/>
    <cellStyle name="_Book1_CPE AMORTISED OVER 12 MONTHS (FINAL) (2)_Final DTL Adj (Kanchana)_Accounts - 17 Feb" xfId="972"/>
    <cellStyle name="_Book1_CPE AMORTISED OVER 12 MONTHS (FINAL) (2)_Final DTL Adj (Kanchana)_Book1" xfId="973"/>
    <cellStyle name="_Book1_CPE AMORTISED OVER 12 MONTHS (FINAL) (2)_Final DTL Adj (Kanchana)_Cash Control sheet - q2" xfId="974"/>
    <cellStyle name="_Book1_CPE AMORTISED OVER 12 MONTHS (FINAL) (2)_Final DTL Adj (Kanchana)_Copy of Analysis June 2009 audit 11 (2)" xfId="975"/>
    <cellStyle name="_Book1_CPE AMORTISED OVER 12 MONTHS (FINAL) (2)_Final DTL Adj (Kanchana)_Copy of Analysis June 2009 audit 11_Copy 2" xfId="976"/>
    <cellStyle name="_Book1_CPE AMORTISED OVER 12 MONTHS (FINAL) (2)_Final DTL Adj (Kanchana)_Dialog Telekom Plc - 31 Mar 2008 (Grouped workings - Consolidation)" xfId="977"/>
    <cellStyle name="_Book1_CPE AMORTISED OVER 12 MONTHS (FINAL) (2)_Final DTL Adj (Kanchana)_Kanchana 18 April" xfId="978"/>
    <cellStyle name="_Book1_CPE AMORTISED OVER 12 MONTHS (FINAL) (2)_Notes - Final" xfId="979"/>
    <cellStyle name="_Book1_CPE AMORTISED OVER 12 MONTHS (FINAL) (2)_Notes - Final 2" xfId="980"/>
    <cellStyle name="_Book1_CPE AMORTISED OVER 12 MONTHS (FINAL) (2)_Notes - Final_~3155399" xfId="981"/>
    <cellStyle name="_Book1_CPE AMORTISED OVER 12 MONTHS (FINAL) (2)_Notes - Final_Accounts - 17 Feb" xfId="982"/>
    <cellStyle name="_Book1_CPE AMORTISED OVER 12 MONTHS (FINAL) (2)_Notes - Final_Book1" xfId="983"/>
    <cellStyle name="_Book1_CPE AMORTISED OVER 12 MONTHS (FINAL) (2)_Notes - Final_Cash Control sheet - q2" xfId="984"/>
    <cellStyle name="_Book1_CPE AMORTISED OVER 12 MONTHS (FINAL) (2)_Notes - Final_Copy of Analysis June 2009 audit 11 (2)" xfId="985"/>
    <cellStyle name="_Book1_CPE AMORTISED OVER 12 MONTHS (FINAL) (2)_Notes - Final_Copy of Analysis June 2009 audit 11_Copy 2" xfId="986"/>
    <cellStyle name="_Book1_CPE AMORTISED OVER 12 MONTHS (FINAL) (2)_Notes - Final_Dialog Telekom Plc - 31 Mar 2008 (Grouped workings - Consolidation)" xfId="987"/>
    <cellStyle name="_Book1_CPE AMORTISED OVER 12 MONTHS (FINAL) (2)_Notes - Final_Kanchana 18 April" xfId="988"/>
    <cellStyle name="_Book1_CPE AMORTISED OVER 12 MONTHS (FINAL) (2)_PPE Note as per client" xfId="989"/>
    <cellStyle name="_Book1_CPE AMORTISED OVER 12 MONTHS (FINAL) (2)_ratio 2Q 2009" xfId="990"/>
    <cellStyle name="_Book1_CPE FULLY CHARGED TO PL (FINAL)" xfId="991"/>
    <cellStyle name="_Book1_CPE FULLY CHARGED TO PL (FINAL)_2008-DTP" xfId="992"/>
    <cellStyle name="_Book1_CPE FULLY CHARGED TO PL (FINAL)_2008-DTP 2" xfId="993"/>
    <cellStyle name="_Book1_CPE FULLY CHARGED TO PL (FINAL)_2008-DTP_Cash Control sheet - q2" xfId="994"/>
    <cellStyle name="_Book1_CPE FULLY CHARGED TO PL (FINAL)_2008-DTP_Dialog Telekom Plc - 31 Mar 2008 (Grouped workings - Consolidation)" xfId="995"/>
    <cellStyle name="_Book1_CPE FULLY CHARGED TO PL (FINAL)_Copy of Analysis Dec '08  updated 12 1 08" xfId="996"/>
    <cellStyle name="_Book1_CPE FULLY CHARGED TO PL (FINAL)_Copy of Analysis Dec '08  updated 12 1 08 2" xfId="997"/>
    <cellStyle name="_Book1_CPE FULLY CHARGED TO PL (FINAL)_Copy of Analysis Dec '08  updated 12 1 08_~3155399" xfId="998"/>
    <cellStyle name="_Book1_CPE FULLY CHARGED TO PL (FINAL)_Copy of Analysis Dec '08  updated 12 1 08_Accounts - 17 Feb" xfId="999"/>
    <cellStyle name="_Book1_CPE FULLY CHARGED TO PL (FINAL)_Copy of Analysis Dec '08  updated 12 1 08_Book1" xfId="1000"/>
    <cellStyle name="_Book1_CPE FULLY CHARGED TO PL (FINAL)_Copy of Analysis Dec '08  updated 12 1 08_Cash Control sheet - q2" xfId="1001"/>
    <cellStyle name="_Book1_CPE FULLY CHARGED TO PL (FINAL)_Copy of Analysis Dec '08  updated 12 1 08_Copy of Analysis June 2009 audit 11 (2)" xfId="1002"/>
    <cellStyle name="_Book1_CPE FULLY CHARGED TO PL (FINAL)_Copy of Analysis Dec '08  updated 12 1 08_Copy of Analysis June 2009 audit 11_Copy 2" xfId="1003"/>
    <cellStyle name="_Book1_CPE FULLY CHARGED TO PL (FINAL)_Copy of Analysis Dec '08  updated 12 1 08_Dialog Telekom Plc - 31 Mar 2008 (Grouped workings - Consolidation)" xfId="1004"/>
    <cellStyle name="_Book1_CPE FULLY CHARGED TO PL (FINAL)_Copy of Analysis Dec '08  updated 12 1 08_Kanchana 18 April" xfId="1005"/>
    <cellStyle name="_Book1_CPE FULLY CHARGED TO PL (FINAL)_Copy of Analysis June 2009 audit 11 1111" xfId="1006"/>
    <cellStyle name="_Book1_CPE FULLY CHARGED TO PL (FINAL)_Details 2Q 2009" xfId="1007"/>
    <cellStyle name="_Book1_CPE FULLY CHARGED TO PL (FINAL)_Detal notes in Dec '08 13.2.2009 new" xfId="1008"/>
    <cellStyle name="_Book1_CPE FULLY CHARGED TO PL (FINAL)_Detal notes in Dec '08 13.2.2009 new 2" xfId="1009"/>
    <cellStyle name="_Book1_CPE FULLY CHARGED TO PL (FINAL)_Detal notes in Dec '08 13.2.2009 new_~3155399" xfId="1010"/>
    <cellStyle name="_Book1_CPE FULLY CHARGED TO PL (FINAL)_Detal notes in Dec '08 13.2.2009 new_Accounts - 17 Feb" xfId="1011"/>
    <cellStyle name="_Book1_CPE FULLY CHARGED TO PL (FINAL)_Detal notes in Dec '08 13.2.2009 new_Book1" xfId="1012"/>
    <cellStyle name="_Book1_CPE FULLY CHARGED TO PL (FINAL)_Detal notes in Dec '08 13.2.2009 new_Cash Control sheet - q2" xfId="1013"/>
    <cellStyle name="_Book1_CPE FULLY CHARGED TO PL (FINAL)_Detal notes in Dec '08 13.2.2009 new_Copy of Analysis June 2009 audit 11 (2)" xfId="1014"/>
    <cellStyle name="_Book1_CPE FULLY CHARGED TO PL (FINAL)_Detal notes in Dec '08 13.2.2009 new_Copy of Analysis June 2009 audit 11_Copy 2" xfId="1015"/>
    <cellStyle name="_Book1_CPE FULLY CHARGED TO PL (FINAL)_Detal notes in Dec '08 13.2.2009 new_Dialog Telekom Plc - 31 Mar 2008 (Grouped workings - Consolidation)" xfId="1016"/>
    <cellStyle name="_Book1_CPE FULLY CHARGED TO PL (FINAL)_Detal notes in Dec '08 13.2.2009 new_Kanchana 18 April" xfId="1017"/>
    <cellStyle name="_Book1_CPE FULLY CHARGED TO PL (FINAL)_Dilaog Telekom Plc - 31 December 2009 (Grouped working)" xfId="1018"/>
    <cellStyle name="_Book1_CPE FULLY CHARGED TO PL (FINAL)_Final DTL Adj (Kanchana)" xfId="1019"/>
    <cellStyle name="_Book1_CPE FULLY CHARGED TO PL (FINAL)_Final DTL Adj (Kanchana) 2" xfId="1020"/>
    <cellStyle name="_Book1_CPE FULLY CHARGED TO PL (FINAL)_Final DTL Adj (Kanchana)_~3155399" xfId="1021"/>
    <cellStyle name="_Book1_CPE FULLY CHARGED TO PL (FINAL)_Final DTL Adj (Kanchana)_Accounts - 17 Feb" xfId="1022"/>
    <cellStyle name="_Book1_CPE FULLY CHARGED TO PL (FINAL)_Final DTL Adj (Kanchana)_Book1" xfId="1023"/>
    <cellStyle name="_Book1_CPE FULLY CHARGED TO PL (FINAL)_Final DTL Adj (Kanchana)_Cash Control sheet - q2" xfId="1024"/>
    <cellStyle name="_Book1_CPE FULLY CHARGED TO PL (FINAL)_Final DTL Adj (Kanchana)_Copy of Analysis June 2009 audit 11 (2)" xfId="1025"/>
    <cellStyle name="_Book1_CPE FULLY CHARGED TO PL (FINAL)_Final DTL Adj (Kanchana)_Copy of Analysis June 2009 audit 11_Copy 2" xfId="1026"/>
    <cellStyle name="_Book1_CPE FULLY CHARGED TO PL (FINAL)_Final DTL Adj (Kanchana)_Dialog Telekom Plc - 31 Mar 2008 (Grouped workings - Consolidation)" xfId="1027"/>
    <cellStyle name="_Book1_CPE FULLY CHARGED TO PL (FINAL)_Final DTL Adj (Kanchana)_Kanchana 18 April" xfId="1028"/>
    <cellStyle name="_Book1_CPE FULLY CHARGED TO PL (FINAL)_Notes - Final" xfId="1029"/>
    <cellStyle name="_Book1_CPE FULLY CHARGED TO PL (FINAL)_Notes - Final 2" xfId="1030"/>
    <cellStyle name="_Book1_CPE FULLY CHARGED TO PL (FINAL)_Notes - Final_~3155399" xfId="1031"/>
    <cellStyle name="_Book1_CPE FULLY CHARGED TO PL (FINAL)_Notes - Final_Accounts - 17 Feb" xfId="1032"/>
    <cellStyle name="_Book1_CPE FULLY CHARGED TO PL (FINAL)_Notes - Final_Book1" xfId="1033"/>
    <cellStyle name="_Book1_CPE FULLY CHARGED TO PL (FINAL)_Notes - Final_Cash Control sheet - q2" xfId="1034"/>
    <cellStyle name="_Book1_CPE FULLY CHARGED TO PL (FINAL)_Notes - Final_Copy of Analysis June 2009 audit 11 (2)" xfId="1035"/>
    <cellStyle name="_Book1_CPE FULLY CHARGED TO PL (FINAL)_Notes - Final_Copy of Analysis June 2009 audit 11_Copy 2" xfId="1036"/>
    <cellStyle name="_Book1_CPE FULLY CHARGED TO PL (FINAL)_Notes - Final_Dialog Telekom Plc - 31 Mar 2008 (Grouped workings - Consolidation)" xfId="1037"/>
    <cellStyle name="_Book1_CPE FULLY CHARGED TO PL (FINAL)_Notes - Final_Kanchana 18 April" xfId="1038"/>
    <cellStyle name="_Book1_CPE FULLY CHARGED TO PL (FINAL)_PPE Note as per client" xfId="1039"/>
    <cellStyle name="_Book1_CPE FULLY CHARGED TO PL (FINAL)_ratio 2Q 2009" xfId="1040"/>
    <cellStyle name="_Book1_DBN accounts" xfId="1041"/>
    <cellStyle name="_Book1_DBN accounts 2" xfId="1042"/>
    <cellStyle name="_Book1_Detal notes in Dec '08 13.2.2009 new" xfId="1043"/>
    <cellStyle name="_Book1_Dialog Telekom Plc - 30 June 2008" xfId="1044"/>
    <cellStyle name="_Book1_Dialog Telekom Plc - 30 Sept 2008 - PwC method (08 Nov 2008)" xfId="1045"/>
    <cellStyle name="_Book1_Dialog Telekom Plc - 30 Sept 2008 - PwC method (08 Nov 2008) 2" xfId="1046"/>
    <cellStyle name="_Book1_Dialog Telekom Plc - 30 Sept 2008 - PwC method (08 Nov 2008)_Cash Control sheet - q2" xfId="1047"/>
    <cellStyle name="_Book1_Dialog Telekom Plc - 31 Mar 2009 (Grouped workings - Consolidation)" xfId="1048"/>
    <cellStyle name="_Book1_Dilaog Telekom Plc - 31 December 2009 (Grouped working)" xfId="1049"/>
    <cellStyle name="_Book1_DTL FSs - 30 June" xfId="1050"/>
    <cellStyle name="_Book1_DTL FSs - 30 June_2008-DTP" xfId="1051"/>
    <cellStyle name="_Book1_DTL FSs - 30 June_2008-DTP 2" xfId="1052"/>
    <cellStyle name="_Book1_DTL FSs - 30 June_2008-DTP_Cash Control sheet - q2" xfId="1053"/>
    <cellStyle name="_Book1_DTL FSs - 30 June_2008-DTP_Dialog Telekom Plc - 31 Mar 2008 (Grouped workings - Consolidation)" xfId="1054"/>
    <cellStyle name="_Book1_DTL FSs - 30 June_Copy of Analysis June 2009 audit 11 1111" xfId="1055"/>
    <cellStyle name="_Book1_DTL FSs - 30 June_Details 2Q 2009" xfId="1056"/>
    <cellStyle name="_Book1_DTL FSs - 30 June_Dialog Telekom Plc - 30 June 2008" xfId="1057"/>
    <cellStyle name="_Book1_DTL FSs - 30 June_Dialog Telekom Plc - 30 Sept 2008 - PwC method (08 Nov 2008)" xfId="1058"/>
    <cellStyle name="_Book1_DTL FSs - 30 June_Dialog Telekom Plc - 30 Sept 2008 - PwC method (08 Nov 2008) 2" xfId="1059"/>
    <cellStyle name="_Book1_DTL FSs - 30 June_Dialog Telekom Plc - 30 Sept 2008 - PwC method (08 Nov 2008)_Cash Control sheet - q2" xfId="1060"/>
    <cellStyle name="_Book1_DTL FSs - 30 June_Dilaog Telekom Plc - 31 December 2009 (Grouped working)" xfId="1061"/>
    <cellStyle name="_Book1_DTL FSs - 30 June_Kanchana 18 April" xfId="1062"/>
    <cellStyle name="_Book1_DTL FSs - 30 June_Kanchana 18 April 2" xfId="1063"/>
    <cellStyle name="_Book1_DTL FSs - 30 June_Kanchana 18 April_Cash Control sheet - q2" xfId="1064"/>
    <cellStyle name="_Book1_DTL FSs - 30 June_PPE Note as per client" xfId="1065"/>
    <cellStyle name="_Book1_DTL FSs - 30 June_ratio 2Q 2009" xfId="1066"/>
    <cellStyle name="_Book1_DTP_Q2_2009_ Consolidation Workings_23 July (With cash flow)" xfId="1067"/>
    <cellStyle name="_Book1_Final DTL Adj (Kanchana)" xfId="1068"/>
    <cellStyle name="_Book1_forex" xfId="1069"/>
    <cellStyle name="_Book1_Grouped TB December 2008" xfId="1070"/>
    <cellStyle name="_Book1_Grouped TB December 2008_DBN accounts" xfId="1071"/>
    <cellStyle name="_Book1_Kanchana 18 April" xfId="1072"/>
    <cellStyle name="_Book1_Notes - Final" xfId="1073"/>
    <cellStyle name="_Book1_PPE Note as per client" xfId="1074"/>
    <cellStyle name="_Book1_q1_quarter_2008" xfId="1075"/>
    <cellStyle name="_Book1_Statutory accounts Dec 2008" xfId="1076"/>
    <cellStyle name="_Book1_Statutory accounts Dec 2008 2" xfId="1077"/>
    <cellStyle name="_Book1_Statutory accounts Dec 2008_~3155399" xfId="1078"/>
    <cellStyle name="_Book1_Statutory accounts Dec 2008_Accounts - 17 Feb" xfId="1079"/>
    <cellStyle name="_Book1_Statutory accounts Dec 2008_Analysis Dec '08  updated 12.1.08" xfId="1080"/>
    <cellStyle name="_Book1_Statutory accounts Dec 2008_Analysis Dec '08  updated 12.1.08_2008-DTP" xfId="1081"/>
    <cellStyle name="_Book1_Statutory accounts Dec 2008_Analysis Dec '08  updated 12.1.08_2008-DTP 2" xfId="1082"/>
    <cellStyle name="_Book1_Statutory accounts Dec 2008_Analysis Dec '08  updated 12.1.08_2008-DTP_Cash Control sheet - q2" xfId="1083"/>
    <cellStyle name="_Book1_Statutory accounts Dec 2008_Analysis Dec '08  updated 12.1.08_2008-DTP_Dialog Telekom Plc - 31 Mar 2008 (Grouped workings - Consolidation)" xfId="1084"/>
    <cellStyle name="_Book1_Statutory accounts Dec 2008_Analysis Dec '08  updated 12.1.08_Dilaog Telekom Plc - 31 December 2009 (Grouped working)" xfId="1085"/>
    <cellStyle name="_Book1_Statutory accounts Dec 2008_Analysis Dec '08  updated 12.1.08_PPE Note as per client" xfId="1086"/>
    <cellStyle name="_Book1_Statutory accounts Dec 2008_Book1" xfId="1087"/>
    <cellStyle name="_Book1_Statutory accounts Dec 2008_Cash Control sheet - q2" xfId="1088"/>
    <cellStyle name="_Book1_Statutory accounts Dec 2008_Copy of Analysis June 2009 audit 11 (2)" xfId="1089"/>
    <cellStyle name="_Book1_Statutory accounts Dec 2008_Copy of Analysis June 2009 audit 11 1111" xfId="1090"/>
    <cellStyle name="_Book1_Statutory accounts Dec 2008_Copy of Analysis June 2009 audit 11_Copy 2" xfId="1091"/>
    <cellStyle name="_Book1_Statutory accounts Dec 2008_Details 2Q 2009" xfId="1092"/>
    <cellStyle name="_Book1_Statutory accounts Dec 2008_Dialog Telekom Plc - 31 Mar 2008 (Grouped workings - Consolidation)" xfId="1093"/>
    <cellStyle name="_Book1_Statutory accounts Dec 2008_Kanchana 18 April" xfId="1094"/>
    <cellStyle name="_Book1_Statutory accounts Dec 2008_ratio 2Q 2009" xfId="1095"/>
    <cellStyle name="_Book1_statutory accounts for auditors" xfId="1096"/>
    <cellStyle name="_Book1_statutory accounts for auditors (2)" xfId="1097"/>
    <cellStyle name="_Book1_statutory accounts for auditors (2)_2008-DTP" xfId="1098"/>
    <cellStyle name="_Book1_statutory accounts for auditors (2)_2008-DTP 2" xfId="1099"/>
    <cellStyle name="_Book1_statutory accounts for auditors (2)_2008-DTP_Cash Control sheet - q2" xfId="1100"/>
    <cellStyle name="_Book1_statutory accounts for auditors (2)_2008-DTP_Dialog Telekom Plc - 31 Mar 2008 (Grouped workings - Consolidation)" xfId="1101"/>
    <cellStyle name="_Book1_statutory accounts for auditors (2)_Analysis Dec '08  updated 12.1.08" xfId="1102"/>
    <cellStyle name="_Book1_statutory accounts for auditors (2)_Analysis Dec '08  updated 12.1.08_2008-DTP" xfId="1103"/>
    <cellStyle name="_Book1_statutory accounts for auditors (2)_Analysis Dec '08  updated 12.1.08_2008-DTP 2" xfId="1104"/>
    <cellStyle name="_Book1_statutory accounts for auditors (2)_Analysis Dec '08  updated 12.1.08_2008-DTP_Cash Control sheet - q2" xfId="1105"/>
    <cellStyle name="_Book1_statutory accounts for auditors (2)_Analysis Dec '08  updated 12.1.08_2008-DTP_Dialog Telekom Plc - 31 Mar 2008 (Grouped workings - Consolidation)" xfId="1106"/>
    <cellStyle name="_Book1_statutory accounts for auditors (2)_Analysis Dec '08  updated 12.1.08_Dilaog Telekom Plc - 31 December 2009 (Grouped working)" xfId="1107"/>
    <cellStyle name="_Book1_statutory accounts for auditors (2)_Analysis Dec '08  updated 12.1.08_PPE Note as per client" xfId="1108"/>
    <cellStyle name="_Book1_statutory accounts for auditors (2)_Bank confirmation control schedule 8" xfId="1109"/>
    <cellStyle name="_Book1_statutory accounts for auditors (2)_Bank confirmation control schedule 8_2008-DTP" xfId="1110"/>
    <cellStyle name="_Book1_statutory accounts for auditors (2)_Bank confirmation control schedule 8_2008-DTP 2" xfId="1111"/>
    <cellStyle name="_Book1_statutory accounts for auditors (2)_Bank confirmation control schedule 8_2008-DTP_Cash Control sheet - q2" xfId="1112"/>
    <cellStyle name="_Book1_statutory accounts for auditors (2)_Bank confirmation control schedule 8_2008-DTP_Dialog Telekom Plc - 31 Mar 2008 (Grouped workings - Consolidation)" xfId="1113"/>
    <cellStyle name="_Book1_statutory accounts for auditors (2)_Bank confirmation control schedule 8_Dilaog Telekom Plc - 31 December 2009 (Grouped working)" xfId="1114"/>
    <cellStyle name="_Book1_statutory accounts for auditors (2)_Bank confirmation control schedule 8_PPE Note as per client" xfId="1115"/>
    <cellStyle name="_Book1_statutory accounts for auditors (2)_Copy of Analysis Dec '08  updated 12 1 08" xfId="1116"/>
    <cellStyle name="_Book1_statutory accounts for auditors (2)_Copy of Analysis Dec '08  updated 12 1 08 2" xfId="1117"/>
    <cellStyle name="_Book1_statutory accounts for auditors (2)_Copy of Analysis Dec '08  updated 12 1 08_~3155399" xfId="1118"/>
    <cellStyle name="_Book1_statutory accounts for auditors (2)_Copy of Analysis Dec '08  updated 12 1 08_Accounts - 17 Feb" xfId="1119"/>
    <cellStyle name="_Book1_statutory accounts for auditors (2)_Copy of Analysis Dec '08  updated 12 1 08_Book1" xfId="1120"/>
    <cellStyle name="_Book1_statutory accounts for auditors (2)_Copy of Analysis Dec '08  updated 12 1 08_Cash Control sheet - q2" xfId="1121"/>
    <cellStyle name="_Book1_statutory accounts for auditors (2)_Copy of Analysis Dec '08  updated 12 1 08_Copy of Analysis June 2009 audit 11 (2)" xfId="1122"/>
    <cellStyle name="_Book1_statutory accounts for auditors (2)_Copy of Analysis Dec '08  updated 12 1 08_Copy of Analysis June 2009 audit 11_Copy 2" xfId="1123"/>
    <cellStyle name="_Book1_statutory accounts for auditors (2)_Copy of Analysis Dec '08  updated 12 1 08_Dialog Telekom Plc - 31 Mar 2008 (Grouped workings - Consolidation)" xfId="1124"/>
    <cellStyle name="_Book1_statutory accounts for auditors (2)_Copy of Analysis Dec '08  updated 12 1 08_Kanchana 18 April" xfId="1125"/>
    <cellStyle name="_Book1_statutory accounts for auditors (2)_Detal notes in Dec '08 13.2.2009 new" xfId="1126"/>
    <cellStyle name="_Book1_statutory accounts for auditors (2)_Detal notes in Dec '08 13.2.2009 new 2" xfId="1127"/>
    <cellStyle name="_Book1_statutory accounts for auditors (2)_Detal notes in Dec '08 13.2.2009 new_~3155399" xfId="1128"/>
    <cellStyle name="_Book1_statutory accounts for auditors (2)_Detal notes in Dec '08 13.2.2009 new_Accounts - 17 Feb" xfId="1129"/>
    <cellStyle name="_Book1_statutory accounts for auditors (2)_Detal notes in Dec '08 13.2.2009 new_Book1" xfId="1130"/>
    <cellStyle name="_Book1_statutory accounts for auditors (2)_Detal notes in Dec '08 13.2.2009 new_Cash Control sheet - q2" xfId="1131"/>
    <cellStyle name="_Book1_statutory accounts for auditors (2)_Detal notes in Dec '08 13.2.2009 new_Copy of Analysis June 2009 audit 11 (2)" xfId="1132"/>
    <cellStyle name="_Book1_statutory accounts for auditors (2)_Detal notes in Dec '08 13.2.2009 new_Copy of Analysis June 2009 audit 11_Copy 2" xfId="1133"/>
    <cellStyle name="_Book1_statutory accounts for auditors (2)_Detal notes in Dec '08 13.2.2009 new_Dialog Telekom Plc - 31 Mar 2008 (Grouped workings - Consolidation)" xfId="1134"/>
    <cellStyle name="_Book1_statutory accounts for auditors (2)_Detal notes in Dec '08 13.2.2009 new_Kanchana 18 April" xfId="1135"/>
    <cellStyle name="_Book1_statutory accounts for auditors (2)_Dialog Telekom Plc - 30 Sept 2008 - PwC method (08 Nov 2008)" xfId="1136"/>
    <cellStyle name="_Book1_statutory accounts for auditors (2)_Dialog Telekom Plc - 30 Sept 2008 - PwC method (08 Nov 2008) 2" xfId="1137"/>
    <cellStyle name="_Book1_statutory accounts for auditors (2)_Dialog Telekom Plc - 30 Sept 2008 - PwC method (08 Nov 2008)_Cash Control sheet - q2" xfId="1138"/>
    <cellStyle name="_Book1_statutory accounts for auditors (2)_Dialog Telekom Plc - 31 Dec 2008 02" xfId="1139"/>
    <cellStyle name="_Book1_statutory accounts for auditors (2)_Dilaog Telekom Plc - 31 December 2009 (Grouped working)" xfId="1140"/>
    <cellStyle name="_Book1_statutory accounts for auditors (2)_Final DTL Adj (Kanchana)" xfId="1141"/>
    <cellStyle name="_Book1_statutory accounts for auditors (2)_Final DTL Adj (Kanchana) 2" xfId="1142"/>
    <cellStyle name="_Book1_statutory accounts for auditors (2)_Final DTL Adj (Kanchana)_~3155399" xfId="1143"/>
    <cellStyle name="_Book1_statutory accounts for auditors (2)_Final DTL Adj (Kanchana)_Accounts - 17 Feb" xfId="1144"/>
    <cellStyle name="_Book1_statutory accounts for auditors (2)_Final DTL Adj (Kanchana)_Book1" xfId="1145"/>
    <cellStyle name="_Book1_statutory accounts for auditors (2)_Final DTL Adj (Kanchana)_Cash Control sheet - q2" xfId="1146"/>
    <cellStyle name="_Book1_statutory accounts for auditors (2)_Final DTL Adj (Kanchana)_Copy of Analysis June 2009 audit 11 (2)" xfId="1147"/>
    <cellStyle name="_Book1_statutory accounts for auditors (2)_Final DTL Adj (Kanchana)_Copy of Analysis June 2009 audit 11_Copy 2" xfId="1148"/>
    <cellStyle name="_Book1_statutory accounts for auditors (2)_Final DTL Adj (Kanchana)_Dialog Telekom Plc - 31 Mar 2008 (Grouped workings - Consolidation)" xfId="1149"/>
    <cellStyle name="_Book1_statutory accounts for auditors (2)_Final DTL Adj (Kanchana)_Kanchana 18 April" xfId="1150"/>
    <cellStyle name="_Book1_statutory accounts for auditors (2)_Notes - Final" xfId="1151"/>
    <cellStyle name="_Book1_statutory accounts for auditors (2)_Notes - Final 2" xfId="1152"/>
    <cellStyle name="_Book1_statutory accounts for auditors (2)_Notes - Final_~3155399" xfId="1153"/>
    <cellStyle name="_Book1_statutory accounts for auditors (2)_Notes - Final_Accounts - 17 Feb" xfId="1154"/>
    <cellStyle name="_Book1_statutory accounts for auditors (2)_Notes - Final_Book1" xfId="1155"/>
    <cellStyle name="_Book1_statutory accounts for auditors (2)_Notes - Final_Cash Control sheet - q2" xfId="1156"/>
    <cellStyle name="_Book1_statutory accounts for auditors (2)_Notes - Final_Copy of Analysis June 2009 audit 11 (2)" xfId="1157"/>
    <cellStyle name="_Book1_statutory accounts for auditors (2)_Notes - Final_Copy of Analysis June 2009 audit 11_Copy 2" xfId="1158"/>
    <cellStyle name="_Book1_statutory accounts for auditors (2)_Notes - Final_Dialog Telekom Plc - 31 Mar 2008 (Grouped workings - Consolidation)" xfId="1159"/>
    <cellStyle name="_Book1_statutory accounts for auditors (2)_Notes - Final_Kanchana 18 April" xfId="1160"/>
    <cellStyle name="_Book1_statutory accounts for auditors (2)_PPE Note as per client" xfId="1161"/>
    <cellStyle name="_Book1_statutory accounts for auditors (2)_TB" xfId="1162"/>
    <cellStyle name="_Book1_statutory accounts for auditors (2)_TB_2008-DTP" xfId="1163"/>
    <cellStyle name="_Book1_statutory accounts for auditors (2)_TB_2008-DTP 2" xfId="1164"/>
    <cellStyle name="_Book1_statutory accounts for auditors (2)_TB_2008-DTP_Cash Control sheet - q2" xfId="1165"/>
    <cellStyle name="_Book1_statutory accounts for auditors (2)_TB_2008-DTP_Dialog Telekom Plc - 31 Mar 2008 (Grouped workings - Consolidation)" xfId="1166"/>
    <cellStyle name="_Book1_statutory accounts for auditors (2)_TB_Dilaog Telekom Plc - 31 December 2009 (Grouped working)" xfId="1167"/>
    <cellStyle name="_Book1_statutory accounts for auditors (2)_TB_PPE Note as per client" xfId="1168"/>
    <cellStyle name="_Book1_statutory accounts for auditors_2008-DTP" xfId="1169"/>
    <cellStyle name="_Book1_statutory accounts for auditors_2008-DTP 2" xfId="1170"/>
    <cellStyle name="_Book1_statutory accounts for auditors_2008-DTP_Cash Control sheet - q2" xfId="1171"/>
    <cellStyle name="_Book1_statutory accounts for auditors_2008-DTP_Dialog Telekom Plc - 31 Mar 2008 (Grouped workings - Consolidation)" xfId="1172"/>
    <cellStyle name="_Book1_statutory accounts for auditors_Analysis Dec '08  updated 12.1.08" xfId="1173"/>
    <cellStyle name="_Book1_statutory accounts for auditors_Analysis Dec '08  updated 12.1.08_2008-DTP" xfId="1174"/>
    <cellStyle name="_Book1_statutory accounts for auditors_Analysis Dec '08  updated 12.1.08_2008-DTP 2" xfId="1175"/>
    <cellStyle name="_Book1_statutory accounts for auditors_Analysis Dec '08  updated 12.1.08_2008-DTP_Cash Control sheet - q2" xfId="1176"/>
    <cellStyle name="_Book1_statutory accounts for auditors_Analysis Dec '08  updated 12.1.08_2008-DTP_Dialog Telekom Plc - 31 Mar 2008 (Grouped workings - Consolidation)" xfId="1177"/>
    <cellStyle name="_Book1_statutory accounts for auditors_Analysis Dec '08  updated 12.1.08_Dilaog Telekom Plc - 31 December 2009 (Grouped working)" xfId="1178"/>
    <cellStyle name="_Book1_statutory accounts for auditors_Analysis Dec '08  updated 12.1.08_PPE Note as per client" xfId="1179"/>
    <cellStyle name="_Book1_statutory accounts for auditors_Bank confirmation control schedule 8" xfId="1180"/>
    <cellStyle name="_Book1_statutory accounts for auditors_Bank confirmation control schedule 8_2008-DTP" xfId="1181"/>
    <cellStyle name="_Book1_statutory accounts for auditors_Bank confirmation control schedule 8_2008-DTP 2" xfId="1182"/>
    <cellStyle name="_Book1_statutory accounts for auditors_Bank confirmation control schedule 8_2008-DTP_Cash Control sheet - q2" xfId="1183"/>
    <cellStyle name="_Book1_statutory accounts for auditors_Bank confirmation control schedule 8_2008-DTP_Dialog Telekom Plc - 31 Mar 2008 (Grouped workings - Consolidation)" xfId="1184"/>
    <cellStyle name="_Book1_statutory accounts for auditors_Bank confirmation control schedule 8_Dilaog Telekom Plc - 31 December 2009 (Grouped working)" xfId="1185"/>
    <cellStyle name="_Book1_statutory accounts for auditors_Bank confirmation control schedule 8_PPE Note as per client" xfId="1186"/>
    <cellStyle name="_Book1_statutory accounts for auditors_Copy of Analysis Dec '08  updated 12 1 08" xfId="1187"/>
    <cellStyle name="_Book1_statutory accounts for auditors_Copy of Analysis Dec '08  updated 12 1 08 2" xfId="1188"/>
    <cellStyle name="_Book1_statutory accounts for auditors_Copy of Analysis Dec '08  updated 12 1 08_~3155399" xfId="1189"/>
    <cellStyle name="_Book1_statutory accounts for auditors_Copy of Analysis Dec '08  updated 12 1 08_Accounts - 17 Feb" xfId="1190"/>
    <cellStyle name="_Book1_statutory accounts for auditors_Copy of Analysis Dec '08  updated 12 1 08_Book1" xfId="1191"/>
    <cellStyle name="_Book1_statutory accounts for auditors_Copy of Analysis Dec '08  updated 12 1 08_Cash Control sheet - q2" xfId="1192"/>
    <cellStyle name="_Book1_statutory accounts for auditors_Copy of Analysis Dec '08  updated 12 1 08_Copy of Analysis June 2009 audit 11 (2)" xfId="1193"/>
    <cellStyle name="_Book1_statutory accounts for auditors_Copy of Analysis Dec '08  updated 12 1 08_Copy of Analysis June 2009 audit 11_Copy 2" xfId="1194"/>
    <cellStyle name="_Book1_statutory accounts for auditors_Copy of Analysis Dec '08  updated 12 1 08_Dialog Telekom Plc - 31 Mar 2008 (Grouped workings - Consolidation)" xfId="1195"/>
    <cellStyle name="_Book1_statutory accounts for auditors_Copy of Analysis Dec '08  updated 12 1 08_Kanchana 18 April" xfId="1196"/>
    <cellStyle name="_Book1_statutory accounts for auditors_Detal notes in Dec '08 13.2.2009 new" xfId="1197"/>
    <cellStyle name="_Book1_statutory accounts for auditors_Detal notes in Dec '08 13.2.2009 new 2" xfId="1198"/>
    <cellStyle name="_Book1_statutory accounts for auditors_Detal notes in Dec '08 13.2.2009 new_~3155399" xfId="1199"/>
    <cellStyle name="_Book1_statutory accounts for auditors_Detal notes in Dec '08 13.2.2009 new_Accounts - 17 Feb" xfId="1200"/>
    <cellStyle name="_Book1_statutory accounts for auditors_Detal notes in Dec '08 13.2.2009 new_Book1" xfId="1201"/>
    <cellStyle name="_Book1_statutory accounts for auditors_Detal notes in Dec '08 13.2.2009 new_Cash Control sheet - q2" xfId="1202"/>
    <cellStyle name="_Book1_statutory accounts for auditors_Detal notes in Dec '08 13.2.2009 new_Copy of Analysis June 2009 audit 11 (2)" xfId="1203"/>
    <cellStyle name="_Book1_statutory accounts for auditors_Detal notes in Dec '08 13.2.2009 new_Copy of Analysis June 2009 audit 11_Copy 2" xfId="1204"/>
    <cellStyle name="_Book1_statutory accounts for auditors_Detal notes in Dec '08 13.2.2009 new_Dialog Telekom Plc - 31 Mar 2008 (Grouped workings - Consolidation)" xfId="1205"/>
    <cellStyle name="_Book1_statutory accounts for auditors_Detal notes in Dec '08 13.2.2009 new_Kanchana 18 April" xfId="1206"/>
    <cellStyle name="_Book1_statutory accounts for auditors_Dialog Telekom Plc - 30 Sept 2008 - PwC method (08 Nov 2008)" xfId="1207"/>
    <cellStyle name="_Book1_statutory accounts for auditors_Dialog Telekom Plc - 30 Sept 2008 - PwC method (08 Nov 2008) 2" xfId="1208"/>
    <cellStyle name="_Book1_statutory accounts for auditors_Dialog Telekom Plc - 30 Sept 2008 - PwC method (08 Nov 2008)_Cash Control sheet - q2" xfId="1209"/>
    <cellStyle name="_Book1_statutory accounts for auditors_Dialog Telekom Plc - 31 Dec 2008 02" xfId="1210"/>
    <cellStyle name="_Book1_statutory accounts for auditors_Dilaog Telekom Plc - 31 December 2009 (Grouped working)" xfId="1211"/>
    <cellStyle name="_Book1_statutory accounts for auditors_Final DTL Adj (Kanchana)" xfId="1212"/>
    <cellStyle name="_Book1_statutory accounts for auditors_Final DTL Adj (Kanchana) 2" xfId="1213"/>
    <cellStyle name="_Book1_statutory accounts for auditors_Final DTL Adj (Kanchana)_~3155399" xfId="1214"/>
    <cellStyle name="_Book1_statutory accounts for auditors_Final DTL Adj (Kanchana)_Accounts - 17 Feb" xfId="1215"/>
    <cellStyle name="_Book1_statutory accounts for auditors_Final DTL Adj (Kanchana)_Book1" xfId="1216"/>
    <cellStyle name="_Book1_statutory accounts for auditors_Final DTL Adj (Kanchana)_Cash Control sheet - q2" xfId="1217"/>
    <cellStyle name="_Book1_statutory accounts for auditors_Final DTL Adj (Kanchana)_Copy of Analysis June 2009 audit 11 (2)" xfId="1218"/>
    <cellStyle name="_Book1_statutory accounts for auditors_Final DTL Adj (Kanchana)_Copy of Analysis June 2009 audit 11_Copy 2" xfId="1219"/>
    <cellStyle name="_Book1_statutory accounts for auditors_Final DTL Adj (Kanchana)_Dialog Telekom Plc - 31 Mar 2008 (Grouped workings - Consolidation)" xfId="1220"/>
    <cellStyle name="_Book1_statutory accounts for auditors_Final DTL Adj (Kanchana)_Kanchana 18 April" xfId="1221"/>
    <cellStyle name="_Book1_statutory accounts for auditors_Notes - Final" xfId="1222"/>
    <cellStyle name="_Book1_statutory accounts for auditors_Notes - Final 2" xfId="1223"/>
    <cellStyle name="_Book1_statutory accounts for auditors_Notes - Final_~3155399" xfId="1224"/>
    <cellStyle name="_Book1_statutory accounts for auditors_Notes - Final_Accounts - 17 Feb" xfId="1225"/>
    <cellStyle name="_Book1_statutory accounts for auditors_Notes - Final_Book1" xfId="1226"/>
    <cellStyle name="_Book1_statutory accounts for auditors_Notes - Final_Cash Control sheet - q2" xfId="1227"/>
    <cellStyle name="_Book1_statutory accounts for auditors_Notes - Final_Copy of Analysis June 2009 audit 11 (2)" xfId="1228"/>
    <cellStyle name="_Book1_statutory accounts for auditors_Notes - Final_Copy of Analysis June 2009 audit 11_Copy 2" xfId="1229"/>
    <cellStyle name="_Book1_statutory accounts for auditors_Notes - Final_Dialog Telekom Plc - 31 Mar 2008 (Grouped workings - Consolidation)" xfId="1230"/>
    <cellStyle name="_Book1_statutory accounts for auditors_Notes - Final_Kanchana 18 April" xfId="1231"/>
    <cellStyle name="_Book1_statutory accounts for auditors_PPE Note as per client" xfId="1232"/>
    <cellStyle name="_Book1_statutory accounts for auditors_TB" xfId="1233"/>
    <cellStyle name="_Book1_statutory accounts for auditors_TB_2008-DTP" xfId="1234"/>
    <cellStyle name="_Book1_statutory accounts for auditors_TB_2008-DTP 2" xfId="1235"/>
    <cellStyle name="_Book1_statutory accounts for auditors_TB_2008-DTP_Cash Control sheet - q2" xfId="1236"/>
    <cellStyle name="_Book1_statutory accounts for auditors_TB_2008-DTP_Dialog Telekom Plc - 31 Mar 2008 (Grouped workings - Consolidation)" xfId="1237"/>
    <cellStyle name="_Book1_statutory accounts for auditors_TB_Dilaog Telekom Plc - 31 December 2009 (Grouped working)" xfId="1238"/>
    <cellStyle name="_Book1_statutory accounts for auditors_TB_PPE Note as per client" xfId="1239"/>
    <cellStyle name="_Book1_statutory accounts June 2008 xls send to Sunethra" xfId="1240"/>
    <cellStyle name="_Book1_statutory accounts June 2008 xls send to Sunethra_2008-DTP" xfId="1241"/>
    <cellStyle name="_Book1_statutory accounts June 2008 xls send to Sunethra_2008-DTP 2" xfId="1242"/>
    <cellStyle name="_Book1_statutory accounts June 2008 xls send to Sunethra_2008-DTP_Cash Control sheet - q2" xfId="1243"/>
    <cellStyle name="_Book1_statutory accounts June 2008 xls send to Sunethra_2008-DTP_Dialog Telekom Plc - 31 Mar 2008 (Grouped workings - Consolidation)" xfId="1244"/>
    <cellStyle name="_Book1_statutory accounts June 2008 xls send to Sunethra_Analysis Dec '08  updated 12.1.08" xfId="1245"/>
    <cellStyle name="_Book1_statutory accounts June 2008 xls send to Sunethra_Analysis Dec '08  updated 12.1.08_2008-DTP" xfId="1246"/>
    <cellStyle name="_Book1_statutory accounts June 2008 xls send to Sunethra_Analysis Dec '08  updated 12.1.08_2008-DTP 2" xfId="1247"/>
    <cellStyle name="_Book1_statutory accounts June 2008 xls send to Sunethra_Analysis Dec '08  updated 12.1.08_2008-DTP_Cash Control sheet - q2" xfId="1248"/>
    <cellStyle name="_Book1_statutory accounts June 2008 xls send to Sunethra_Analysis Dec '08  updated 12.1.08_2008-DTP_Dialog Telekom Plc - 31 Mar 2008 (Grouped workings - Consolidation)" xfId="1249"/>
    <cellStyle name="_Book1_statutory accounts June 2008 xls send to Sunethra_Analysis Dec '08  updated 12.1.08_Dilaog Telekom Plc - 31 December 2009 (Grouped working)" xfId="1250"/>
    <cellStyle name="_Book1_statutory accounts June 2008 xls send to Sunethra_Analysis Dec '08  updated 12.1.08_PPE Note as per client" xfId="1251"/>
    <cellStyle name="_Book1_statutory accounts June 2008 xls send to Sunethra_Bank confirmation control schedule 8" xfId="1252"/>
    <cellStyle name="_Book1_statutory accounts June 2008 xls send to Sunethra_Bank confirmation control schedule 8_2008-DTP" xfId="1253"/>
    <cellStyle name="_Book1_statutory accounts June 2008 xls send to Sunethra_Bank confirmation control schedule 8_2008-DTP 2" xfId="1254"/>
    <cellStyle name="_Book1_statutory accounts June 2008 xls send to Sunethra_Bank confirmation control schedule 8_2008-DTP_Cash Control sheet - q2" xfId="1255"/>
    <cellStyle name="_Book1_statutory accounts June 2008 xls send to Sunethra_Bank confirmation control schedule 8_2008-DTP_Dialog Telekom Plc - 31 Mar 2008 (Grouped workings - Consolidation)" xfId="1256"/>
    <cellStyle name="_Book1_statutory accounts June 2008 xls send to Sunethra_Bank confirmation control schedule 8_Dilaog Telekom Plc - 31 December 2009 (Grouped working)" xfId="1257"/>
    <cellStyle name="_Book1_statutory accounts June 2008 xls send to Sunethra_Bank confirmation control schedule 8_PPE Note as per client" xfId="1258"/>
    <cellStyle name="_Book1_statutory accounts June 2008 xls send to Sunethra_Copy of Analysis Dec '08  updated 12 1 08" xfId="1259"/>
    <cellStyle name="_Book1_statutory accounts June 2008 xls send to Sunethra_Copy of Analysis Dec '08  updated 12 1 08 2" xfId="1260"/>
    <cellStyle name="_Book1_statutory accounts June 2008 xls send to Sunethra_Copy of Analysis Dec '08  updated 12 1 08_~3155399" xfId="1261"/>
    <cellStyle name="_Book1_statutory accounts June 2008 xls send to Sunethra_Copy of Analysis Dec '08  updated 12 1 08_Accounts - 17 Feb" xfId="1262"/>
    <cellStyle name="_Book1_statutory accounts June 2008 xls send to Sunethra_Copy of Analysis Dec '08  updated 12 1 08_Book1" xfId="1263"/>
    <cellStyle name="_Book1_statutory accounts June 2008 xls send to Sunethra_Copy of Analysis Dec '08  updated 12 1 08_Cash Control sheet - q2" xfId="1264"/>
    <cellStyle name="_Book1_statutory accounts June 2008 xls send to Sunethra_Copy of Analysis Dec '08  updated 12 1 08_Copy of Analysis June 2009 audit 11 (2)" xfId="1265"/>
    <cellStyle name="_Book1_statutory accounts June 2008 xls send to Sunethra_Copy of Analysis Dec '08  updated 12 1 08_Copy of Analysis June 2009 audit 11_Copy 2" xfId="1266"/>
    <cellStyle name="_Book1_statutory accounts June 2008 xls send to Sunethra_Copy of Analysis Dec '08  updated 12 1 08_Dialog Telekom Plc - 31 Mar 2008 (Grouped workings - Consolidation)" xfId="1267"/>
    <cellStyle name="_Book1_statutory accounts June 2008 xls send to Sunethra_Copy of Analysis Dec '08  updated 12 1 08_Kanchana 18 April" xfId="1268"/>
    <cellStyle name="_Book1_statutory accounts June 2008 xls send to Sunethra_Detal notes in Dec '08 13.2.2009 new" xfId="1269"/>
    <cellStyle name="_Book1_statutory accounts June 2008 xls send to Sunethra_Detal notes in Dec '08 13.2.2009 new 2" xfId="1270"/>
    <cellStyle name="_Book1_statutory accounts June 2008 xls send to Sunethra_Detal notes in Dec '08 13.2.2009 new_~3155399" xfId="1271"/>
    <cellStyle name="_Book1_statutory accounts June 2008 xls send to Sunethra_Detal notes in Dec '08 13.2.2009 new_Accounts - 17 Feb" xfId="1272"/>
    <cellStyle name="_Book1_statutory accounts June 2008 xls send to Sunethra_Detal notes in Dec '08 13.2.2009 new_Book1" xfId="1273"/>
    <cellStyle name="_Book1_statutory accounts June 2008 xls send to Sunethra_Detal notes in Dec '08 13.2.2009 new_Cash Control sheet - q2" xfId="1274"/>
    <cellStyle name="_Book1_statutory accounts June 2008 xls send to Sunethra_Detal notes in Dec '08 13.2.2009 new_Copy of Analysis June 2009 audit 11 (2)" xfId="1275"/>
    <cellStyle name="_Book1_statutory accounts June 2008 xls send to Sunethra_Detal notes in Dec '08 13.2.2009 new_Copy of Analysis June 2009 audit 11_Copy 2" xfId="1276"/>
    <cellStyle name="_Book1_statutory accounts June 2008 xls send to Sunethra_Detal notes in Dec '08 13.2.2009 new_Dialog Telekom Plc - 31 Mar 2008 (Grouped workings - Consolidation)" xfId="1277"/>
    <cellStyle name="_Book1_statutory accounts June 2008 xls send to Sunethra_Detal notes in Dec '08 13.2.2009 new_Kanchana 18 April" xfId="1278"/>
    <cellStyle name="_Book1_statutory accounts June 2008 xls send to Sunethra_Dialog Telekom Plc - 30 Sept 2008 - PwC method (08 Nov 2008)" xfId="1279"/>
    <cellStyle name="_Book1_statutory accounts June 2008 xls send to Sunethra_Dialog Telekom Plc - 30 Sept 2008 - PwC method (08 Nov 2008) 2" xfId="1280"/>
    <cellStyle name="_Book1_statutory accounts June 2008 xls send to Sunethra_Dialog Telekom Plc - 30 Sept 2008 - PwC method (08 Nov 2008)_Cash Control sheet - q2" xfId="1281"/>
    <cellStyle name="_Book1_statutory accounts June 2008 xls send to Sunethra_Dialog Telekom Plc - 31 Dec 2008 02" xfId="1282"/>
    <cellStyle name="_Book1_statutory accounts June 2008 xls send to Sunethra_Dilaog Telekom Plc - 31 December 2009 (Grouped working)" xfId="1283"/>
    <cellStyle name="_Book1_statutory accounts June 2008 xls send to Sunethra_Final DTL Adj (Kanchana)" xfId="1284"/>
    <cellStyle name="_Book1_statutory accounts June 2008 xls send to Sunethra_Final DTL Adj (Kanchana) 2" xfId="1285"/>
    <cellStyle name="_Book1_statutory accounts June 2008 xls send to Sunethra_Final DTL Adj (Kanchana)_~3155399" xfId="1286"/>
    <cellStyle name="_Book1_statutory accounts June 2008 xls send to Sunethra_Final DTL Adj (Kanchana)_Accounts - 17 Feb" xfId="1287"/>
    <cellStyle name="_Book1_statutory accounts June 2008 xls send to Sunethra_Final DTL Adj (Kanchana)_Book1" xfId="1288"/>
    <cellStyle name="_Book1_statutory accounts June 2008 xls send to Sunethra_Final DTL Adj (Kanchana)_Cash Control sheet - q2" xfId="1289"/>
    <cellStyle name="_Book1_statutory accounts June 2008 xls send to Sunethra_Final DTL Adj (Kanchana)_Copy of Analysis June 2009 audit 11 (2)" xfId="1290"/>
    <cellStyle name="_Book1_statutory accounts June 2008 xls send to Sunethra_Final DTL Adj (Kanchana)_Copy of Analysis June 2009 audit 11_Copy 2" xfId="1291"/>
    <cellStyle name="_Book1_statutory accounts June 2008 xls send to Sunethra_Final DTL Adj (Kanchana)_Dialog Telekom Plc - 31 Mar 2008 (Grouped workings - Consolidation)" xfId="1292"/>
    <cellStyle name="_Book1_statutory accounts June 2008 xls send to Sunethra_Final DTL Adj (Kanchana)_Kanchana 18 April" xfId="1293"/>
    <cellStyle name="_Book1_statutory accounts June 2008 xls send to Sunethra_Notes - Final" xfId="1294"/>
    <cellStyle name="_Book1_statutory accounts June 2008 xls send to Sunethra_Notes - Final 2" xfId="1295"/>
    <cellStyle name="_Book1_statutory accounts June 2008 xls send to Sunethra_Notes - Final_~3155399" xfId="1296"/>
    <cellStyle name="_Book1_statutory accounts June 2008 xls send to Sunethra_Notes - Final_Accounts - 17 Feb" xfId="1297"/>
    <cellStyle name="_Book1_statutory accounts June 2008 xls send to Sunethra_Notes - Final_Book1" xfId="1298"/>
    <cellStyle name="_Book1_statutory accounts June 2008 xls send to Sunethra_Notes - Final_Cash Control sheet - q2" xfId="1299"/>
    <cellStyle name="_Book1_statutory accounts June 2008 xls send to Sunethra_Notes - Final_Copy of Analysis June 2009 audit 11 (2)" xfId="1300"/>
    <cellStyle name="_Book1_statutory accounts June 2008 xls send to Sunethra_Notes - Final_Copy of Analysis June 2009 audit 11_Copy 2" xfId="1301"/>
    <cellStyle name="_Book1_statutory accounts June 2008 xls send to Sunethra_Notes - Final_Dialog Telekom Plc - 31 Mar 2008 (Grouped workings - Consolidation)" xfId="1302"/>
    <cellStyle name="_Book1_statutory accounts June 2008 xls send to Sunethra_Notes - Final_Kanchana 18 April" xfId="1303"/>
    <cellStyle name="_Book1_statutory accounts June 2008 xls send to Sunethra_PPE Note as per client" xfId="1304"/>
    <cellStyle name="_Book1_statutory accounts June 2008 xls send to Sunethra_TB" xfId="1305"/>
    <cellStyle name="_Book1_statutory accounts June 2008 xls send to Sunethra_TB_2008-DTP" xfId="1306"/>
    <cellStyle name="_Book1_statutory accounts June 2008 xls send to Sunethra_TB_2008-DTP 2" xfId="1307"/>
    <cellStyle name="_Book1_statutory accounts June 2008 xls send to Sunethra_TB_2008-DTP_Cash Control sheet - q2" xfId="1308"/>
    <cellStyle name="_Book1_statutory accounts June 2008 xls send to Sunethra_TB_2008-DTP_Dialog Telekom Plc - 31 Mar 2008 (Grouped workings - Consolidation)" xfId="1309"/>
    <cellStyle name="_Book1_statutory accounts June 2008 xls send to Sunethra_TB_Dilaog Telekom Plc - 31 December 2009 (Grouped working)" xfId="1310"/>
    <cellStyle name="_Book1_statutory accounts June 2008 xls send to Sunethra_TB_PPE Note as per client" xfId="1311"/>
    <cellStyle name="_Book1_Statutory accounts to Sunethra" xfId="1312"/>
    <cellStyle name="_Book1_Statutory accounts to Sunethra 2" xfId="1313"/>
    <cellStyle name="_Book1_Statutory accounts to Sunethra_~3155399" xfId="1314"/>
    <cellStyle name="_Book1_Statutory accounts to Sunethra_Accounts - 17 Feb" xfId="1315"/>
    <cellStyle name="_Book1_Statutory accounts to Sunethra_Analysis Dec '08  updated 12.1.08" xfId="1316"/>
    <cellStyle name="_Book1_Statutory accounts to Sunethra_Analysis Dec '08  updated 12.1.08_2008-DTP" xfId="1317"/>
    <cellStyle name="_Book1_Statutory accounts to Sunethra_Analysis Dec '08  updated 12.1.08_2008-DTP 2" xfId="1318"/>
    <cellStyle name="_Book1_Statutory accounts to Sunethra_Analysis Dec '08  updated 12.1.08_2008-DTP_Cash Control sheet - q2" xfId="1319"/>
    <cellStyle name="_Book1_Statutory accounts to Sunethra_Analysis Dec '08  updated 12.1.08_2008-DTP_Dialog Telekom Plc - 31 Mar 2008 (Grouped workings - Consolidation)" xfId="1320"/>
    <cellStyle name="_Book1_Statutory accounts to Sunethra_Analysis Dec '08  updated 12.1.08_Dilaog Telekom Plc - 31 December 2009 (Grouped working)" xfId="1321"/>
    <cellStyle name="_Book1_Statutory accounts to Sunethra_Analysis Dec '08  updated 12.1.08_PPE Note as per client" xfId="1322"/>
    <cellStyle name="_Book1_Statutory accounts to Sunethra_Book1" xfId="1323"/>
    <cellStyle name="_Book1_Statutory accounts to Sunethra_Cash Control sheet - q2" xfId="1324"/>
    <cellStyle name="_Book1_Statutory accounts to Sunethra_Copy of Analysis June 2009 audit 11 (2)" xfId="1325"/>
    <cellStyle name="_Book1_Statutory accounts to Sunethra_Copy of Analysis June 2009 audit 11 1111" xfId="1326"/>
    <cellStyle name="_Book1_Statutory accounts to Sunethra_Copy of Analysis June 2009 audit 11_Copy 2" xfId="1327"/>
    <cellStyle name="_Book1_Statutory accounts to Sunethra_Details 2Q 2009" xfId="1328"/>
    <cellStyle name="_Book1_Statutory accounts to Sunethra_Dialog Telekom Plc - 31 Mar 2008 (Grouped workings - Consolidation)" xfId="1329"/>
    <cellStyle name="_Book1_Statutory accounts to Sunethra_Kanchana 18 April" xfId="1330"/>
    <cellStyle name="_Book1_Statutory accounts to Sunethra_ratio 2Q 2009" xfId="1331"/>
    <cellStyle name="_Book1_TB" xfId="1332"/>
    <cellStyle name="_BP-2008 (2) DTV Revised Oct 22" xfId="1333"/>
    <cellStyle name="_BP-2008 (2) DTV Revised Oct 22_DTL Group BP 2008 long form w Pref Statutory" xfId="1334"/>
    <cellStyle name="_Budget 2008 - 365mn loss" xfId="1335"/>
    <cellStyle name="_Budget 2008 - 365mn loss_DTL Group BP 2008 long form w Pref Statutory" xfId="1336"/>
    <cellStyle name="_Comma" xfId="1337"/>
    <cellStyle name="_Comma_Betas and Colocation Rates" xfId="1338"/>
    <cellStyle name="_Compiled CWIP age1" xfId="1339"/>
    <cellStyle name="_Consolidated Cash Flow - SEP  2007" xfId="1340"/>
    <cellStyle name="_Consolidated Cash Flow - SEP  2007_DTL Group BP 2008 long form w Pref Statutory" xfId="1341"/>
    <cellStyle name="_Consolidated MA  Dec 07 Aftr Final Audit 08 02 08Final Final" xfId="1342"/>
    <cellStyle name="_Consolidated Management Accounts June 2007" xfId="1343"/>
    <cellStyle name="_Consolidated Management Accounts September  07" xfId="1344"/>
    <cellStyle name="_Consolidated Management Accounts September  07 final 04102007" xfId="1345"/>
    <cellStyle name="_Consolidated Management Accounts September  07_DTL Group BP 2008 long form w Pref Statutory" xfId="1346"/>
    <cellStyle name="_CPE AMORTISED OVER 12 MONTHS (FINAL) (2)" xfId="1347"/>
    <cellStyle name="_CPE FULLY CHARGED TO PL (FINAL)" xfId="1348"/>
    <cellStyle name="_Currency" xfId="1349"/>
    <cellStyle name="_Currency_Betas and Colocation Rates" xfId="1350"/>
    <cellStyle name="_Currency_csc" xfId="1351"/>
    <cellStyle name="_Currency_csc shaded" xfId="1352"/>
    <cellStyle name="_CurrencySpace" xfId="1353"/>
    <cellStyle name="_CurrencySpace_Betas and Colocation Rates" xfId="1354"/>
    <cellStyle name="_DBN accounts 2" xfId="1355"/>
    <cellStyle name="_DBN MA DECEMBER 2007 Sunethra for 07th Jan 2008 (2)" xfId="1356"/>
    <cellStyle name="_DBN MA DECEMBER 2007 to Sunethra" xfId="1357"/>
    <cellStyle name="_DBN Statutory Accounts September 2007" xfId="1358"/>
    <cellStyle name="_DBN-2007-F" xfId="1359"/>
    <cellStyle name="_Details 2 Q 2008" xfId="1360"/>
    <cellStyle name="_Details 3Q 2008 20.10.2008" xfId="1361"/>
    <cellStyle name="_Details 3Q 2008 24.10.2008" xfId="1362"/>
    <cellStyle name="_Draft Accounts for DTL" xfId="1363"/>
    <cellStyle name="_Draft Accounts for DTL (2)" xfId="1364"/>
    <cellStyle name="_DT GROUP Consolidated MA June 08" xfId="1365"/>
    <cellStyle name="_DT GROUP Consolidated MA Sep 08" xfId="1366"/>
    <cellStyle name="_DT GROUP Consolidated Managment march 2008" xfId="1367"/>
    <cellStyle name="_DTV - Error Banking Entries Apr 2008" xfId="1368"/>
    <cellStyle name="_DTV - Error Banking Entries Sep 2008" xfId="1369"/>
    <cellStyle name="_DTV - Error Banking Entries Sep 2008 (2)" xfId="1370"/>
    <cellStyle name="_error banking" xfId="1371"/>
    <cellStyle name="_Error Banking DTL DTV-Mar 08" xfId="1372"/>
    <cellStyle name="_Error Banking DTL, DTV Nov 08" xfId="1373"/>
    <cellStyle name="_Error Banking Entries Jan 8" xfId="1374"/>
    <cellStyle name="_Euro" xfId="1375"/>
    <cellStyle name="_Forecast (June) 08-10" xfId="1376"/>
    <cellStyle name="_FS -DT-2008 (2)" xfId="1377"/>
    <cellStyle name="_FS -DT-2008 (2) 2" xfId="1378"/>
    <cellStyle name="_FS -DT-2008 (2) 3" xfId="1379"/>
    <cellStyle name="_FS -DT-2008 (2)_Q 3 September" xfId="1380"/>
    <cellStyle name="_FS -DT-2008 (3)" xfId="1381"/>
    <cellStyle name="_FS -DT-2008 (3) 2" xfId="1382"/>
    <cellStyle name="_FS -DT-2008 (3) 3" xfId="1383"/>
    <cellStyle name="_FS -DT-2008 (3)_Q 3 September" xfId="1384"/>
    <cellStyle name="_Heading" xfId="1385"/>
    <cellStyle name="_Highlight" xfId="1386"/>
    <cellStyle name="_Inital Invoices Feb" xfId="1387"/>
    <cellStyle name="_Initial Invoices Mar 2007" xfId="1388"/>
    <cellStyle name="_Inter Company Confirmations-Dec 09" xfId="1389"/>
    <cellStyle name="_Master TB as at 31st January 2007" xfId="1390"/>
    <cellStyle name="_Master TB as at 31st January 2007 2" xfId="1391"/>
    <cellStyle name="_Master TB as at 31st January 2007 3" xfId="1392"/>
    <cellStyle name="_Master TB as at 31st January 2007_2008-DTP" xfId="1393"/>
    <cellStyle name="_Master TB as at 31st January 2007_2008-DTP 2" xfId="1394"/>
    <cellStyle name="_Master TB as at 31st January 2007_2008-DTP_Cash Control sheet - q2" xfId="1395"/>
    <cellStyle name="_Master TB as at 31st January 2007_2008-DTP_Dialog Telekom Plc - 31 Mar 2008 (Grouped workings - Consolidation)" xfId="1396"/>
    <cellStyle name="_Master TB as at 31st January 2007_Copy of Analysis June 2009 audit 11 1111" xfId="1397"/>
    <cellStyle name="_Master TB as at 31st January 2007_Copy of Copy of FS-DTV-2009" xfId="1398"/>
    <cellStyle name="_Master TB as at 31st January 2007_Dialog Telekom Plc - 30 June 2008" xfId="1399"/>
    <cellStyle name="_Master TB as at 31st January 2007_Dialog Telekom Plc - 30 Sept 2008 - PwC method (08 Nov 2008)" xfId="1400"/>
    <cellStyle name="_Master TB as at 31st January 2007_Dialog Telekom Plc - 30 Sept 2008 - PwC method (08 Nov 2008) 2" xfId="1401"/>
    <cellStyle name="_Master TB as at 31st January 2007_Dialog Telekom Plc - 30 Sept 2008 - PwC method (08 Nov 2008)_Cash Control sheet - q2" xfId="1402"/>
    <cellStyle name="_Master TB as at 31st January 2007_Dilaog Telekom Plc - 31 December 2009 (Grouped working)" xfId="1403"/>
    <cellStyle name="_Master TB as at 31st January 2007_DTV Business  Plan 2009-11 - Restated" xfId="1404"/>
    <cellStyle name="_Master TB as at 31st January 2007_DTV Revised BP - April 2009" xfId="1405"/>
    <cellStyle name="_Master TB as at 31st January 2007_Expenses" xfId="1406"/>
    <cellStyle name="_Master TB as at 31st January 2007_Expenses 2" xfId="1407"/>
    <cellStyle name="_Master TB as at 31st January 2007_Expenses 3" xfId="1408"/>
    <cellStyle name="_Master TB as at 31st January 2007_Expenses_Q 3 September" xfId="1409"/>
    <cellStyle name="_Master TB as at 31st January 2007_Forecast (June) 08-10" xfId="1410"/>
    <cellStyle name="_Master TB as at 31st January 2007_FS -DT-2008 (2)" xfId="1411"/>
    <cellStyle name="_Master TB as at 31st January 2007_FS -DT-2008 (2) 2" xfId="1412"/>
    <cellStyle name="_Master TB as at 31st January 2007_FS -DT-2008 (2) 3" xfId="1413"/>
    <cellStyle name="_Master TB as at 31st January 2007_FS -DT-2008 (2)_Q 3 September" xfId="1414"/>
    <cellStyle name="_Master TB as at 31st January 2007_Kanchana 18 April" xfId="1415"/>
    <cellStyle name="_Master TB as at 31st January 2007_Kanchana 18 April 2" xfId="1416"/>
    <cellStyle name="_Master TB as at 31st January 2007_Kanchana 18 April_Cash Control sheet - q2" xfId="1417"/>
    <cellStyle name="_Master TB as at 31st January 2007_PPE Note as per client" xfId="1418"/>
    <cellStyle name="_Master TB as at 31st January 2007_Q 3 September" xfId="1419"/>
    <cellStyle name="_Master TB as at 31st January 2007_q1_quarter_2008" xfId="1420"/>
    <cellStyle name="_Master TB as at 31st January 2007_q1_quarter_2008 2" xfId="1421"/>
    <cellStyle name="_Master TB as at 31st January 2007_q1_quarter_2008_Cash Control sheet - q2" xfId="1422"/>
    <cellStyle name="_Master TB as at 31st January 2007_QoQ Profit and loss and Workings" xfId="1423"/>
    <cellStyle name="_Master TB as at 31st January 2007_Statutory accounts Format (4)" xfId="1424"/>
    <cellStyle name="_Master TB as at 31st January 2007_Statutory accounts Format (4) (2)" xfId="1425"/>
    <cellStyle name="_Master TB as at 31st January 2007_Statutory accounts Format (4) (2) 2" xfId="1426"/>
    <cellStyle name="_Master TB as at 31st January 2007_Statutory accounts Format (4) (2) 3" xfId="1427"/>
    <cellStyle name="_Master TB as at 31st January 2007_Statutory accounts Format (4) (2)_Q 3 September" xfId="1428"/>
    <cellStyle name="_Master TB as at 31st January 2007_Statutory accounts Format (4) 2" xfId="1429"/>
    <cellStyle name="_Master TB as at 31st January 2007_Statutory accounts Format (4) 3" xfId="1430"/>
    <cellStyle name="_Master TB as at 31st January 2007_Statutory accounts Format (4)_Q 3 September" xfId="1431"/>
    <cellStyle name="_Movement  2008" xfId="1432"/>
    <cellStyle name="_Multiple" xfId="1433"/>
    <cellStyle name="_Multiple_Betas and Colocation Rates" xfId="1434"/>
    <cellStyle name="_MultipleSpace" xfId="1435"/>
    <cellStyle name="_MultipleSpace_Betas and Colocation Rates" xfId="1436"/>
    <cellStyle name="_Percent" xfId="1437"/>
    <cellStyle name="_Percent modified" xfId="1438"/>
    <cellStyle name="_Percent modified shaded" xfId="1439"/>
    <cellStyle name="_Percent_Betas and Colocation Rates" xfId="1440"/>
    <cellStyle name="_PercentSpace" xfId="1441"/>
    <cellStyle name="_PercentSpace_Betas and Colocation Rates" xfId="1442"/>
    <cellStyle name="_PPE Note from01.01.2009 to 31.12.2009new" xfId="1443"/>
    <cellStyle name="_Reconsiliations for Q-3 Stat. Accounts" xfId="1444"/>
    <cellStyle name="_Sales Invoices Aug 2008" xfId="1445"/>
    <cellStyle name="_SCE" xfId="1446"/>
    <cellStyle name="_SCE 2" xfId="1447"/>
    <cellStyle name="_SCE 3" xfId="1448"/>
    <cellStyle name="_SCE_2008-DTP" xfId="1449"/>
    <cellStyle name="_SCE_2008-DTP 2" xfId="1450"/>
    <cellStyle name="_SCE_2008-DTP_Cash Control sheet - q2" xfId="1451"/>
    <cellStyle name="_SCE_2008-DTP_Dialog Telekom Plc - 31 Mar 2008 (Grouped workings - Consolidation)" xfId="1452"/>
    <cellStyle name="_SCE_Copy of Analysis June 2009 audit 11 1111" xfId="1453"/>
    <cellStyle name="_SCE_Copy of Copy of FS-DTV-2009" xfId="1454"/>
    <cellStyle name="_SCE_Dialog Telekom Plc - 30 June 2008" xfId="1455"/>
    <cellStyle name="_SCE_Dialog Telekom Plc - 30 Sept 2008 - PwC method (08 Nov 2008)" xfId="1456"/>
    <cellStyle name="_SCE_Dialog Telekom Plc - 30 Sept 2008 - PwC method (08 Nov 2008) 2" xfId="1457"/>
    <cellStyle name="_SCE_Dialog Telekom Plc - 30 Sept 2008 - PwC method (08 Nov 2008)_Cash Control sheet - q2" xfId="1458"/>
    <cellStyle name="_SCE_Dilaog Telekom Plc - 31 December 2009 (Grouped working)" xfId="1459"/>
    <cellStyle name="_SCE_Kanchana 18 April" xfId="1460"/>
    <cellStyle name="_SCE_Kanchana 18 April 2" xfId="1461"/>
    <cellStyle name="_SCE_Kanchana 18 April_Cash Control sheet - q2" xfId="1462"/>
    <cellStyle name="_SCE_PPE Note as per client" xfId="1463"/>
    <cellStyle name="_SCE_Q 3 September" xfId="1464"/>
    <cellStyle name="_SCE_q1_quarter_2008" xfId="1465"/>
    <cellStyle name="_SCE_q1_quarter_2008 2" xfId="1466"/>
    <cellStyle name="_SCE_q1_quarter_2008_Cash Control sheet - q2" xfId="1467"/>
    <cellStyle name="_Statutory accounts Dec 2008" xfId="1468"/>
    <cellStyle name="_statutory accounts feb 2008 to DTL" xfId="1469"/>
    <cellStyle name="_statutory accounts feb 2008 to DTL (2)" xfId="1470"/>
    <cellStyle name="_statutory accounts for auditors" xfId="1471"/>
    <cellStyle name="_statutory accounts for auditors (2)" xfId="1472"/>
    <cellStyle name="_statutory accounts June 2008 xls send to Sunethra" xfId="1473"/>
    <cellStyle name="_statutory accounts march 2008 to DTL" xfId="1474"/>
    <cellStyle name="_statutory accounts march 2008 to DTL (3)" xfId="1475"/>
    <cellStyle name="_Statutory accounts to Sunethra" xfId="1476"/>
    <cellStyle name="_SubHeading" xfId="1477"/>
    <cellStyle name="_SubHeading_Betas and Colocation Rates" xfId="1478"/>
    <cellStyle name="_Summary of CWIP tfr 2008" xfId="1479"/>
    <cellStyle name="_Table" xfId="1480"/>
    <cellStyle name="_Table_Betas and Colocation Rates" xfId="1481"/>
    <cellStyle name="_TableHead" xfId="1482"/>
    <cellStyle name="_TableHead centre across sel" xfId="1483"/>
    <cellStyle name="_TableHead no border" xfId="1484"/>
    <cellStyle name="_TableRowBorder" xfId="1485"/>
    <cellStyle name="_TableRowHead" xfId="1486"/>
    <cellStyle name="_TableSuperHead" xfId="1487"/>
    <cellStyle name="_TableSuperHead_Betas and Colocation Rates" xfId="1488"/>
    <cellStyle name="£ BP" xfId="1489"/>
    <cellStyle name="¥ JY" xfId="1490"/>
    <cellStyle name="000'" xfId="1491"/>
    <cellStyle name="20% - Accent1 10" xfId="1492"/>
    <cellStyle name="20% - Accent1 10 2" xfId="1493"/>
    <cellStyle name="20% - Accent1 10 3" xfId="1494"/>
    <cellStyle name="20% - Accent1 11" xfId="1495"/>
    <cellStyle name="20% - Accent1 11 2" xfId="1496"/>
    <cellStyle name="20% - Accent1 11 3" xfId="1497"/>
    <cellStyle name="20% - Accent1 12" xfId="1498"/>
    <cellStyle name="20% - Accent1 12 2" xfId="1499"/>
    <cellStyle name="20% - Accent1 12 3" xfId="1500"/>
    <cellStyle name="20% - Accent1 13" xfId="1501"/>
    <cellStyle name="20% - Accent1 13 2" xfId="1502"/>
    <cellStyle name="20% - Accent1 13 3" xfId="1503"/>
    <cellStyle name="20% - Accent1 14" xfId="1504"/>
    <cellStyle name="20% - Accent1 14 2" xfId="1505"/>
    <cellStyle name="20% - Accent1 14 3" xfId="1506"/>
    <cellStyle name="20% - Accent1 15" xfId="1507"/>
    <cellStyle name="20% - Accent1 15 2" xfId="1508"/>
    <cellStyle name="20% - Accent1 15 3" xfId="1509"/>
    <cellStyle name="20% - Accent1 16" xfId="1510"/>
    <cellStyle name="20% - Accent1 16 2" xfId="1511"/>
    <cellStyle name="20% - Accent1 16 3" xfId="1512"/>
    <cellStyle name="20% - Accent1 17" xfId="1513"/>
    <cellStyle name="20% - Accent1 17 2" xfId="1514"/>
    <cellStyle name="20% - Accent1 17 3" xfId="1515"/>
    <cellStyle name="20% - Accent1 18" xfId="1516"/>
    <cellStyle name="20% - Accent1 18 2" xfId="1517"/>
    <cellStyle name="20% - Accent1 18 3" xfId="1518"/>
    <cellStyle name="20% - Accent1 19" xfId="1519"/>
    <cellStyle name="20% - Accent1 19 2" xfId="1520"/>
    <cellStyle name="20% - Accent1 19 3" xfId="1521"/>
    <cellStyle name="20% - Accent1 2" xfId="1522"/>
    <cellStyle name="20% - Accent1 2 10" xfId="1523"/>
    <cellStyle name="20% - Accent1 2 10 2" xfId="1524"/>
    <cellStyle name="20% - Accent1 2 10 3" xfId="1525"/>
    <cellStyle name="20% - Accent1 2 11" xfId="1526"/>
    <cellStyle name="20% - Accent1 2 11 2" xfId="1527"/>
    <cellStyle name="20% - Accent1 2 11 3" xfId="1528"/>
    <cellStyle name="20% - Accent1 2 12" xfId="1529"/>
    <cellStyle name="20% - Accent1 2 12 2" xfId="1530"/>
    <cellStyle name="20% - Accent1 2 12 3" xfId="1531"/>
    <cellStyle name="20% - Accent1 2 13" xfId="1532"/>
    <cellStyle name="20% - Accent1 2 14" xfId="1533"/>
    <cellStyle name="20% - Accent1 2 15" xfId="1534"/>
    <cellStyle name="20% - Accent1 2 16" xfId="1535"/>
    <cellStyle name="20% - Accent1 2 17" xfId="1536"/>
    <cellStyle name="20% - Accent1 2 18" xfId="1537"/>
    <cellStyle name="20% - Accent1 2 2" xfId="1538"/>
    <cellStyle name="20% - Accent1 2 2 2" xfId="1539"/>
    <cellStyle name="20% - Accent1 2 2 2 2" xfId="1540"/>
    <cellStyle name="20% - Accent1 2 2 3" xfId="1541"/>
    <cellStyle name="20% - Accent1 2 3" xfId="1542"/>
    <cellStyle name="20% - Accent1 2 3 2" xfId="1543"/>
    <cellStyle name="20% - Accent1 2 3 2 2" xfId="1544"/>
    <cellStyle name="20% - Accent1 2 3 3" xfId="1545"/>
    <cellStyle name="20% - Accent1 2 4" xfId="1546"/>
    <cellStyle name="20% - Accent1 2 4 2" xfId="1547"/>
    <cellStyle name="20% - Accent1 2 4 3" xfId="1548"/>
    <cellStyle name="20% - Accent1 2 5" xfId="1549"/>
    <cellStyle name="20% - Accent1 2 5 2" xfId="1550"/>
    <cellStyle name="20% - Accent1 2 5 3" xfId="1551"/>
    <cellStyle name="20% - Accent1 2 6" xfId="1552"/>
    <cellStyle name="20% - Accent1 2 6 2" xfId="1553"/>
    <cellStyle name="20% - Accent1 2 6 3" xfId="1554"/>
    <cellStyle name="20% - Accent1 2 7" xfId="1555"/>
    <cellStyle name="20% - Accent1 2 7 2" xfId="1556"/>
    <cellStyle name="20% - Accent1 2 7 3" xfId="1557"/>
    <cellStyle name="20% - Accent1 2 8" xfId="1558"/>
    <cellStyle name="20% - Accent1 2 8 2" xfId="1559"/>
    <cellStyle name="20% - Accent1 2 8 3" xfId="1560"/>
    <cellStyle name="20% - Accent1 2 9" xfId="1561"/>
    <cellStyle name="20% - Accent1 2 9 2" xfId="1562"/>
    <cellStyle name="20% - Accent1 2 9 3" xfId="1563"/>
    <cellStyle name="20% - Accent1 20" xfId="1564"/>
    <cellStyle name="20% - Accent1 21" xfId="1565"/>
    <cellStyle name="20% - Accent1 22" xfId="1566"/>
    <cellStyle name="20% - Accent1 23" xfId="1567"/>
    <cellStyle name="20% - Accent1 24" xfId="1568"/>
    <cellStyle name="20% - Accent1 25" xfId="1569"/>
    <cellStyle name="20% - Accent1 26" xfId="1570"/>
    <cellStyle name="20% - Accent1 27" xfId="1571"/>
    <cellStyle name="20% - Accent1 28" xfId="1572"/>
    <cellStyle name="20% - Accent1 29" xfId="1573"/>
    <cellStyle name="20% - Accent1 3" xfId="1574"/>
    <cellStyle name="20% - Accent1 3 10" xfId="1575"/>
    <cellStyle name="20% - Accent1 3 10 2" xfId="1576"/>
    <cellStyle name="20% - Accent1 3 10 3" xfId="1577"/>
    <cellStyle name="20% - Accent1 3 11" xfId="1578"/>
    <cellStyle name="20% - Accent1 3 11 2" xfId="1579"/>
    <cellStyle name="20% - Accent1 3 11 3" xfId="1580"/>
    <cellStyle name="20% - Accent1 3 12" xfId="1581"/>
    <cellStyle name="20% - Accent1 3 12 2" xfId="1582"/>
    <cellStyle name="20% - Accent1 3 12 3" xfId="1583"/>
    <cellStyle name="20% - Accent1 3 13" xfId="1584"/>
    <cellStyle name="20% - Accent1 3 14" xfId="1585"/>
    <cellStyle name="20% - Accent1 3 15" xfId="1586"/>
    <cellStyle name="20% - Accent1 3 16" xfId="1587"/>
    <cellStyle name="20% - Accent1 3 17" xfId="1588"/>
    <cellStyle name="20% - Accent1 3 18" xfId="1589"/>
    <cellStyle name="20% - Accent1 3 2" xfId="1590"/>
    <cellStyle name="20% - Accent1 3 2 2" xfId="1591"/>
    <cellStyle name="20% - Accent1 3 2 2 2" xfId="1592"/>
    <cellStyle name="20% - Accent1 3 2 3" xfId="1593"/>
    <cellStyle name="20% - Accent1 3 3" xfId="1594"/>
    <cellStyle name="20% - Accent1 3 3 2" xfId="1595"/>
    <cellStyle name="20% - Accent1 3 3 2 2" xfId="1596"/>
    <cellStyle name="20% - Accent1 3 3 3" xfId="1597"/>
    <cellStyle name="20% - Accent1 3 4" xfId="1598"/>
    <cellStyle name="20% - Accent1 3 4 2" xfId="1599"/>
    <cellStyle name="20% - Accent1 3 4 3" xfId="1600"/>
    <cellStyle name="20% - Accent1 3 5" xfId="1601"/>
    <cellStyle name="20% - Accent1 3 5 2" xfId="1602"/>
    <cellStyle name="20% - Accent1 3 5 3" xfId="1603"/>
    <cellStyle name="20% - Accent1 3 6" xfId="1604"/>
    <cellStyle name="20% - Accent1 3 6 2" xfId="1605"/>
    <cellStyle name="20% - Accent1 3 6 3" xfId="1606"/>
    <cellStyle name="20% - Accent1 3 7" xfId="1607"/>
    <cellStyle name="20% - Accent1 3 7 2" xfId="1608"/>
    <cellStyle name="20% - Accent1 3 7 3" xfId="1609"/>
    <cellStyle name="20% - Accent1 3 8" xfId="1610"/>
    <cellStyle name="20% - Accent1 3 8 2" xfId="1611"/>
    <cellStyle name="20% - Accent1 3 8 3" xfId="1612"/>
    <cellStyle name="20% - Accent1 3 9" xfId="1613"/>
    <cellStyle name="20% - Accent1 3 9 2" xfId="1614"/>
    <cellStyle name="20% - Accent1 3 9 3" xfId="1615"/>
    <cellStyle name="20% - Accent1 30" xfId="1616"/>
    <cellStyle name="20% - Accent1 31" xfId="1617"/>
    <cellStyle name="20% - Accent1 32" xfId="1618"/>
    <cellStyle name="20% - Accent1 33" xfId="1619"/>
    <cellStyle name="20% - Accent1 34" xfId="1620"/>
    <cellStyle name="20% - Accent1 35" xfId="1621"/>
    <cellStyle name="20% - Accent1 36" xfId="1622"/>
    <cellStyle name="20% - Accent1 37" xfId="1623"/>
    <cellStyle name="20% - Accent1 38" xfId="1624"/>
    <cellStyle name="20% - Accent1 39" xfId="1625"/>
    <cellStyle name="20% - Accent1 4" xfId="1626"/>
    <cellStyle name="20% - Accent1 4 10" xfId="1627"/>
    <cellStyle name="20% - Accent1 4 10 2" xfId="1628"/>
    <cellStyle name="20% - Accent1 4 10 3" xfId="1629"/>
    <cellStyle name="20% - Accent1 4 11" xfId="1630"/>
    <cellStyle name="20% - Accent1 4 11 2" xfId="1631"/>
    <cellStyle name="20% - Accent1 4 11 3" xfId="1632"/>
    <cellStyle name="20% - Accent1 4 12" xfId="1633"/>
    <cellStyle name="20% - Accent1 4 12 2" xfId="1634"/>
    <cellStyle name="20% - Accent1 4 12 3" xfId="1635"/>
    <cellStyle name="20% - Accent1 4 13" xfId="1636"/>
    <cellStyle name="20% - Accent1 4 14" xfId="1637"/>
    <cellStyle name="20% - Accent1 4 15" xfId="1638"/>
    <cellStyle name="20% - Accent1 4 16" xfId="1639"/>
    <cellStyle name="20% - Accent1 4 17" xfId="1640"/>
    <cellStyle name="20% - Accent1 4 18" xfId="1641"/>
    <cellStyle name="20% - Accent1 4 2" xfId="1642"/>
    <cellStyle name="20% - Accent1 4 2 2" xfId="1643"/>
    <cellStyle name="20% - Accent1 4 2 2 2" xfId="1644"/>
    <cellStyle name="20% - Accent1 4 2 3" xfId="1645"/>
    <cellStyle name="20% - Accent1 4 3" xfId="1646"/>
    <cellStyle name="20% - Accent1 4 3 2" xfId="1647"/>
    <cellStyle name="20% - Accent1 4 3 2 2" xfId="1648"/>
    <cellStyle name="20% - Accent1 4 3 3" xfId="1649"/>
    <cellStyle name="20% - Accent1 4 4" xfId="1650"/>
    <cellStyle name="20% - Accent1 4 4 2" xfId="1651"/>
    <cellStyle name="20% - Accent1 4 4 3" xfId="1652"/>
    <cellStyle name="20% - Accent1 4 5" xfId="1653"/>
    <cellStyle name="20% - Accent1 4 5 2" xfId="1654"/>
    <cellStyle name="20% - Accent1 4 5 3" xfId="1655"/>
    <cellStyle name="20% - Accent1 4 6" xfId="1656"/>
    <cellStyle name="20% - Accent1 4 6 2" xfId="1657"/>
    <cellStyle name="20% - Accent1 4 6 3" xfId="1658"/>
    <cellStyle name="20% - Accent1 4 7" xfId="1659"/>
    <cellStyle name="20% - Accent1 4 7 2" xfId="1660"/>
    <cellStyle name="20% - Accent1 4 7 3" xfId="1661"/>
    <cellStyle name="20% - Accent1 4 8" xfId="1662"/>
    <cellStyle name="20% - Accent1 4 8 2" xfId="1663"/>
    <cellStyle name="20% - Accent1 4 8 3" xfId="1664"/>
    <cellStyle name="20% - Accent1 4 9" xfId="1665"/>
    <cellStyle name="20% - Accent1 4 9 2" xfId="1666"/>
    <cellStyle name="20% - Accent1 4 9 3" xfId="1667"/>
    <cellStyle name="20% - Accent1 40" xfId="1668"/>
    <cellStyle name="20% - Accent1 5" xfId="1669"/>
    <cellStyle name="20% - Accent1 5 10" xfId="1670"/>
    <cellStyle name="20% - Accent1 5 10 2" xfId="1671"/>
    <cellStyle name="20% - Accent1 5 10 3" xfId="1672"/>
    <cellStyle name="20% - Accent1 5 11" xfId="1673"/>
    <cellStyle name="20% - Accent1 5 11 2" xfId="1674"/>
    <cellStyle name="20% - Accent1 5 11 3" xfId="1675"/>
    <cellStyle name="20% - Accent1 5 12" xfId="1676"/>
    <cellStyle name="20% - Accent1 5 12 2" xfId="1677"/>
    <cellStyle name="20% - Accent1 5 12 3" xfId="1678"/>
    <cellStyle name="20% - Accent1 5 13" xfId="1679"/>
    <cellStyle name="20% - Accent1 5 14" xfId="1680"/>
    <cellStyle name="20% - Accent1 5 15" xfId="1681"/>
    <cellStyle name="20% - Accent1 5 16" xfId="1682"/>
    <cellStyle name="20% - Accent1 5 17" xfId="1683"/>
    <cellStyle name="20% - Accent1 5 18" xfId="1684"/>
    <cellStyle name="20% - Accent1 5 2" xfId="1685"/>
    <cellStyle name="20% - Accent1 5 2 2" xfId="1686"/>
    <cellStyle name="20% - Accent1 5 2 2 2" xfId="1687"/>
    <cellStyle name="20% - Accent1 5 2 3" xfId="1688"/>
    <cellStyle name="20% - Accent1 5 3" xfId="1689"/>
    <cellStyle name="20% - Accent1 5 3 2" xfId="1690"/>
    <cellStyle name="20% - Accent1 5 3 2 2" xfId="1691"/>
    <cellStyle name="20% - Accent1 5 3 3" xfId="1692"/>
    <cellStyle name="20% - Accent1 5 4" xfId="1693"/>
    <cellStyle name="20% - Accent1 5 4 2" xfId="1694"/>
    <cellStyle name="20% - Accent1 5 4 3" xfId="1695"/>
    <cellStyle name="20% - Accent1 5 5" xfId="1696"/>
    <cellStyle name="20% - Accent1 5 5 2" xfId="1697"/>
    <cellStyle name="20% - Accent1 5 5 3" xfId="1698"/>
    <cellStyle name="20% - Accent1 5 6" xfId="1699"/>
    <cellStyle name="20% - Accent1 5 6 2" xfId="1700"/>
    <cellStyle name="20% - Accent1 5 6 3" xfId="1701"/>
    <cellStyle name="20% - Accent1 5 7" xfId="1702"/>
    <cellStyle name="20% - Accent1 5 7 2" xfId="1703"/>
    <cellStyle name="20% - Accent1 5 7 3" xfId="1704"/>
    <cellStyle name="20% - Accent1 5 8" xfId="1705"/>
    <cellStyle name="20% - Accent1 5 8 2" xfId="1706"/>
    <cellStyle name="20% - Accent1 5 8 3" xfId="1707"/>
    <cellStyle name="20% - Accent1 5 9" xfId="1708"/>
    <cellStyle name="20% - Accent1 5 9 2" xfId="1709"/>
    <cellStyle name="20% - Accent1 5 9 3" xfId="1710"/>
    <cellStyle name="20% - Accent1 6" xfId="1711"/>
    <cellStyle name="20% - Accent1 6 2" xfId="1712"/>
    <cellStyle name="20% - Accent1 6 3" xfId="1713"/>
    <cellStyle name="20% - Accent1 6 4" xfId="1714"/>
    <cellStyle name="20% - Accent1 6 5" xfId="1715"/>
    <cellStyle name="20% - Accent1 6 6" xfId="1716"/>
    <cellStyle name="20% - Accent1 6 7" xfId="1717"/>
    <cellStyle name="20% - Accent1 7" xfId="1718"/>
    <cellStyle name="20% - Accent1 7 2" xfId="1719"/>
    <cellStyle name="20% - Accent1 7 2 2" xfId="1720"/>
    <cellStyle name="20% - Accent1 7 3" xfId="1721"/>
    <cellStyle name="20% - Accent1 7 3 2" xfId="1722"/>
    <cellStyle name="20% - Accent1 7 4" xfId="1723"/>
    <cellStyle name="20% - Accent1 7 5" xfId="1724"/>
    <cellStyle name="20% - Accent1 7 6" xfId="1725"/>
    <cellStyle name="20% - Accent1 7 7" xfId="1726"/>
    <cellStyle name="20% - Accent1 8" xfId="1727"/>
    <cellStyle name="20% - Accent1 8 2" xfId="1728"/>
    <cellStyle name="20% - Accent1 8 3" xfId="1729"/>
    <cellStyle name="20% - Accent1 9" xfId="1730"/>
    <cellStyle name="20% - Accent1 9 2" xfId="1731"/>
    <cellStyle name="20% - Accent1 9 3" xfId="1732"/>
    <cellStyle name="20% - Accent2 10" xfId="1733"/>
    <cellStyle name="20% - Accent2 10 2" xfId="1734"/>
    <cellStyle name="20% - Accent2 10 3" xfId="1735"/>
    <cellStyle name="20% - Accent2 11" xfId="1736"/>
    <cellStyle name="20% - Accent2 11 2" xfId="1737"/>
    <cellStyle name="20% - Accent2 11 3" xfId="1738"/>
    <cellStyle name="20% - Accent2 12" xfId="1739"/>
    <cellStyle name="20% - Accent2 12 2" xfId="1740"/>
    <cellStyle name="20% - Accent2 12 3" xfId="1741"/>
    <cellStyle name="20% - Accent2 13" xfId="1742"/>
    <cellStyle name="20% - Accent2 13 2" xfId="1743"/>
    <cellStyle name="20% - Accent2 13 3" xfId="1744"/>
    <cellStyle name="20% - Accent2 14" xfId="1745"/>
    <cellStyle name="20% - Accent2 14 2" xfId="1746"/>
    <cellStyle name="20% - Accent2 14 3" xfId="1747"/>
    <cellStyle name="20% - Accent2 15" xfId="1748"/>
    <cellStyle name="20% - Accent2 15 2" xfId="1749"/>
    <cellStyle name="20% - Accent2 15 3" xfId="1750"/>
    <cellStyle name="20% - Accent2 16" xfId="1751"/>
    <cellStyle name="20% - Accent2 16 2" xfId="1752"/>
    <cellStyle name="20% - Accent2 16 3" xfId="1753"/>
    <cellStyle name="20% - Accent2 17" xfId="1754"/>
    <cellStyle name="20% - Accent2 17 2" xfId="1755"/>
    <cellStyle name="20% - Accent2 17 3" xfId="1756"/>
    <cellStyle name="20% - Accent2 18" xfId="1757"/>
    <cellStyle name="20% - Accent2 18 2" xfId="1758"/>
    <cellStyle name="20% - Accent2 18 3" xfId="1759"/>
    <cellStyle name="20% - Accent2 19" xfId="1760"/>
    <cellStyle name="20% - Accent2 19 2" xfId="1761"/>
    <cellStyle name="20% - Accent2 19 3" xfId="1762"/>
    <cellStyle name="20% - Accent2 2" xfId="1763"/>
    <cellStyle name="20% - Accent2 2 10" xfId="1764"/>
    <cellStyle name="20% - Accent2 2 10 2" xfId="1765"/>
    <cellStyle name="20% - Accent2 2 10 3" xfId="1766"/>
    <cellStyle name="20% - Accent2 2 11" xfId="1767"/>
    <cellStyle name="20% - Accent2 2 11 2" xfId="1768"/>
    <cellStyle name="20% - Accent2 2 11 3" xfId="1769"/>
    <cellStyle name="20% - Accent2 2 12" xfId="1770"/>
    <cellStyle name="20% - Accent2 2 12 2" xfId="1771"/>
    <cellStyle name="20% - Accent2 2 12 3" xfId="1772"/>
    <cellStyle name="20% - Accent2 2 13" xfId="1773"/>
    <cellStyle name="20% - Accent2 2 14" xfId="1774"/>
    <cellStyle name="20% - Accent2 2 15" xfId="1775"/>
    <cellStyle name="20% - Accent2 2 16" xfId="1776"/>
    <cellStyle name="20% - Accent2 2 17" xfId="1777"/>
    <cellStyle name="20% - Accent2 2 18" xfId="1778"/>
    <cellStyle name="20% - Accent2 2 2" xfId="1779"/>
    <cellStyle name="20% - Accent2 2 2 2" xfId="1780"/>
    <cellStyle name="20% - Accent2 2 2 2 2" xfId="1781"/>
    <cellStyle name="20% - Accent2 2 2 3" xfId="1782"/>
    <cellStyle name="20% - Accent2 2 3" xfId="1783"/>
    <cellStyle name="20% - Accent2 2 3 2" xfId="1784"/>
    <cellStyle name="20% - Accent2 2 3 2 2" xfId="1785"/>
    <cellStyle name="20% - Accent2 2 3 3" xfId="1786"/>
    <cellStyle name="20% - Accent2 2 4" xfId="1787"/>
    <cellStyle name="20% - Accent2 2 4 2" xfId="1788"/>
    <cellStyle name="20% - Accent2 2 4 3" xfId="1789"/>
    <cellStyle name="20% - Accent2 2 5" xfId="1790"/>
    <cellStyle name="20% - Accent2 2 5 2" xfId="1791"/>
    <cellStyle name="20% - Accent2 2 5 3" xfId="1792"/>
    <cellStyle name="20% - Accent2 2 6" xfId="1793"/>
    <cellStyle name="20% - Accent2 2 6 2" xfId="1794"/>
    <cellStyle name="20% - Accent2 2 6 3" xfId="1795"/>
    <cellStyle name="20% - Accent2 2 7" xfId="1796"/>
    <cellStyle name="20% - Accent2 2 7 2" xfId="1797"/>
    <cellStyle name="20% - Accent2 2 7 3" xfId="1798"/>
    <cellStyle name="20% - Accent2 2 8" xfId="1799"/>
    <cellStyle name="20% - Accent2 2 8 2" xfId="1800"/>
    <cellStyle name="20% - Accent2 2 8 3" xfId="1801"/>
    <cellStyle name="20% - Accent2 2 9" xfId="1802"/>
    <cellStyle name="20% - Accent2 2 9 2" xfId="1803"/>
    <cellStyle name="20% - Accent2 2 9 3" xfId="1804"/>
    <cellStyle name="20% - Accent2 20" xfId="1805"/>
    <cellStyle name="20% - Accent2 21" xfId="1806"/>
    <cellStyle name="20% - Accent2 22" xfId="1807"/>
    <cellStyle name="20% - Accent2 23" xfId="1808"/>
    <cellStyle name="20% - Accent2 24" xfId="1809"/>
    <cellStyle name="20% - Accent2 25" xfId="1810"/>
    <cellStyle name="20% - Accent2 26" xfId="1811"/>
    <cellStyle name="20% - Accent2 27" xfId="1812"/>
    <cellStyle name="20% - Accent2 28" xfId="1813"/>
    <cellStyle name="20% - Accent2 29" xfId="1814"/>
    <cellStyle name="20% - Accent2 3" xfId="1815"/>
    <cellStyle name="20% - Accent2 3 10" xfId="1816"/>
    <cellStyle name="20% - Accent2 3 10 2" xfId="1817"/>
    <cellStyle name="20% - Accent2 3 10 3" xfId="1818"/>
    <cellStyle name="20% - Accent2 3 11" xfId="1819"/>
    <cellStyle name="20% - Accent2 3 11 2" xfId="1820"/>
    <cellStyle name="20% - Accent2 3 11 3" xfId="1821"/>
    <cellStyle name="20% - Accent2 3 12" xfId="1822"/>
    <cellStyle name="20% - Accent2 3 12 2" xfId="1823"/>
    <cellStyle name="20% - Accent2 3 12 3" xfId="1824"/>
    <cellStyle name="20% - Accent2 3 13" xfId="1825"/>
    <cellStyle name="20% - Accent2 3 14" xfId="1826"/>
    <cellStyle name="20% - Accent2 3 15" xfId="1827"/>
    <cellStyle name="20% - Accent2 3 16" xfId="1828"/>
    <cellStyle name="20% - Accent2 3 17" xfId="1829"/>
    <cellStyle name="20% - Accent2 3 18" xfId="1830"/>
    <cellStyle name="20% - Accent2 3 2" xfId="1831"/>
    <cellStyle name="20% - Accent2 3 2 2" xfId="1832"/>
    <cellStyle name="20% - Accent2 3 2 2 2" xfId="1833"/>
    <cellStyle name="20% - Accent2 3 2 3" xfId="1834"/>
    <cellStyle name="20% - Accent2 3 3" xfId="1835"/>
    <cellStyle name="20% - Accent2 3 3 2" xfId="1836"/>
    <cellStyle name="20% - Accent2 3 3 2 2" xfId="1837"/>
    <cellStyle name="20% - Accent2 3 3 3" xfId="1838"/>
    <cellStyle name="20% - Accent2 3 4" xfId="1839"/>
    <cellStyle name="20% - Accent2 3 4 2" xfId="1840"/>
    <cellStyle name="20% - Accent2 3 4 3" xfId="1841"/>
    <cellStyle name="20% - Accent2 3 5" xfId="1842"/>
    <cellStyle name="20% - Accent2 3 5 2" xfId="1843"/>
    <cellStyle name="20% - Accent2 3 5 3" xfId="1844"/>
    <cellStyle name="20% - Accent2 3 6" xfId="1845"/>
    <cellStyle name="20% - Accent2 3 6 2" xfId="1846"/>
    <cellStyle name="20% - Accent2 3 6 3" xfId="1847"/>
    <cellStyle name="20% - Accent2 3 7" xfId="1848"/>
    <cellStyle name="20% - Accent2 3 7 2" xfId="1849"/>
    <cellStyle name="20% - Accent2 3 7 3" xfId="1850"/>
    <cellStyle name="20% - Accent2 3 8" xfId="1851"/>
    <cellStyle name="20% - Accent2 3 8 2" xfId="1852"/>
    <cellStyle name="20% - Accent2 3 8 3" xfId="1853"/>
    <cellStyle name="20% - Accent2 3 9" xfId="1854"/>
    <cellStyle name="20% - Accent2 3 9 2" xfId="1855"/>
    <cellStyle name="20% - Accent2 3 9 3" xfId="1856"/>
    <cellStyle name="20% - Accent2 30" xfId="1857"/>
    <cellStyle name="20% - Accent2 31" xfId="1858"/>
    <cellStyle name="20% - Accent2 32" xfId="1859"/>
    <cellStyle name="20% - Accent2 33" xfId="1860"/>
    <cellStyle name="20% - Accent2 34" xfId="1861"/>
    <cellStyle name="20% - Accent2 35" xfId="1862"/>
    <cellStyle name="20% - Accent2 36" xfId="1863"/>
    <cellStyle name="20% - Accent2 37" xfId="1864"/>
    <cellStyle name="20% - Accent2 38" xfId="1865"/>
    <cellStyle name="20% - Accent2 39" xfId="1866"/>
    <cellStyle name="20% - Accent2 4" xfId="1867"/>
    <cellStyle name="20% - Accent2 4 10" xfId="1868"/>
    <cellStyle name="20% - Accent2 4 10 2" xfId="1869"/>
    <cellStyle name="20% - Accent2 4 10 3" xfId="1870"/>
    <cellStyle name="20% - Accent2 4 11" xfId="1871"/>
    <cellStyle name="20% - Accent2 4 11 2" xfId="1872"/>
    <cellStyle name="20% - Accent2 4 11 3" xfId="1873"/>
    <cellStyle name="20% - Accent2 4 12" xfId="1874"/>
    <cellStyle name="20% - Accent2 4 12 2" xfId="1875"/>
    <cellStyle name="20% - Accent2 4 12 3" xfId="1876"/>
    <cellStyle name="20% - Accent2 4 13" xfId="1877"/>
    <cellStyle name="20% - Accent2 4 14" xfId="1878"/>
    <cellStyle name="20% - Accent2 4 15" xfId="1879"/>
    <cellStyle name="20% - Accent2 4 16" xfId="1880"/>
    <cellStyle name="20% - Accent2 4 17" xfId="1881"/>
    <cellStyle name="20% - Accent2 4 18" xfId="1882"/>
    <cellStyle name="20% - Accent2 4 2" xfId="1883"/>
    <cellStyle name="20% - Accent2 4 2 2" xfId="1884"/>
    <cellStyle name="20% - Accent2 4 2 2 2" xfId="1885"/>
    <cellStyle name="20% - Accent2 4 2 3" xfId="1886"/>
    <cellStyle name="20% - Accent2 4 3" xfId="1887"/>
    <cellStyle name="20% - Accent2 4 3 2" xfId="1888"/>
    <cellStyle name="20% - Accent2 4 3 2 2" xfId="1889"/>
    <cellStyle name="20% - Accent2 4 3 3" xfId="1890"/>
    <cellStyle name="20% - Accent2 4 4" xfId="1891"/>
    <cellStyle name="20% - Accent2 4 4 2" xfId="1892"/>
    <cellStyle name="20% - Accent2 4 4 3" xfId="1893"/>
    <cellStyle name="20% - Accent2 4 5" xfId="1894"/>
    <cellStyle name="20% - Accent2 4 5 2" xfId="1895"/>
    <cellStyle name="20% - Accent2 4 5 3" xfId="1896"/>
    <cellStyle name="20% - Accent2 4 6" xfId="1897"/>
    <cellStyle name="20% - Accent2 4 6 2" xfId="1898"/>
    <cellStyle name="20% - Accent2 4 6 3" xfId="1899"/>
    <cellStyle name="20% - Accent2 4 7" xfId="1900"/>
    <cellStyle name="20% - Accent2 4 7 2" xfId="1901"/>
    <cellStyle name="20% - Accent2 4 7 3" xfId="1902"/>
    <cellStyle name="20% - Accent2 4 8" xfId="1903"/>
    <cellStyle name="20% - Accent2 4 8 2" xfId="1904"/>
    <cellStyle name="20% - Accent2 4 8 3" xfId="1905"/>
    <cellStyle name="20% - Accent2 4 9" xfId="1906"/>
    <cellStyle name="20% - Accent2 4 9 2" xfId="1907"/>
    <cellStyle name="20% - Accent2 4 9 3" xfId="1908"/>
    <cellStyle name="20% - Accent2 40" xfId="1909"/>
    <cellStyle name="20% - Accent2 5" xfId="1910"/>
    <cellStyle name="20% - Accent2 5 10" xfId="1911"/>
    <cellStyle name="20% - Accent2 5 10 2" xfId="1912"/>
    <cellStyle name="20% - Accent2 5 10 3" xfId="1913"/>
    <cellStyle name="20% - Accent2 5 11" xfId="1914"/>
    <cellStyle name="20% - Accent2 5 11 2" xfId="1915"/>
    <cellStyle name="20% - Accent2 5 11 3" xfId="1916"/>
    <cellStyle name="20% - Accent2 5 12" xfId="1917"/>
    <cellStyle name="20% - Accent2 5 12 2" xfId="1918"/>
    <cellStyle name="20% - Accent2 5 12 3" xfId="1919"/>
    <cellStyle name="20% - Accent2 5 13" xfId="1920"/>
    <cellStyle name="20% - Accent2 5 14" xfId="1921"/>
    <cellStyle name="20% - Accent2 5 15" xfId="1922"/>
    <cellStyle name="20% - Accent2 5 16" xfId="1923"/>
    <cellStyle name="20% - Accent2 5 17" xfId="1924"/>
    <cellStyle name="20% - Accent2 5 18" xfId="1925"/>
    <cellStyle name="20% - Accent2 5 2" xfId="1926"/>
    <cellStyle name="20% - Accent2 5 2 2" xfId="1927"/>
    <cellStyle name="20% - Accent2 5 2 2 2" xfId="1928"/>
    <cellStyle name="20% - Accent2 5 2 3" xfId="1929"/>
    <cellStyle name="20% - Accent2 5 3" xfId="1930"/>
    <cellStyle name="20% - Accent2 5 3 2" xfId="1931"/>
    <cellStyle name="20% - Accent2 5 3 2 2" xfId="1932"/>
    <cellStyle name="20% - Accent2 5 3 3" xfId="1933"/>
    <cellStyle name="20% - Accent2 5 4" xfId="1934"/>
    <cellStyle name="20% - Accent2 5 4 2" xfId="1935"/>
    <cellStyle name="20% - Accent2 5 4 3" xfId="1936"/>
    <cellStyle name="20% - Accent2 5 5" xfId="1937"/>
    <cellStyle name="20% - Accent2 5 5 2" xfId="1938"/>
    <cellStyle name="20% - Accent2 5 5 3" xfId="1939"/>
    <cellStyle name="20% - Accent2 5 6" xfId="1940"/>
    <cellStyle name="20% - Accent2 5 6 2" xfId="1941"/>
    <cellStyle name="20% - Accent2 5 6 3" xfId="1942"/>
    <cellStyle name="20% - Accent2 5 7" xfId="1943"/>
    <cellStyle name="20% - Accent2 5 7 2" xfId="1944"/>
    <cellStyle name="20% - Accent2 5 7 3" xfId="1945"/>
    <cellStyle name="20% - Accent2 5 8" xfId="1946"/>
    <cellStyle name="20% - Accent2 5 8 2" xfId="1947"/>
    <cellStyle name="20% - Accent2 5 8 3" xfId="1948"/>
    <cellStyle name="20% - Accent2 5 9" xfId="1949"/>
    <cellStyle name="20% - Accent2 5 9 2" xfId="1950"/>
    <cellStyle name="20% - Accent2 5 9 3" xfId="1951"/>
    <cellStyle name="20% - Accent2 6" xfId="1952"/>
    <cellStyle name="20% - Accent2 6 2" xfId="1953"/>
    <cellStyle name="20% - Accent2 6 3" xfId="1954"/>
    <cellStyle name="20% - Accent2 6 4" xfId="1955"/>
    <cellStyle name="20% - Accent2 6 5" xfId="1956"/>
    <cellStyle name="20% - Accent2 6 6" xfId="1957"/>
    <cellStyle name="20% - Accent2 6 7" xfId="1958"/>
    <cellStyle name="20% - Accent2 7" xfId="1959"/>
    <cellStyle name="20% - Accent2 7 2" xfId="1960"/>
    <cellStyle name="20% - Accent2 7 2 2" xfId="1961"/>
    <cellStyle name="20% - Accent2 7 3" xfId="1962"/>
    <cellStyle name="20% - Accent2 7 3 2" xfId="1963"/>
    <cellStyle name="20% - Accent2 7 4" xfId="1964"/>
    <cellStyle name="20% - Accent2 7 5" xfId="1965"/>
    <cellStyle name="20% - Accent2 7 6" xfId="1966"/>
    <cellStyle name="20% - Accent2 7 7" xfId="1967"/>
    <cellStyle name="20% - Accent2 8" xfId="1968"/>
    <cellStyle name="20% - Accent2 8 2" xfId="1969"/>
    <cellStyle name="20% - Accent2 8 3" xfId="1970"/>
    <cellStyle name="20% - Accent2 9" xfId="1971"/>
    <cellStyle name="20% - Accent2 9 2" xfId="1972"/>
    <cellStyle name="20% - Accent2 9 3" xfId="1973"/>
    <cellStyle name="20% - Accent3 10" xfId="1974"/>
    <cellStyle name="20% - Accent3 10 2" xfId="1975"/>
    <cellStyle name="20% - Accent3 10 3" xfId="1976"/>
    <cellStyle name="20% - Accent3 11" xfId="1977"/>
    <cellStyle name="20% - Accent3 11 2" xfId="1978"/>
    <cellStyle name="20% - Accent3 11 3" xfId="1979"/>
    <cellStyle name="20% - Accent3 12" xfId="1980"/>
    <cellStyle name="20% - Accent3 12 2" xfId="1981"/>
    <cellStyle name="20% - Accent3 12 3" xfId="1982"/>
    <cellStyle name="20% - Accent3 13" xfId="1983"/>
    <cellStyle name="20% - Accent3 13 2" xfId="1984"/>
    <cellStyle name="20% - Accent3 13 3" xfId="1985"/>
    <cellStyle name="20% - Accent3 14" xfId="1986"/>
    <cellStyle name="20% - Accent3 14 2" xfId="1987"/>
    <cellStyle name="20% - Accent3 14 3" xfId="1988"/>
    <cellStyle name="20% - Accent3 15" xfId="1989"/>
    <cellStyle name="20% - Accent3 15 2" xfId="1990"/>
    <cellStyle name="20% - Accent3 15 3" xfId="1991"/>
    <cellStyle name="20% - Accent3 16" xfId="1992"/>
    <cellStyle name="20% - Accent3 16 2" xfId="1993"/>
    <cellStyle name="20% - Accent3 16 3" xfId="1994"/>
    <cellStyle name="20% - Accent3 17" xfId="1995"/>
    <cellStyle name="20% - Accent3 17 2" xfId="1996"/>
    <cellStyle name="20% - Accent3 17 3" xfId="1997"/>
    <cellStyle name="20% - Accent3 18" xfId="1998"/>
    <cellStyle name="20% - Accent3 18 2" xfId="1999"/>
    <cellStyle name="20% - Accent3 18 3" xfId="2000"/>
    <cellStyle name="20% - Accent3 19" xfId="2001"/>
    <cellStyle name="20% - Accent3 19 2" xfId="2002"/>
    <cellStyle name="20% - Accent3 19 3" xfId="2003"/>
    <cellStyle name="20% - Accent3 2" xfId="2004"/>
    <cellStyle name="20% - Accent3 2 10" xfId="2005"/>
    <cellStyle name="20% - Accent3 2 10 2" xfId="2006"/>
    <cellStyle name="20% - Accent3 2 10 3" xfId="2007"/>
    <cellStyle name="20% - Accent3 2 11" xfId="2008"/>
    <cellStyle name="20% - Accent3 2 11 2" xfId="2009"/>
    <cellStyle name="20% - Accent3 2 11 3" xfId="2010"/>
    <cellStyle name="20% - Accent3 2 12" xfId="2011"/>
    <cellStyle name="20% - Accent3 2 12 2" xfId="2012"/>
    <cellStyle name="20% - Accent3 2 12 3" xfId="2013"/>
    <cellStyle name="20% - Accent3 2 13" xfId="2014"/>
    <cellStyle name="20% - Accent3 2 14" xfId="2015"/>
    <cellStyle name="20% - Accent3 2 15" xfId="2016"/>
    <cellStyle name="20% - Accent3 2 16" xfId="2017"/>
    <cellStyle name="20% - Accent3 2 17" xfId="2018"/>
    <cellStyle name="20% - Accent3 2 18" xfId="2019"/>
    <cellStyle name="20% - Accent3 2 2" xfId="2020"/>
    <cellStyle name="20% - Accent3 2 2 2" xfId="2021"/>
    <cellStyle name="20% - Accent3 2 2 2 2" xfId="2022"/>
    <cellStyle name="20% - Accent3 2 2 3" xfId="2023"/>
    <cellStyle name="20% - Accent3 2 3" xfId="2024"/>
    <cellStyle name="20% - Accent3 2 3 2" xfId="2025"/>
    <cellStyle name="20% - Accent3 2 3 2 2" xfId="2026"/>
    <cellStyle name="20% - Accent3 2 3 3" xfId="2027"/>
    <cellStyle name="20% - Accent3 2 4" xfId="2028"/>
    <cellStyle name="20% - Accent3 2 4 2" xfId="2029"/>
    <cellStyle name="20% - Accent3 2 4 3" xfId="2030"/>
    <cellStyle name="20% - Accent3 2 5" xfId="2031"/>
    <cellStyle name="20% - Accent3 2 5 2" xfId="2032"/>
    <cellStyle name="20% - Accent3 2 5 3" xfId="2033"/>
    <cellStyle name="20% - Accent3 2 6" xfId="2034"/>
    <cellStyle name="20% - Accent3 2 6 2" xfId="2035"/>
    <cellStyle name="20% - Accent3 2 6 3" xfId="2036"/>
    <cellStyle name="20% - Accent3 2 7" xfId="2037"/>
    <cellStyle name="20% - Accent3 2 7 2" xfId="2038"/>
    <cellStyle name="20% - Accent3 2 7 3" xfId="2039"/>
    <cellStyle name="20% - Accent3 2 8" xfId="2040"/>
    <cellStyle name="20% - Accent3 2 8 2" xfId="2041"/>
    <cellStyle name="20% - Accent3 2 8 3" xfId="2042"/>
    <cellStyle name="20% - Accent3 2 9" xfId="2043"/>
    <cellStyle name="20% - Accent3 2 9 2" xfId="2044"/>
    <cellStyle name="20% - Accent3 2 9 3" xfId="2045"/>
    <cellStyle name="20% - Accent3 20" xfId="2046"/>
    <cellStyle name="20% - Accent3 21" xfId="2047"/>
    <cellStyle name="20% - Accent3 22" xfId="2048"/>
    <cellStyle name="20% - Accent3 23" xfId="2049"/>
    <cellStyle name="20% - Accent3 24" xfId="2050"/>
    <cellStyle name="20% - Accent3 25" xfId="2051"/>
    <cellStyle name="20% - Accent3 26" xfId="2052"/>
    <cellStyle name="20% - Accent3 27" xfId="2053"/>
    <cellStyle name="20% - Accent3 28" xfId="2054"/>
    <cellStyle name="20% - Accent3 29" xfId="2055"/>
    <cellStyle name="20% - Accent3 3" xfId="2056"/>
    <cellStyle name="20% - Accent3 3 10" xfId="2057"/>
    <cellStyle name="20% - Accent3 3 10 2" xfId="2058"/>
    <cellStyle name="20% - Accent3 3 10 3" xfId="2059"/>
    <cellStyle name="20% - Accent3 3 11" xfId="2060"/>
    <cellStyle name="20% - Accent3 3 11 2" xfId="2061"/>
    <cellStyle name="20% - Accent3 3 11 3" xfId="2062"/>
    <cellStyle name="20% - Accent3 3 12" xfId="2063"/>
    <cellStyle name="20% - Accent3 3 12 2" xfId="2064"/>
    <cellStyle name="20% - Accent3 3 12 3" xfId="2065"/>
    <cellStyle name="20% - Accent3 3 13" xfId="2066"/>
    <cellStyle name="20% - Accent3 3 14" xfId="2067"/>
    <cellStyle name="20% - Accent3 3 15" xfId="2068"/>
    <cellStyle name="20% - Accent3 3 16" xfId="2069"/>
    <cellStyle name="20% - Accent3 3 17" xfId="2070"/>
    <cellStyle name="20% - Accent3 3 18" xfId="2071"/>
    <cellStyle name="20% - Accent3 3 2" xfId="2072"/>
    <cellStyle name="20% - Accent3 3 2 2" xfId="2073"/>
    <cellStyle name="20% - Accent3 3 2 2 2" xfId="2074"/>
    <cellStyle name="20% - Accent3 3 2 3" xfId="2075"/>
    <cellStyle name="20% - Accent3 3 3" xfId="2076"/>
    <cellStyle name="20% - Accent3 3 3 2" xfId="2077"/>
    <cellStyle name="20% - Accent3 3 3 2 2" xfId="2078"/>
    <cellStyle name="20% - Accent3 3 3 3" xfId="2079"/>
    <cellStyle name="20% - Accent3 3 4" xfId="2080"/>
    <cellStyle name="20% - Accent3 3 4 2" xfId="2081"/>
    <cellStyle name="20% - Accent3 3 4 3" xfId="2082"/>
    <cellStyle name="20% - Accent3 3 5" xfId="2083"/>
    <cellStyle name="20% - Accent3 3 5 2" xfId="2084"/>
    <cellStyle name="20% - Accent3 3 5 3" xfId="2085"/>
    <cellStyle name="20% - Accent3 3 6" xfId="2086"/>
    <cellStyle name="20% - Accent3 3 6 2" xfId="2087"/>
    <cellStyle name="20% - Accent3 3 6 3" xfId="2088"/>
    <cellStyle name="20% - Accent3 3 7" xfId="2089"/>
    <cellStyle name="20% - Accent3 3 7 2" xfId="2090"/>
    <cellStyle name="20% - Accent3 3 7 3" xfId="2091"/>
    <cellStyle name="20% - Accent3 3 8" xfId="2092"/>
    <cellStyle name="20% - Accent3 3 8 2" xfId="2093"/>
    <cellStyle name="20% - Accent3 3 8 3" xfId="2094"/>
    <cellStyle name="20% - Accent3 3 9" xfId="2095"/>
    <cellStyle name="20% - Accent3 3 9 2" xfId="2096"/>
    <cellStyle name="20% - Accent3 3 9 3" xfId="2097"/>
    <cellStyle name="20% - Accent3 30" xfId="2098"/>
    <cellStyle name="20% - Accent3 31" xfId="2099"/>
    <cellStyle name="20% - Accent3 32" xfId="2100"/>
    <cellStyle name="20% - Accent3 33" xfId="2101"/>
    <cellStyle name="20% - Accent3 34" xfId="2102"/>
    <cellStyle name="20% - Accent3 35" xfId="2103"/>
    <cellStyle name="20% - Accent3 36" xfId="2104"/>
    <cellStyle name="20% - Accent3 37" xfId="2105"/>
    <cellStyle name="20% - Accent3 38" xfId="2106"/>
    <cellStyle name="20% - Accent3 39" xfId="2107"/>
    <cellStyle name="20% - Accent3 4" xfId="2108"/>
    <cellStyle name="20% - Accent3 4 10" xfId="2109"/>
    <cellStyle name="20% - Accent3 4 10 2" xfId="2110"/>
    <cellStyle name="20% - Accent3 4 10 3" xfId="2111"/>
    <cellStyle name="20% - Accent3 4 11" xfId="2112"/>
    <cellStyle name="20% - Accent3 4 11 2" xfId="2113"/>
    <cellStyle name="20% - Accent3 4 11 3" xfId="2114"/>
    <cellStyle name="20% - Accent3 4 12" xfId="2115"/>
    <cellStyle name="20% - Accent3 4 12 2" xfId="2116"/>
    <cellStyle name="20% - Accent3 4 12 3" xfId="2117"/>
    <cellStyle name="20% - Accent3 4 13" xfId="2118"/>
    <cellStyle name="20% - Accent3 4 14" xfId="2119"/>
    <cellStyle name="20% - Accent3 4 15" xfId="2120"/>
    <cellStyle name="20% - Accent3 4 16" xfId="2121"/>
    <cellStyle name="20% - Accent3 4 17" xfId="2122"/>
    <cellStyle name="20% - Accent3 4 18" xfId="2123"/>
    <cellStyle name="20% - Accent3 4 2" xfId="2124"/>
    <cellStyle name="20% - Accent3 4 2 2" xfId="2125"/>
    <cellStyle name="20% - Accent3 4 2 2 2" xfId="2126"/>
    <cellStyle name="20% - Accent3 4 2 3" xfId="2127"/>
    <cellStyle name="20% - Accent3 4 3" xfId="2128"/>
    <cellStyle name="20% - Accent3 4 3 2" xfId="2129"/>
    <cellStyle name="20% - Accent3 4 3 2 2" xfId="2130"/>
    <cellStyle name="20% - Accent3 4 3 3" xfId="2131"/>
    <cellStyle name="20% - Accent3 4 4" xfId="2132"/>
    <cellStyle name="20% - Accent3 4 4 2" xfId="2133"/>
    <cellStyle name="20% - Accent3 4 4 3" xfId="2134"/>
    <cellStyle name="20% - Accent3 4 5" xfId="2135"/>
    <cellStyle name="20% - Accent3 4 5 2" xfId="2136"/>
    <cellStyle name="20% - Accent3 4 5 3" xfId="2137"/>
    <cellStyle name="20% - Accent3 4 6" xfId="2138"/>
    <cellStyle name="20% - Accent3 4 6 2" xfId="2139"/>
    <cellStyle name="20% - Accent3 4 6 3" xfId="2140"/>
    <cellStyle name="20% - Accent3 4 7" xfId="2141"/>
    <cellStyle name="20% - Accent3 4 7 2" xfId="2142"/>
    <cellStyle name="20% - Accent3 4 7 3" xfId="2143"/>
    <cellStyle name="20% - Accent3 4 8" xfId="2144"/>
    <cellStyle name="20% - Accent3 4 8 2" xfId="2145"/>
    <cellStyle name="20% - Accent3 4 8 3" xfId="2146"/>
    <cellStyle name="20% - Accent3 4 9" xfId="2147"/>
    <cellStyle name="20% - Accent3 4 9 2" xfId="2148"/>
    <cellStyle name="20% - Accent3 4 9 3" xfId="2149"/>
    <cellStyle name="20% - Accent3 40" xfId="2150"/>
    <cellStyle name="20% - Accent3 5" xfId="2151"/>
    <cellStyle name="20% - Accent3 5 10" xfId="2152"/>
    <cellStyle name="20% - Accent3 5 10 2" xfId="2153"/>
    <cellStyle name="20% - Accent3 5 10 3" xfId="2154"/>
    <cellStyle name="20% - Accent3 5 11" xfId="2155"/>
    <cellStyle name="20% - Accent3 5 11 2" xfId="2156"/>
    <cellStyle name="20% - Accent3 5 11 3" xfId="2157"/>
    <cellStyle name="20% - Accent3 5 12" xfId="2158"/>
    <cellStyle name="20% - Accent3 5 12 2" xfId="2159"/>
    <cellStyle name="20% - Accent3 5 12 3" xfId="2160"/>
    <cellStyle name="20% - Accent3 5 13" xfId="2161"/>
    <cellStyle name="20% - Accent3 5 14" xfId="2162"/>
    <cellStyle name="20% - Accent3 5 15" xfId="2163"/>
    <cellStyle name="20% - Accent3 5 16" xfId="2164"/>
    <cellStyle name="20% - Accent3 5 17" xfId="2165"/>
    <cellStyle name="20% - Accent3 5 18" xfId="2166"/>
    <cellStyle name="20% - Accent3 5 2" xfId="2167"/>
    <cellStyle name="20% - Accent3 5 2 2" xfId="2168"/>
    <cellStyle name="20% - Accent3 5 2 2 2" xfId="2169"/>
    <cellStyle name="20% - Accent3 5 2 3" xfId="2170"/>
    <cellStyle name="20% - Accent3 5 3" xfId="2171"/>
    <cellStyle name="20% - Accent3 5 3 2" xfId="2172"/>
    <cellStyle name="20% - Accent3 5 3 2 2" xfId="2173"/>
    <cellStyle name="20% - Accent3 5 3 3" xfId="2174"/>
    <cellStyle name="20% - Accent3 5 4" xfId="2175"/>
    <cellStyle name="20% - Accent3 5 4 2" xfId="2176"/>
    <cellStyle name="20% - Accent3 5 4 3" xfId="2177"/>
    <cellStyle name="20% - Accent3 5 5" xfId="2178"/>
    <cellStyle name="20% - Accent3 5 5 2" xfId="2179"/>
    <cellStyle name="20% - Accent3 5 5 3" xfId="2180"/>
    <cellStyle name="20% - Accent3 5 6" xfId="2181"/>
    <cellStyle name="20% - Accent3 5 6 2" xfId="2182"/>
    <cellStyle name="20% - Accent3 5 6 3" xfId="2183"/>
    <cellStyle name="20% - Accent3 5 7" xfId="2184"/>
    <cellStyle name="20% - Accent3 5 7 2" xfId="2185"/>
    <cellStyle name="20% - Accent3 5 7 3" xfId="2186"/>
    <cellStyle name="20% - Accent3 5 8" xfId="2187"/>
    <cellStyle name="20% - Accent3 5 8 2" xfId="2188"/>
    <cellStyle name="20% - Accent3 5 8 3" xfId="2189"/>
    <cellStyle name="20% - Accent3 5 9" xfId="2190"/>
    <cellStyle name="20% - Accent3 5 9 2" xfId="2191"/>
    <cellStyle name="20% - Accent3 5 9 3" xfId="2192"/>
    <cellStyle name="20% - Accent3 6" xfId="2193"/>
    <cellStyle name="20% - Accent3 6 2" xfId="2194"/>
    <cellStyle name="20% - Accent3 6 3" xfId="2195"/>
    <cellStyle name="20% - Accent3 6 4" xfId="2196"/>
    <cellStyle name="20% - Accent3 6 5" xfId="2197"/>
    <cellStyle name="20% - Accent3 6 6" xfId="2198"/>
    <cellStyle name="20% - Accent3 6 7" xfId="2199"/>
    <cellStyle name="20% - Accent3 7" xfId="2200"/>
    <cellStyle name="20% - Accent3 7 2" xfId="2201"/>
    <cellStyle name="20% - Accent3 7 2 2" xfId="2202"/>
    <cellStyle name="20% - Accent3 7 3" xfId="2203"/>
    <cellStyle name="20% - Accent3 7 3 2" xfId="2204"/>
    <cellStyle name="20% - Accent3 7 4" xfId="2205"/>
    <cellStyle name="20% - Accent3 7 5" xfId="2206"/>
    <cellStyle name="20% - Accent3 7 6" xfId="2207"/>
    <cellStyle name="20% - Accent3 7 7" xfId="2208"/>
    <cellStyle name="20% - Accent3 8" xfId="2209"/>
    <cellStyle name="20% - Accent3 8 2" xfId="2210"/>
    <cellStyle name="20% - Accent3 8 3" xfId="2211"/>
    <cellStyle name="20% - Accent3 9" xfId="2212"/>
    <cellStyle name="20% - Accent3 9 2" xfId="2213"/>
    <cellStyle name="20% - Accent3 9 3" xfId="2214"/>
    <cellStyle name="20% - Accent4 10" xfId="2215"/>
    <cellStyle name="20% - Accent4 10 2" xfId="2216"/>
    <cellStyle name="20% - Accent4 10 3" xfId="2217"/>
    <cellStyle name="20% - Accent4 11" xfId="2218"/>
    <cellStyle name="20% - Accent4 11 2" xfId="2219"/>
    <cellStyle name="20% - Accent4 11 3" xfId="2220"/>
    <cellStyle name="20% - Accent4 12" xfId="2221"/>
    <cellStyle name="20% - Accent4 12 2" xfId="2222"/>
    <cellStyle name="20% - Accent4 12 3" xfId="2223"/>
    <cellStyle name="20% - Accent4 13" xfId="2224"/>
    <cellStyle name="20% - Accent4 13 2" xfId="2225"/>
    <cellStyle name="20% - Accent4 13 3" xfId="2226"/>
    <cellStyle name="20% - Accent4 14" xfId="2227"/>
    <cellStyle name="20% - Accent4 14 2" xfId="2228"/>
    <cellStyle name="20% - Accent4 14 3" xfId="2229"/>
    <cellStyle name="20% - Accent4 15" xfId="2230"/>
    <cellStyle name="20% - Accent4 15 2" xfId="2231"/>
    <cellStyle name="20% - Accent4 15 3" xfId="2232"/>
    <cellStyle name="20% - Accent4 16" xfId="2233"/>
    <cellStyle name="20% - Accent4 16 2" xfId="2234"/>
    <cellStyle name="20% - Accent4 16 3" xfId="2235"/>
    <cellStyle name="20% - Accent4 17" xfId="2236"/>
    <cellStyle name="20% - Accent4 17 2" xfId="2237"/>
    <cellStyle name="20% - Accent4 17 3" xfId="2238"/>
    <cellStyle name="20% - Accent4 18" xfId="2239"/>
    <cellStyle name="20% - Accent4 18 2" xfId="2240"/>
    <cellStyle name="20% - Accent4 18 3" xfId="2241"/>
    <cellStyle name="20% - Accent4 19" xfId="2242"/>
    <cellStyle name="20% - Accent4 19 2" xfId="2243"/>
    <cellStyle name="20% - Accent4 19 3" xfId="2244"/>
    <cellStyle name="20% - Accent4 2" xfId="2245"/>
    <cellStyle name="20% - Accent4 2 10" xfId="2246"/>
    <cellStyle name="20% - Accent4 2 10 2" xfId="2247"/>
    <cellStyle name="20% - Accent4 2 10 3" xfId="2248"/>
    <cellStyle name="20% - Accent4 2 11" xfId="2249"/>
    <cellStyle name="20% - Accent4 2 11 2" xfId="2250"/>
    <cellStyle name="20% - Accent4 2 11 3" xfId="2251"/>
    <cellStyle name="20% - Accent4 2 12" xfId="2252"/>
    <cellStyle name="20% - Accent4 2 12 2" xfId="2253"/>
    <cellStyle name="20% - Accent4 2 12 3" xfId="2254"/>
    <cellStyle name="20% - Accent4 2 13" xfId="2255"/>
    <cellStyle name="20% - Accent4 2 14" xfId="2256"/>
    <cellStyle name="20% - Accent4 2 15" xfId="2257"/>
    <cellStyle name="20% - Accent4 2 16" xfId="2258"/>
    <cellStyle name="20% - Accent4 2 17" xfId="2259"/>
    <cellStyle name="20% - Accent4 2 18" xfId="2260"/>
    <cellStyle name="20% - Accent4 2 2" xfId="2261"/>
    <cellStyle name="20% - Accent4 2 2 2" xfId="2262"/>
    <cellStyle name="20% - Accent4 2 2 2 2" xfId="2263"/>
    <cellStyle name="20% - Accent4 2 2 3" xfId="2264"/>
    <cellStyle name="20% - Accent4 2 3" xfId="2265"/>
    <cellStyle name="20% - Accent4 2 3 2" xfId="2266"/>
    <cellStyle name="20% - Accent4 2 3 2 2" xfId="2267"/>
    <cellStyle name="20% - Accent4 2 3 3" xfId="2268"/>
    <cellStyle name="20% - Accent4 2 4" xfId="2269"/>
    <cellStyle name="20% - Accent4 2 4 2" xfId="2270"/>
    <cellStyle name="20% - Accent4 2 4 3" xfId="2271"/>
    <cellStyle name="20% - Accent4 2 5" xfId="2272"/>
    <cellStyle name="20% - Accent4 2 5 2" xfId="2273"/>
    <cellStyle name="20% - Accent4 2 5 3" xfId="2274"/>
    <cellStyle name="20% - Accent4 2 6" xfId="2275"/>
    <cellStyle name="20% - Accent4 2 6 2" xfId="2276"/>
    <cellStyle name="20% - Accent4 2 6 3" xfId="2277"/>
    <cellStyle name="20% - Accent4 2 7" xfId="2278"/>
    <cellStyle name="20% - Accent4 2 7 2" xfId="2279"/>
    <cellStyle name="20% - Accent4 2 7 3" xfId="2280"/>
    <cellStyle name="20% - Accent4 2 8" xfId="2281"/>
    <cellStyle name="20% - Accent4 2 8 2" xfId="2282"/>
    <cellStyle name="20% - Accent4 2 8 3" xfId="2283"/>
    <cellStyle name="20% - Accent4 2 9" xfId="2284"/>
    <cellStyle name="20% - Accent4 2 9 2" xfId="2285"/>
    <cellStyle name="20% - Accent4 2 9 3" xfId="2286"/>
    <cellStyle name="20% - Accent4 20" xfId="2287"/>
    <cellStyle name="20% - Accent4 21" xfId="2288"/>
    <cellStyle name="20% - Accent4 22" xfId="2289"/>
    <cellStyle name="20% - Accent4 23" xfId="2290"/>
    <cellStyle name="20% - Accent4 24" xfId="2291"/>
    <cellStyle name="20% - Accent4 25" xfId="2292"/>
    <cellStyle name="20% - Accent4 26" xfId="2293"/>
    <cellStyle name="20% - Accent4 27" xfId="2294"/>
    <cellStyle name="20% - Accent4 28" xfId="2295"/>
    <cellStyle name="20% - Accent4 29" xfId="2296"/>
    <cellStyle name="20% - Accent4 3" xfId="2297"/>
    <cellStyle name="20% - Accent4 3 10" xfId="2298"/>
    <cellStyle name="20% - Accent4 3 10 2" xfId="2299"/>
    <cellStyle name="20% - Accent4 3 10 3" xfId="2300"/>
    <cellStyle name="20% - Accent4 3 11" xfId="2301"/>
    <cellStyle name="20% - Accent4 3 11 2" xfId="2302"/>
    <cellStyle name="20% - Accent4 3 11 3" xfId="2303"/>
    <cellStyle name="20% - Accent4 3 12" xfId="2304"/>
    <cellStyle name="20% - Accent4 3 12 2" xfId="2305"/>
    <cellStyle name="20% - Accent4 3 12 3" xfId="2306"/>
    <cellStyle name="20% - Accent4 3 13" xfId="2307"/>
    <cellStyle name="20% - Accent4 3 14" xfId="2308"/>
    <cellStyle name="20% - Accent4 3 15" xfId="2309"/>
    <cellStyle name="20% - Accent4 3 16" xfId="2310"/>
    <cellStyle name="20% - Accent4 3 17" xfId="2311"/>
    <cellStyle name="20% - Accent4 3 18" xfId="2312"/>
    <cellStyle name="20% - Accent4 3 2" xfId="2313"/>
    <cellStyle name="20% - Accent4 3 2 2" xfId="2314"/>
    <cellStyle name="20% - Accent4 3 2 2 2" xfId="2315"/>
    <cellStyle name="20% - Accent4 3 2 3" xfId="2316"/>
    <cellStyle name="20% - Accent4 3 3" xfId="2317"/>
    <cellStyle name="20% - Accent4 3 3 2" xfId="2318"/>
    <cellStyle name="20% - Accent4 3 3 2 2" xfId="2319"/>
    <cellStyle name="20% - Accent4 3 3 3" xfId="2320"/>
    <cellStyle name="20% - Accent4 3 4" xfId="2321"/>
    <cellStyle name="20% - Accent4 3 4 2" xfId="2322"/>
    <cellStyle name="20% - Accent4 3 4 3" xfId="2323"/>
    <cellStyle name="20% - Accent4 3 5" xfId="2324"/>
    <cellStyle name="20% - Accent4 3 5 2" xfId="2325"/>
    <cellStyle name="20% - Accent4 3 5 3" xfId="2326"/>
    <cellStyle name="20% - Accent4 3 6" xfId="2327"/>
    <cellStyle name="20% - Accent4 3 6 2" xfId="2328"/>
    <cellStyle name="20% - Accent4 3 6 3" xfId="2329"/>
    <cellStyle name="20% - Accent4 3 7" xfId="2330"/>
    <cellStyle name="20% - Accent4 3 7 2" xfId="2331"/>
    <cellStyle name="20% - Accent4 3 7 3" xfId="2332"/>
    <cellStyle name="20% - Accent4 3 8" xfId="2333"/>
    <cellStyle name="20% - Accent4 3 8 2" xfId="2334"/>
    <cellStyle name="20% - Accent4 3 8 3" xfId="2335"/>
    <cellStyle name="20% - Accent4 3 9" xfId="2336"/>
    <cellStyle name="20% - Accent4 3 9 2" xfId="2337"/>
    <cellStyle name="20% - Accent4 3 9 3" xfId="2338"/>
    <cellStyle name="20% - Accent4 30" xfId="2339"/>
    <cellStyle name="20% - Accent4 31" xfId="2340"/>
    <cellStyle name="20% - Accent4 32" xfId="2341"/>
    <cellStyle name="20% - Accent4 33" xfId="2342"/>
    <cellStyle name="20% - Accent4 34" xfId="2343"/>
    <cellStyle name="20% - Accent4 35" xfId="2344"/>
    <cellStyle name="20% - Accent4 36" xfId="2345"/>
    <cellStyle name="20% - Accent4 37" xfId="2346"/>
    <cellStyle name="20% - Accent4 38" xfId="2347"/>
    <cellStyle name="20% - Accent4 39" xfId="2348"/>
    <cellStyle name="20% - Accent4 4" xfId="2349"/>
    <cellStyle name="20% - Accent4 4 10" xfId="2350"/>
    <cellStyle name="20% - Accent4 4 10 2" xfId="2351"/>
    <cellStyle name="20% - Accent4 4 10 3" xfId="2352"/>
    <cellStyle name="20% - Accent4 4 11" xfId="2353"/>
    <cellStyle name="20% - Accent4 4 11 2" xfId="2354"/>
    <cellStyle name="20% - Accent4 4 11 3" xfId="2355"/>
    <cellStyle name="20% - Accent4 4 12" xfId="2356"/>
    <cellStyle name="20% - Accent4 4 12 2" xfId="2357"/>
    <cellStyle name="20% - Accent4 4 12 3" xfId="2358"/>
    <cellStyle name="20% - Accent4 4 13" xfId="2359"/>
    <cellStyle name="20% - Accent4 4 14" xfId="2360"/>
    <cellStyle name="20% - Accent4 4 15" xfId="2361"/>
    <cellStyle name="20% - Accent4 4 16" xfId="2362"/>
    <cellStyle name="20% - Accent4 4 17" xfId="2363"/>
    <cellStyle name="20% - Accent4 4 18" xfId="2364"/>
    <cellStyle name="20% - Accent4 4 2" xfId="2365"/>
    <cellStyle name="20% - Accent4 4 2 2" xfId="2366"/>
    <cellStyle name="20% - Accent4 4 2 2 2" xfId="2367"/>
    <cellStyle name="20% - Accent4 4 2 3" xfId="2368"/>
    <cellStyle name="20% - Accent4 4 3" xfId="2369"/>
    <cellStyle name="20% - Accent4 4 3 2" xfId="2370"/>
    <cellStyle name="20% - Accent4 4 3 2 2" xfId="2371"/>
    <cellStyle name="20% - Accent4 4 3 3" xfId="2372"/>
    <cellStyle name="20% - Accent4 4 4" xfId="2373"/>
    <cellStyle name="20% - Accent4 4 4 2" xfId="2374"/>
    <cellStyle name="20% - Accent4 4 4 3" xfId="2375"/>
    <cellStyle name="20% - Accent4 4 5" xfId="2376"/>
    <cellStyle name="20% - Accent4 4 5 2" xfId="2377"/>
    <cellStyle name="20% - Accent4 4 5 3" xfId="2378"/>
    <cellStyle name="20% - Accent4 4 6" xfId="2379"/>
    <cellStyle name="20% - Accent4 4 6 2" xfId="2380"/>
    <cellStyle name="20% - Accent4 4 6 3" xfId="2381"/>
    <cellStyle name="20% - Accent4 4 7" xfId="2382"/>
    <cellStyle name="20% - Accent4 4 7 2" xfId="2383"/>
    <cellStyle name="20% - Accent4 4 7 3" xfId="2384"/>
    <cellStyle name="20% - Accent4 4 8" xfId="2385"/>
    <cellStyle name="20% - Accent4 4 8 2" xfId="2386"/>
    <cellStyle name="20% - Accent4 4 8 3" xfId="2387"/>
    <cellStyle name="20% - Accent4 4 9" xfId="2388"/>
    <cellStyle name="20% - Accent4 4 9 2" xfId="2389"/>
    <cellStyle name="20% - Accent4 4 9 3" xfId="2390"/>
    <cellStyle name="20% - Accent4 40" xfId="2391"/>
    <cellStyle name="20% - Accent4 5" xfId="2392"/>
    <cellStyle name="20% - Accent4 5 10" xfId="2393"/>
    <cellStyle name="20% - Accent4 5 10 2" xfId="2394"/>
    <cellStyle name="20% - Accent4 5 10 3" xfId="2395"/>
    <cellStyle name="20% - Accent4 5 11" xfId="2396"/>
    <cellStyle name="20% - Accent4 5 11 2" xfId="2397"/>
    <cellStyle name="20% - Accent4 5 11 3" xfId="2398"/>
    <cellStyle name="20% - Accent4 5 12" xfId="2399"/>
    <cellStyle name="20% - Accent4 5 12 2" xfId="2400"/>
    <cellStyle name="20% - Accent4 5 12 3" xfId="2401"/>
    <cellStyle name="20% - Accent4 5 13" xfId="2402"/>
    <cellStyle name="20% - Accent4 5 14" xfId="2403"/>
    <cellStyle name="20% - Accent4 5 15" xfId="2404"/>
    <cellStyle name="20% - Accent4 5 16" xfId="2405"/>
    <cellStyle name="20% - Accent4 5 17" xfId="2406"/>
    <cellStyle name="20% - Accent4 5 18" xfId="2407"/>
    <cellStyle name="20% - Accent4 5 2" xfId="2408"/>
    <cellStyle name="20% - Accent4 5 2 2" xfId="2409"/>
    <cellStyle name="20% - Accent4 5 2 2 2" xfId="2410"/>
    <cellStyle name="20% - Accent4 5 2 3" xfId="2411"/>
    <cellStyle name="20% - Accent4 5 3" xfId="2412"/>
    <cellStyle name="20% - Accent4 5 3 2" xfId="2413"/>
    <cellStyle name="20% - Accent4 5 3 2 2" xfId="2414"/>
    <cellStyle name="20% - Accent4 5 3 3" xfId="2415"/>
    <cellStyle name="20% - Accent4 5 4" xfId="2416"/>
    <cellStyle name="20% - Accent4 5 4 2" xfId="2417"/>
    <cellStyle name="20% - Accent4 5 4 3" xfId="2418"/>
    <cellStyle name="20% - Accent4 5 5" xfId="2419"/>
    <cellStyle name="20% - Accent4 5 5 2" xfId="2420"/>
    <cellStyle name="20% - Accent4 5 5 3" xfId="2421"/>
    <cellStyle name="20% - Accent4 5 6" xfId="2422"/>
    <cellStyle name="20% - Accent4 5 6 2" xfId="2423"/>
    <cellStyle name="20% - Accent4 5 6 3" xfId="2424"/>
    <cellStyle name="20% - Accent4 5 7" xfId="2425"/>
    <cellStyle name="20% - Accent4 5 7 2" xfId="2426"/>
    <cellStyle name="20% - Accent4 5 7 3" xfId="2427"/>
    <cellStyle name="20% - Accent4 5 8" xfId="2428"/>
    <cellStyle name="20% - Accent4 5 8 2" xfId="2429"/>
    <cellStyle name="20% - Accent4 5 8 3" xfId="2430"/>
    <cellStyle name="20% - Accent4 5 9" xfId="2431"/>
    <cellStyle name="20% - Accent4 5 9 2" xfId="2432"/>
    <cellStyle name="20% - Accent4 5 9 3" xfId="2433"/>
    <cellStyle name="20% - Accent4 6" xfId="2434"/>
    <cellStyle name="20% - Accent4 6 2" xfId="2435"/>
    <cellStyle name="20% - Accent4 6 3" xfId="2436"/>
    <cellStyle name="20% - Accent4 6 4" xfId="2437"/>
    <cellStyle name="20% - Accent4 6 5" xfId="2438"/>
    <cellStyle name="20% - Accent4 6 6" xfId="2439"/>
    <cellStyle name="20% - Accent4 6 7" xfId="2440"/>
    <cellStyle name="20% - Accent4 7" xfId="2441"/>
    <cellStyle name="20% - Accent4 7 2" xfId="2442"/>
    <cellStyle name="20% - Accent4 7 2 2" xfId="2443"/>
    <cellStyle name="20% - Accent4 7 3" xfId="2444"/>
    <cellStyle name="20% - Accent4 7 3 2" xfId="2445"/>
    <cellStyle name="20% - Accent4 7 4" xfId="2446"/>
    <cellStyle name="20% - Accent4 7 5" xfId="2447"/>
    <cellStyle name="20% - Accent4 7 6" xfId="2448"/>
    <cellStyle name="20% - Accent4 7 7" xfId="2449"/>
    <cellStyle name="20% - Accent4 8" xfId="2450"/>
    <cellStyle name="20% - Accent4 8 2" xfId="2451"/>
    <cellStyle name="20% - Accent4 8 3" xfId="2452"/>
    <cellStyle name="20% - Accent4 9" xfId="2453"/>
    <cellStyle name="20% - Accent4 9 2" xfId="2454"/>
    <cellStyle name="20% - Accent4 9 3" xfId="2455"/>
    <cellStyle name="20% - Accent5 10" xfId="2456"/>
    <cellStyle name="20% - Accent5 10 2" xfId="2457"/>
    <cellStyle name="20% - Accent5 10 3" xfId="2458"/>
    <cellStyle name="20% - Accent5 11" xfId="2459"/>
    <cellStyle name="20% - Accent5 11 2" xfId="2460"/>
    <cellStyle name="20% - Accent5 11 3" xfId="2461"/>
    <cellStyle name="20% - Accent5 12" xfId="2462"/>
    <cellStyle name="20% - Accent5 12 2" xfId="2463"/>
    <cellStyle name="20% - Accent5 12 3" xfId="2464"/>
    <cellStyle name="20% - Accent5 13" xfId="2465"/>
    <cellStyle name="20% - Accent5 13 2" xfId="2466"/>
    <cellStyle name="20% - Accent5 13 3" xfId="2467"/>
    <cellStyle name="20% - Accent5 14" xfId="2468"/>
    <cellStyle name="20% - Accent5 14 2" xfId="2469"/>
    <cellStyle name="20% - Accent5 14 3" xfId="2470"/>
    <cellStyle name="20% - Accent5 15" xfId="2471"/>
    <cellStyle name="20% - Accent5 15 2" xfId="2472"/>
    <cellStyle name="20% - Accent5 15 3" xfId="2473"/>
    <cellStyle name="20% - Accent5 16" xfId="2474"/>
    <cellStyle name="20% - Accent5 16 2" xfId="2475"/>
    <cellStyle name="20% - Accent5 16 3" xfId="2476"/>
    <cellStyle name="20% - Accent5 17" xfId="2477"/>
    <cellStyle name="20% - Accent5 17 2" xfId="2478"/>
    <cellStyle name="20% - Accent5 17 3" xfId="2479"/>
    <cellStyle name="20% - Accent5 18" xfId="2480"/>
    <cellStyle name="20% - Accent5 18 2" xfId="2481"/>
    <cellStyle name="20% - Accent5 18 3" xfId="2482"/>
    <cellStyle name="20% - Accent5 19" xfId="2483"/>
    <cellStyle name="20% - Accent5 19 2" xfId="2484"/>
    <cellStyle name="20% - Accent5 19 3" xfId="2485"/>
    <cellStyle name="20% - Accent5 2" xfId="2486"/>
    <cellStyle name="20% - Accent5 2 10" xfId="2487"/>
    <cellStyle name="20% - Accent5 2 10 2" xfId="2488"/>
    <cellStyle name="20% - Accent5 2 10 3" xfId="2489"/>
    <cellStyle name="20% - Accent5 2 11" xfId="2490"/>
    <cellStyle name="20% - Accent5 2 11 2" xfId="2491"/>
    <cellStyle name="20% - Accent5 2 11 3" xfId="2492"/>
    <cellStyle name="20% - Accent5 2 12" xfId="2493"/>
    <cellStyle name="20% - Accent5 2 12 2" xfId="2494"/>
    <cellStyle name="20% - Accent5 2 12 3" xfId="2495"/>
    <cellStyle name="20% - Accent5 2 13" xfId="2496"/>
    <cellStyle name="20% - Accent5 2 14" xfId="2497"/>
    <cellStyle name="20% - Accent5 2 15" xfId="2498"/>
    <cellStyle name="20% - Accent5 2 16" xfId="2499"/>
    <cellStyle name="20% - Accent5 2 17" xfId="2500"/>
    <cellStyle name="20% - Accent5 2 18" xfId="2501"/>
    <cellStyle name="20% - Accent5 2 2" xfId="2502"/>
    <cellStyle name="20% - Accent5 2 2 2" xfId="2503"/>
    <cellStyle name="20% - Accent5 2 2 2 2" xfId="2504"/>
    <cellStyle name="20% - Accent5 2 2 3" xfId="2505"/>
    <cellStyle name="20% - Accent5 2 3" xfId="2506"/>
    <cellStyle name="20% - Accent5 2 3 2" xfId="2507"/>
    <cellStyle name="20% - Accent5 2 3 2 2" xfId="2508"/>
    <cellStyle name="20% - Accent5 2 3 3" xfId="2509"/>
    <cellStyle name="20% - Accent5 2 4" xfId="2510"/>
    <cellStyle name="20% - Accent5 2 4 2" xfId="2511"/>
    <cellStyle name="20% - Accent5 2 4 3" xfId="2512"/>
    <cellStyle name="20% - Accent5 2 5" xfId="2513"/>
    <cellStyle name="20% - Accent5 2 5 2" xfId="2514"/>
    <cellStyle name="20% - Accent5 2 5 3" xfId="2515"/>
    <cellStyle name="20% - Accent5 2 6" xfId="2516"/>
    <cellStyle name="20% - Accent5 2 6 2" xfId="2517"/>
    <cellStyle name="20% - Accent5 2 6 3" xfId="2518"/>
    <cellStyle name="20% - Accent5 2 7" xfId="2519"/>
    <cellStyle name="20% - Accent5 2 7 2" xfId="2520"/>
    <cellStyle name="20% - Accent5 2 7 3" xfId="2521"/>
    <cellStyle name="20% - Accent5 2 8" xfId="2522"/>
    <cellStyle name="20% - Accent5 2 8 2" xfId="2523"/>
    <cellStyle name="20% - Accent5 2 8 3" xfId="2524"/>
    <cellStyle name="20% - Accent5 2 9" xfId="2525"/>
    <cellStyle name="20% - Accent5 2 9 2" xfId="2526"/>
    <cellStyle name="20% - Accent5 2 9 3" xfId="2527"/>
    <cellStyle name="20% - Accent5 20" xfId="2528"/>
    <cellStyle name="20% - Accent5 21" xfId="2529"/>
    <cellStyle name="20% - Accent5 22" xfId="2530"/>
    <cellStyle name="20% - Accent5 23" xfId="2531"/>
    <cellStyle name="20% - Accent5 24" xfId="2532"/>
    <cellStyle name="20% - Accent5 25" xfId="2533"/>
    <cellStyle name="20% - Accent5 26" xfId="2534"/>
    <cellStyle name="20% - Accent5 27" xfId="2535"/>
    <cellStyle name="20% - Accent5 28" xfId="2536"/>
    <cellStyle name="20% - Accent5 29" xfId="2537"/>
    <cellStyle name="20% - Accent5 3" xfId="2538"/>
    <cellStyle name="20% - Accent5 3 10" xfId="2539"/>
    <cellStyle name="20% - Accent5 3 10 2" xfId="2540"/>
    <cellStyle name="20% - Accent5 3 10 3" xfId="2541"/>
    <cellStyle name="20% - Accent5 3 11" xfId="2542"/>
    <cellStyle name="20% - Accent5 3 11 2" xfId="2543"/>
    <cellStyle name="20% - Accent5 3 11 3" xfId="2544"/>
    <cellStyle name="20% - Accent5 3 12" xfId="2545"/>
    <cellStyle name="20% - Accent5 3 12 2" xfId="2546"/>
    <cellStyle name="20% - Accent5 3 12 3" xfId="2547"/>
    <cellStyle name="20% - Accent5 3 13" xfId="2548"/>
    <cellStyle name="20% - Accent5 3 14" xfId="2549"/>
    <cellStyle name="20% - Accent5 3 15" xfId="2550"/>
    <cellStyle name="20% - Accent5 3 16" xfId="2551"/>
    <cellStyle name="20% - Accent5 3 17" xfId="2552"/>
    <cellStyle name="20% - Accent5 3 18" xfId="2553"/>
    <cellStyle name="20% - Accent5 3 2" xfId="2554"/>
    <cellStyle name="20% - Accent5 3 2 2" xfId="2555"/>
    <cellStyle name="20% - Accent5 3 2 2 2" xfId="2556"/>
    <cellStyle name="20% - Accent5 3 2 3" xfId="2557"/>
    <cellStyle name="20% - Accent5 3 3" xfId="2558"/>
    <cellStyle name="20% - Accent5 3 3 2" xfId="2559"/>
    <cellStyle name="20% - Accent5 3 3 2 2" xfId="2560"/>
    <cellStyle name="20% - Accent5 3 3 3" xfId="2561"/>
    <cellStyle name="20% - Accent5 3 4" xfId="2562"/>
    <cellStyle name="20% - Accent5 3 4 2" xfId="2563"/>
    <cellStyle name="20% - Accent5 3 4 3" xfId="2564"/>
    <cellStyle name="20% - Accent5 3 5" xfId="2565"/>
    <cellStyle name="20% - Accent5 3 5 2" xfId="2566"/>
    <cellStyle name="20% - Accent5 3 5 3" xfId="2567"/>
    <cellStyle name="20% - Accent5 3 6" xfId="2568"/>
    <cellStyle name="20% - Accent5 3 6 2" xfId="2569"/>
    <cellStyle name="20% - Accent5 3 6 3" xfId="2570"/>
    <cellStyle name="20% - Accent5 3 7" xfId="2571"/>
    <cellStyle name="20% - Accent5 3 7 2" xfId="2572"/>
    <cellStyle name="20% - Accent5 3 7 3" xfId="2573"/>
    <cellStyle name="20% - Accent5 3 8" xfId="2574"/>
    <cellStyle name="20% - Accent5 3 8 2" xfId="2575"/>
    <cellStyle name="20% - Accent5 3 8 3" xfId="2576"/>
    <cellStyle name="20% - Accent5 3 9" xfId="2577"/>
    <cellStyle name="20% - Accent5 3 9 2" xfId="2578"/>
    <cellStyle name="20% - Accent5 3 9 3" xfId="2579"/>
    <cellStyle name="20% - Accent5 30" xfId="2580"/>
    <cellStyle name="20% - Accent5 31" xfId="2581"/>
    <cellStyle name="20% - Accent5 32" xfId="2582"/>
    <cellStyle name="20% - Accent5 33" xfId="2583"/>
    <cellStyle name="20% - Accent5 34" xfId="2584"/>
    <cellStyle name="20% - Accent5 35" xfId="2585"/>
    <cellStyle name="20% - Accent5 36" xfId="2586"/>
    <cellStyle name="20% - Accent5 37" xfId="2587"/>
    <cellStyle name="20% - Accent5 38" xfId="2588"/>
    <cellStyle name="20% - Accent5 39" xfId="2589"/>
    <cellStyle name="20% - Accent5 4" xfId="2590"/>
    <cellStyle name="20% - Accent5 4 10" xfId="2591"/>
    <cellStyle name="20% - Accent5 4 10 2" xfId="2592"/>
    <cellStyle name="20% - Accent5 4 10 3" xfId="2593"/>
    <cellStyle name="20% - Accent5 4 11" xfId="2594"/>
    <cellStyle name="20% - Accent5 4 11 2" xfId="2595"/>
    <cellStyle name="20% - Accent5 4 11 3" xfId="2596"/>
    <cellStyle name="20% - Accent5 4 12" xfId="2597"/>
    <cellStyle name="20% - Accent5 4 12 2" xfId="2598"/>
    <cellStyle name="20% - Accent5 4 12 3" xfId="2599"/>
    <cellStyle name="20% - Accent5 4 13" xfId="2600"/>
    <cellStyle name="20% - Accent5 4 14" xfId="2601"/>
    <cellStyle name="20% - Accent5 4 15" xfId="2602"/>
    <cellStyle name="20% - Accent5 4 16" xfId="2603"/>
    <cellStyle name="20% - Accent5 4 17" xfId="2604"/>
    <cellStyle name="20% - Accent5 4 18" xfId="2605"/>
    <cellStyle name="20% - Accent5 4 2" xfId="2606"/>
    <cellStyle name="20% - Accent5 4 2 2" xfId="2607"/>
    <cellStyle name="20% - Accent5 4 2 2 2" xfId="2608"/>
    <cellStyle name="20% - Accent5 4 2 3" xfId="2609"/>
    <cellStyle name="20% - Accent5 4 3" xfId="2610"/>
    <cellStyle name="20% - Accent5 4 3 2" xfId="2611"/>
    <cellStyle name="20% - Accent5 4 3 2 2" xfId="2612"/>
    <cellStyle name="20% - Accent5 4 3 3" xfId="2613"/>
    <cellStyle name="20% - Accent5 4 4" xfId="2614"/>
    <cellStyle name="20% - Accent5 4 4 2" xfId="2615"/>
    <cellStyle name="20% - Accent5 4 4 3" xfId="2616"/>
    <cellStyle name="20% - Accent5 4 5" xfId="2617"/>
    <cellStyle name="20% - Accent5 4 5 2" xfId="2618"/>
    <cellStyle name="20% - Accent5 4 5 3" xfId="2619"/>
    <cellStyle name="20% - Accent5 4 6" xfId="2620"/>
    <cellStyle name="20% - Accent5 4 6 2" xfId="2621"/>
    <cellStyle name="20% - Accent5 4 6 3" xfId="2622"/>
    <cellStyle name="20% - Accent5 4 7" xfId="2623"/>
    <cellStyle name="20% - Accent5 4 7 2" xfId="2624"/>
    <cellStyle name="20% - Accent5 4 7 3" xfId="2625"/>
    <cellStyle name="20% - Accent5 4 8" xfId="2626"/>
    <cellStyle name="20% - Accent5 4 8 2" xfId="2627"/>
    <cellStyle name="20% - Accent5 4 8 3" xfId="2628"/>
    <cellStyle name="20% - Accent5 4 9" xfId="2629"/>
    <cellStyle name="20% - Accent5 4 9 2" xfId="2630"/>
    <cellStyle name="20% - Accent5 4 9 3" xfId="2631"/>
    <cellStyle name="20% - Accent5 40" xfId="2632"/>
    <cellStyle name="20% - Accent5 5" xfId="2633"/>
    <cellStyle name="20% - Accent5 5 10" xfId="2634"/>
    <cellStyle name="20% - Accent5 5 10 2" xfId="2635"/>
    <cellStyle name="20% - Accent5 5 10 3" xfId="2636"/>
    <cellStyle name="20% - Accent5 5 11" xfId="2637"/>
    <cellStyle name="20% - Accent5 5 11 2" xfId="2638"/>
    <cellStyle name="20% - Accent5 5 11 3" xfId="2639"/>
    <cellStyle name="20% - Accent5 5 12" xfId="2640"/>
    <cellStyle name="20% - Accent5 5 12 2" xfId="2641"/>
    <cellStyle name="20% - Accent5 5 12 3" xfId="2642"/>
    <cellStyle name="20% - Accent5 5 13" xfId="2643"/>
    <cellStyle name="20% - Accent5 5 14" xfId="2644"/>
    <cellStyle name="20% - Accent5 5 15" xfId="2645"/>
    <cellStyle name="20% - Accent5 5 16" xfId="2646"/>
    <cellStyle name="20% - Accent5 5 17" xfId="2647"/>
    <cellStyle name="20% - Accent5 5 18" xfId="2648"/>
    <cellStyle name="20% - Accent5 5 2" xfId="2649"/>
    <cellStyle name="20% - Accent5 5 2 2" xfId="2650"/>
    <cellStyle name="20% - Accent5 5 2 2 2" xfId="2651"/>
    <cellStyle name="20% - Accent5 5 2 3" xfId="2652"/>
    <cellStyle name="20% - Accent5 5 3" xfId="2653"/>
    <cellStyle name="20% - Accent5 5 3 2" xfId="2654"/>
    <cellStyle name="20% - Accent5 5 3 2 2" xfId="2655"/>
    <cellStyle name="20% - Accent5 5 3 3" xfId="2656"/>
    <cellStyle name="20% - Accent5 5 4" xfId="2657"/>
    <cellStyle name="20% - Accent5 5 4 2" xfId="2658"/>
    <cellStyle name="20% - Accent5 5 4 3" xfId="2659"/>
    <cellStyle name="20% - Accent5 5 5" xfId="2660"/>
    <cellStyle name="20% - Accent5 5 5 2" xfId="2661"/>
    <cellStyle name="20% - Accent5 5 5 3" xfId="2662"/>
    <cellStyle name="20% - Accent5 5 6" xfId="2663"/>
    <cellStyle name="20% - Accent5 5 6 2" xfId="2664"/>
    <cellStyle name="20% - Accent5 5 6 3" xfId="2665"/>
    <cellStyle name="20% - Accent5 5 7" xfId="2666"/>
    <cellStyle name="20% - Accent5 5 7 2" xfId="2667"/>
    <cellStyle name="20% - Accent5 5 7 3" xfId="2668"/>
    <cellStyle name="20% - Accent5 5 8" xfId="2669"/>
    <cellStyle name="20% - Accent5 5 8 2" xfId="2670"/>
    <cellStyle name="20% - Accent5 5 8 3" xfId="2671"/>
    <cellStyle name="20% - Accent5 5 9" xfId="2672"/>
    <cellStyle name="20% - Accent5 5 9 2" xfId="2673"/>
    <cellStyle name="20% - Accent5 5 9 3" xfId="2674"/>
    <cellStyle name="20% - Accent5 6" xfId="2675"/>
    <cellStyle name="20% - Accent5 6 2" xfId="2676"/>
    <cellStyle name="20% - Accent5 6 3" xfId="2677"/>
    <cellStyle name="20% - Accent5 6 4" xfId="2678"/>
    <cellStyle name="20% - Accent5 6 5" xfId="2679"/>
    <cellStyle name="20% - Accent5 6 6" xfId="2680"/>
    <cellStyle name="20% - Accent5 6 7" xfId="2681"/>
    <cellStyle name="20% - Accent5 7" xfId="2682"/>
    <cellStyle name="20% - Accent5 7 2" xfId="2683"/>
    <cellStyle name="20% - Accent5 7 2 2" xfId="2684"/>
    <cellStyle name="20% - Accent5 7 3" xfId="2685"/>
    <cellStyle name="20% - Accent5 7 3 2" xfId="2686"/>
    <cellStyle name="20% - Accent5 7 4" xfId="2687"/>
    <cellStyle name="20% - Accent5 7 5" xfId="2688"/>
    <cellStyle name="20% - Accent5 7 6" xfId="2689"/>
    <cellStyle name="20% - Accent5 7 7" xfId="2690"/>
    <cellStyle name="20% - Accent5 8" xfId="2691"/>
    <cellStyle name="20% - Accent5 8 2" xfId="2692"/>
    <cellStyle name="20% - Accent5 8 3" xfId="2693"/>
    <cellStyle name="20% - Accent5 9" xfId="2694"/>
    <cellStyle name="20% - Accent5 9 2" xfId="2695"/>
    <cellStyle name="20% - Accent5 9 3" xfId="2696"/>
    <cellStyle name="20% - Accent6 10" xfId="2697"/>
    <cellStyle name="20% - Accent6 10 2" xfId="2698"/>
    <cellStyle name="20% - Accent6 10 3" xfId="2699"/>
    <cellStyle name="20% - Accent6 11" xfId="2700"/>
    <cellStyle name="20% - Accent6 11 2" xfId="2701"/>
    <cellStyle name="20% - Accent6 11 3" xfId="2702"/>
    <cellStyle name="20% - Accent6 12" xfId="2703"/>
    <cellStyle name="20% - Accent6 12 2" xfId="2704"/>
    <cellStyle name="20% - Accent6 12 3" xfId="2705"/>
    <cellStyle name="20% - Accent6 13" xfId="2706"/>
    <cellStyle name="20% - Accent6 13 2" xfId="2707"/>
    <cellStyle name="20% - Accent6 13 3" xfId="2708"/>
    <cellStyle name="20% - Accent6 14" xfId="2709"/>
    <cellStyle name="20% - Accent6 14 2" xfId="2710"/>
    <cellStyle name="20% - Accent6 14 3" xfId="2711"/>
    <cellStyle name="20% - Accent6 15" xfId="2712"/>
    <cellStyle name="20% - Accent6 15 2" xfId="2713"/>
    <cellStyle name="20% - Accent6 15 3" xfId="2714"/>
    <cellStyle name="20% - Accent6 16" xfId="2715"/>
    <cellStyle name="20% - Accent6 16 2" xfId="2716"/>
    <cellStyle name="20% - Accent6 16 3" xfId="2717"/>
    <cellStyle name="20% - Accent6 17" xfId="2718"/>
    <cellStyle name="20% - Accent6 17 2" xfId="2719"/>
    <cellStyle name="20% - Accent6 17 3" xfId="2720"/>
    <cellStyle name="20% - Accent6 18" xfId="2721"/>
    <cellStyle name="20% - Accent6 18 2" xfId="2722"/>
    <cellStyle name="20% - Accent6 18 3" xfId="2723"/>
    <cellStyle name="20% - Accent6 19" xfId="2724"/>
    <cellStyle name="20% - Accent6 19 2" xfId="2725"/>
    <cellStyle name="20% - Accent6 19 3" xfId="2726"/>
    <cellStyle name="20% - Accent6 2" xfId="2727"/>
    <cellStyle name="20% - Accent6 2 10" xfId="2728"/>
    <cellStyle name="20% - Accent6 2 10 2" xfId="2729"/>
    <cellStyle name="20% - Accent6 2 10 3" xfId="2730"/>
    <cellStyle name="20% - Accent6 2 11" xfId="2731"/>
    <cellStyle name="20% - Accent6 2 11 2" xfId="2732"/>
    <cellStyle name="20% - Accent6 2 11 3" xfId="2733"/>
    <cellStyle name="20% - Accent6 2 12" xfId="2734"/>
    <cellStyle name="20% - Accent6 2 12 2" xfId="2735"/>
    <cellStyle name="20% - Accent6 2 12 3" xfId="2736"/>
    <cellStyle name="20% - Accent6 2 13" xfId="2737"/>
    <cellStyle name="20% - Accent6 2 14" xfId="2738"/>
    <cellStyle name="20% - Accent6 2 15" xfId="2739"/>
    <cellStyle name="20% - Accent6 2 16" xfId="2740"/>
    <cellStyle name="20% - Accent6 2 17" xfId="2741"/>
    <cellStyle name="20% - Accent6 2 18" xfId="2742"/>
    <cellStyle name="20% - Accent6 2 2" xfId="2743"/>
    <cellStyle name="20% - Accent6 2 2 2" xfId="2744"/>
    <cellStyle name="20% - Accent6 2 2 2 2" xfId="2745"/>
    <cellStyle name="20% - Accent6 2 2 3" xfId="2746"/>
    <cellStyle name="20% - Accent6 2 3" xfId="2747"/>
    <cellStyle name="20% - Accent6 2 3 2" xfId="2748"/>
    <cellStyle name="20% - Accent6 2 3 2 2" xfId="2749"/>
    <cellStyle name="20% - Accent6 2 3 3" xfId="2750"/>
    <cellStyle name="20% - Accent6 2 4" xfId="2751"/>
    <cellStyle name="20% - Accent6 2 4 2" xfId="2752"/>
    <cellStyle name="20% - Accent6 2 4 3" xfId="2753"/>
    <cellStyle name="20% - Accent6 2 5" xfId="2754"/>
    <cellStyle name="20% - Accent6 2 5 2" xfId="2755"/>
    <cellStyle name="20% - Accent6 2 5 3" xfId="2756"/>
    <cellStyle name="20% - Accent6 2 6" xfId="2757"/>
    <cellStyle name="20% - Accent6 2 6 2" xfId="2758"/>
    <cellStyle name="20% - Accent6 2 6 3" xfId="2759"/>
    <cellStyle name="20% - Accent6 2 7" xfId="2760"/>
    <cellStyle name="20% - Accent6 2 7 2" xfId="2761"/>
    <cellStyle name="20% - Accent6 2 7 3" xfId="2762"/>
    <cellStyle name="20% - Accent6 2 8" xfId="2763"/>
    <cellStyle name="20% - Accent6 2 8 2" xfId="2764"/>
    <cellStyle name="20% - Accent6 2 8 3" xfId="2765"/>
    <cellStyle name="20% - Accent6 2 9" xfId="2766"/>
    <cellStyle name="20% - Accent6 2 9 2" xfId="2767"/>
    <cellStyle name="20% - Accent6 2 9 3" xfId="2768"/>
    <cellStyle name="20% - Accent6 20" xfId="2769"/>
    <cellStyle name="20% - Accent6 21" xfId="2770"/>
    <cellStyle name="20% - Accent6 22" xfId="2771"/>
    <cellStyle name="20% - Accent6 23" xfId="2772"/>
    <cellStyle name="20% - Accent6 24" xfId="2773"/>
    <cellStyle name="20% - Accent6 25" xfId="2774"/>
    <cellStyle name="20% - Accent6 26" xfId="2775"/>
    <cellStyle name="20% - Accent6 27" xfId="2776"/>
    <cellStyle name="20% - Accent6 28" xfId="2777"/>
    <cellStyle name="20% - Accent6 29" xfId="2778"/>
    <cellStyle name="20% - Accent6 3" xfId="2779"/>
    <cellStyle name="20% - Accent6 3 10" xfId="2780"/>
    <cellStyle name="20% - Accent6 3 10 2" xfId="2781"/>
    <cellStyle name="20% - Accent6 3 10 3" xfId="2782"/>
    <cellStyle name="20% - Accent6 3 11" xfId="2783"/>
    <cellStyle name="20% - Accent6 3 11 2" xfId="2784"/>
    <cellStyle name="20% - Accent6 3 11 3" xfId="2785"/>
    <cellStyle name="20% - Accent6 3 12" xfId="2786"/>
    <cellStyle name="20% - Accent6 3 12 2" xfId="2787"/>
    <cellStyle name="20% - Accent6 3 12 3" xfId="2788"/>
    <cellStyle name="20% - Accent6 3 13" xfId="2789"/>
    <cellStyle name="20% - Accent6 3 14" xfId="2790"/>
    <cellStyle name="20% - Accent6 3 15" xfId="2791"/>
    <cellStyle name="20% - Accent6 3 16" xfId="2792"/>
    <cellStyle name="20% - Accent6 3 17" xfId="2793"/>
    <cellStyle name="20% - Accent6 3 18" xfId="2794"/>
    <cellStyle name="20% - Accent6 3 2" xfId="2795"/>
    <cellStyle name="20% - Accent6 3 2 2" xfId="2796"/>
    <cellStyle name="20% - Accent6 3 2 2 2" xfId="2797"/>
    <cellStyle name="20% - Accent6 3 2 3" xfId="2798"/>
    <cellStyle name="20% - Accent6 3 3" xfId="2799"/>
    <cellStyle name="20% - Accent6 3 3 2" xfId="2800"/>
    <cellStyle name="20% - Accent6 3 3 2 2" xfId="2801"/>
    <cellStyle name="20% - Accent6 3 3 3" xfId="2802"/>
    <cellStyle name="20% - Accent6 3 4" xfId="2803"/>
    <cellStyle name="20% - Accent6 3 4 2" xfId="2804"/>
    <cellStyle name="20% - Accent6 3 4 3" xfId="2805"/>
    <cellStyle name="20% - Accent6 3 5" xfId="2806"/>
    <cellStyle name="20% - Accent6 3 5 2" xfId="2807"/>
    <cellStyle name="20% - Accent6 3 5 3" xfId="2808"/>
    <cellStyle name="20% - Accent6 3 6" xfId="2809"/>
    <cellStyle name="20% - Accent6 3 6 2" xfId="2810"/>
    <cellStyle name="20% - Accent6 3 6 3" xfId="2811"/>
    <cellStyle name="20% - Accent6 3 7" xfId="2812"/>
    <cellStyle name="20% - Accent6 3 7 2" xfId="2813"/>
    <cellStyle name="20% - Accent6 3 7 3" xfId="2814"/>
    <cellStyle name="20% - Accent6 3 8" xfId="2815"/>
    <cellStyle name="20% - Accent6 3 8 2" xfId="2816"/>
    <cellStyle name="20% - Accent6 3 8 3" xfId="2817"/>
    <cellStyle name="20% - Accent6 3 9" xfId="2818"/>
    <cellStyle name="20% - Accent6 3 9 2" xfId="2819"/>
    <cellStyle name="20% - Accent6 3 9 3" xfId="2820"/>
    <cellStyle name="20% - Accent6 30" xfId="2821"/>
    <cellStyle name="20% - Accent6 31" xfId="2822"/>
    <cellStyle name="20% - Accent6 32" xfId="2823"/>
    <cellStyle name="20% - Accent6 33" xfId="2824"/>
    <cellStyle name="20% - Accent6 34" xfId="2825"/>
    <cellStyle name="20% - Accent6 35" xfId="2826"/>
    <cellStyle name="20% - Accent6 36" xfId="2827"/>
    <cellStyle name="20% - Accent6 37" xfId="2828"/>
    <cellStyle name="20% - Accent6 38" xfId="2829"/>
    <cellStyle name="20% - Accent6 39" xfId="2830"/>
    <cellStyle name="20% - Accent6 4" xfId="2831"/>
    <cellStyle name="20% - Accent6 4 10" xfId="2832"/>
    <cellStyle name="20% - Accent6 4 10 2" xfId="2833"/>
    <cellStyle name="20% - Accent6 4 10 3" xfId="2834"/>
    <cellStyle name="20% - Accent6 4 11" xfId="2835"/>
    <cellStyle name="20% - Accent6 4 11 2" xfId="2836"/>
    <cellStyle name="20% - Accent6 4 11 3" xfId="2837"/>
    <cellStyle name="20% - Accent6 4 12" xfId="2838"/>
    <cellStyle name="20% - Accent6 4 12 2" xfId="2839"/>
    <cellStyle name="20% - Accent6 4 12 3" xfId="2840"/>
    <cellStyle name="20% - Accent6 4 13" xfId="2841"/>
    <cellStyle name="20% - Accent6 4 14" xfId="2842"/>
    <cellStyle name="20% - Accent6 4 15" xfId="2843"/>
    <cellStyle name="20% - Accent6 4 16" xfId="2844"/>
    <cellStyle name="20% - Accent6 4 17" xfId="2845"/>
    <cellStyle name="20% - Accent6 4 18" xfId="2846"/>
    <cellStyle name="20% - Accent6 4 2" xfId="2847"/>
    <cellStyle name="20% - Accent6 4 2 2" xfId="2848"/>
    <cellStyle name="20% - Accent6 4 2 2 2" xfId="2849"/>
    <cellStyle name="20% - Accent6 4 2 3" xfId="2850"/>
    <cellStyle name="20% - Accent6 4 3" xfId="2851"/>
    <cellStyle name="20% - Accent6 4 3 2" xfId="2852"/>
    <cellStyle name="20% - Accent6 4 3 2 2" xfId="2853"/>
    <cellStyle name="20% - Accent6 4 3 3" xfId="2854"/>
    <cellStyle name="20% - Accent6 4 4" xfId="2855"/>
    <cellStyle name="20% - Accent6 4 4 2" xfId="2856"/>
    <cellStyle name="20% - Accent6 4 4 3" xfId="2857"/>
    <cellStyle name="20% - Accent6 4 5" xfId="2858"/>
    <cellStyle name="20% - Accent6 4 5 2" xfId="2859"/>
    <cellStyle name="20% - Accent6 4 5 3" xfId="2860"/>
    <cellStyle name="20% - Accent6 4 6" xfId="2861"/>
    <cellStyle name="20% - Accent6 4 6 2" xfId="2862"/>
    <cellStyle name="20% - Accent6 4 6 3" xfId="2863"/>
    <cellStyle name="20% - Accent6 4 7" xfId="2864"/>
    <cellStyle name="20% - Accent6 4 7 2" xfId="2865"/>
    <cellStyle name="20% - Accent6 4 7 3" xfId="2866"/>
    <cellStyle name="20% - Accent6 4 8" xfId="2867"/>
    <cellStyle name="20% - Accent6 4 8 2" xfId="2868"/>
    <cellStyle name="20% - Accent6 4 8 3" xfId="2869"/>
    <cellStyle name="20% - Accent6 4 9" xfId="2870"/>
    <cellStyle name="20% - Accent6 4 9 2" xfId="2871"/>
    <cellStyle name="20% - Accent6 4 9 3" xfId="2872"/>
    <cellStyle name="20% - Accent6 40" xfId="2873"/>
    <cellStyle name="20% - Accent6 5" xfId="2874"/>
    <cellStyle name="20% - Accent6 5 10" xfId="2875"/>
    <cellStyle name="20% - Accent6 5 10 2" xfId="2876"/>
    <cellStyle name="20% - Accent6 5 10 3" xfId="2877"/>
    <cellStyle name="20% - Accent6 5 11" xfId="2878"/>
    <cellStyle name="20% - Accent6 5 11 2" xfId="2879"/>
    <cellStyle name="20% - Accent6 5 11 3" xfId="2880"/>
    <cellStyle name="20% - Accent6 5 12" xfId="2881"/>
    <cellStyle name="20% - Accent6 5 12 2" xfId="2882"/>
    <cellStyle name="20% - Accent6 5 12 3" xfId="2883"/>
    <cellStyle name="20% - Accent6 5 13" xfId="2884"/>
    <cellStyle name="20% - Accent6 5 14" xfId="2885"/>
    <cellStyle name="20% - Accent6 5 15" xfId="2886"/>
    <cellStyle name="20% - Accent6 5 16" xfId="2887"/>
    <cellStyle name="20% - Accent6 5 17" xfId="2888"/>
    <cellStyle name="20% - Accent6 5 18" xfId="2889"/>
    <cellStyle name="20% - Accent6 5 2" xfId="2890"/>
    <cellStyle name="20% - Accent6 5 2 2" xfId="2891"/>
    <cellStyle name="20% - Accent6 5 2 2 2" xfId="2892"/>
    <cellStyle name="20% - Accent6 5 2 3" xfId="2893"/>
    <cellStyle name="20% - Accent6 5 3" xfId="2894"/>
    <cellStyle name="20% - Accent6 5 3 2" xfId="2895"/>
    <cellStyle name="20% - Accent6 5 3 2 2" xfId="2896"/>
    <cellStyle name="20% - Accent6 5 3 3" xfId="2897"/>
    <cellStyle name="20% - Accent6 5 4" xfId="2898"/>
    <cellStyle name="20% - Accent6 5 4 2" xfId="2899"/>
    <cellStyle name="20% - Accent6 5 4 3" xfId="2900"/>
    <cellStyle name="20% - Accent6 5 5" xfId="2901"/>
    <cellStyle name="20% - Accent6 5 5 2" xfId="2902"/>
    <cellStyle name="20% - Accent6 5 5 3" xfId="2903"/>
    <cellStyle name="20% - Accent6 5 6" xfId="2904"/>
    <cellStyle name="20% - Accent6 5 6 2" xfId="2905"/>
    <cellStyle name="20% - Accent6 5 6 3" xfId="2906"/>
    <cellStyle name="20% - Accent6 5 7" xfId="2907"/>
    <cellStyle name="20% - Accent6 5 7 2" xfId="2908"/>
    <cellStyle name="20% - Accent6 5 7 3" xfId="2909"/>
    <cellStyle name="20% - Accent6 5 8" xfId="2910"/>
    <cellStyle name="20% - Accent6 5 8 2" xfId="2911"/>
    <cellStyle name="20% - Accent6 5 8 3" xfId="2912"/>
    <cellStyle name="20% - Accent6 5 9" xfId="2913"/>
    <cellStyle name="20% - Accent6 5 9 2" xfId="2914"/>
    <cellStyle name="20% - Accent6 5 9 3" xfId="2915"/>
    <cellStyle name="20% - Accent6 6" xfId="2916"/>
    <cellStyle name="20% - Accent6 6 2" xfId="2917"/>
    <cellStyle name="20% - Accent6 6 3" xfId="2918"/>
    <cellStyle name="20% - Accent6 6 4" xfId="2919"/>
    <cellStyle name="20% - Accent6 6 5" xfId="2920"/>
    <cellStyle name="20% - Accent6 6 6" xfId="2921"/>
    <cellStyle name="20% - Accent6 6 7" xfId="2922"/>
    <cellStyle name="20% - Accent6 7" xfId="2923"/>
    <cellStyle name="20% - Accent6 7 2" xfId="2924"/>
    <cellStyle name="20% - Accent6 7 2 2" xfId="2925"/>
    <cellStyle name="20% - Accent6 7 3" xfId="2926"/>
    <cellStyle name="20% - Accent6 7 3 2" xfId="2927"/>
    <cellStyle name="20% - Accent6 7 4" xfId="2928"/>
    <cellStyle name="20% - Accent6 7 5" xfId="2929"/>
    <cellStyle name="20% - Accent6 7 6" xfId="2930"/>
    <cellStyle name="20% - Accent6 7 7" xfId="2931"/>
    <cellStyle name="20% - Accent6 8" xfId="2932"/>
    <cellStyle name="20% - Accent6 8 2" xfId="2933"/>
    <cellStyle name="20% - Accent6 8 3" xfId="2934"/>
    <cellStyle name="20% - Accent6 9" xfId="2935"/>
    <cellStyle name="20% - Accent6 9 2" xfId="2936"/>
    <cellStyle name="20% - Accent6 9 3" xfId="2937"/>
    <cellStyle name="40% - Accent1 10" xfId="2938"/>
    <cellStyle name="40% - Accent1 10 2" xfId="2939"/>
    <cellStyle name="40% - Accent1 10 3" xfId="2940"/>
    <cellStyle name="40% - Accent1 11" xfId="2941"/>
    <cellStyle name="40% - Accent1 11 2" xfId="2942"/>
    <cellStyle name="40% - Accent1 11 3" xfId="2943"/>
    <cellStyle name="40% - Accent1 12" xfId="2944"/>
    <cellStyle name="40% - Accent1 12 2" xfId="2945"/>
    <cellStyle name="40% - Accent1 12 3" xfId="2946"/>
    <cellStyle name="40% - Accent1 13" xfId="2947"/>
    <cellStyle name="40% - Accent1 13 2" xfId="2948"/>
    <cellStyle name="40% - Accent1 13 3" xfId="2949"/>
    <cellStyle name="40% - Accent1 14" xfId="2950"/>
    <cellStyle name="40% - Accent1 14 2" xfId="2951"/>
    <cellStyle name="40% - Accent1 14 3" xfId="2952"/>
    <cellStyle name="40% - Accent1 15" xfId="2953"/>
    <cellStyle name="40% - Accent1 15 2" xfId="2954"/>
    <cellStyle name="40% - Accent1 15 3" xfId="2955"/>
    <cellStyle name="40% - Accent1 16" xfId="2956"/>
    <cellStyle name="40% - Accent1 16 2" xfId="2957"/>
    <cellStyle name="40% - Accent1 16 3" xfId="2958"/>
    <cellStyle name="40% - Accent1 17" xfId="2959"/>
    <cellStyle name="40% - Accent1 17 2" xfId="2960"/>
    <cellStyle name="40% - Accent1 17 3" xfId="2961"/>
    <cellStyle name="40% - Accent1 18" xfId="2962"/>
    <cellStyle name="40% - Accent1 18 2" xfId="2963"/>
    <cellStyle name="40% - Accent1 18 3" xfId="2964"/>
    <cellStyle name="40% - Accent1 19" xfId="2965"/>
    <cellStyle name="40% - Accent1 19 2" xfId="2966"/>
    <cellStyle name="40% - Accent1 19 3" xfId="2967"/>
    <cellStyle name="40% - Accent1 2" xfId="2968"/>
    <cellStyle name="40% - Accent1 2 10" xfId="2969"/>
    <cellStyle name="40% - Accent1 2 10 2" xfId="2970"/>
    <cellStyle name="40% - Accent1 2 10 3" xfId="2971"/>
    <cellStyle name="40% - Accent1 2 11" xfId="2972"/>
    <cellStyle name="40% - Accent1 2 11 2" xfId="2973"/>
    <cellStyle name="40% - Accent1 2 11 3" xfId="2974"/>
    <cellStyle name="40% - Accent1 2 12" xfId="2975"/>
    <cellStyle name="40% - Accent1 2 12 2" xfId="2976"/>
    <cellStyle name="40% - Accent1 2 12 3" xfId="2977"/>
    <cellStyle name="40% - Accent1 2 13" xfId="2978"/>
    <cellStyle name="40% - Accent1 2 14" xfId="2979"/>
    <cellStyle name="40% - Accent1 2 15" xfId="2980"/>
    <cellStyle name="40% - Accent1 2 16" xfId="2981"/>
    <cellStyle name="40% - Accent1 2 17" xfId="2982"/>
    <cellStyle name="40% - Accent1 2 18" xfId="2983"/>
    <cellStyle name="40% - Accent1 2 2" xfId="2984"/>
    <cellStyle name="40% - Accent1 2 2 2" xfId="2985"/>
    <cellStyle name="40% - Accent1 2 2 2 2" xfId="2986"/>
    <cellStyle name="40% - Accent1 2 2 3" xfId="2987"/>
    <cellStyle name="40% - Accent1 2 3" xfId="2988"/>
    <cellStyle name="40% - Accent1 2 3 2" xfId="2989"/>
    <cellStyle name="40% - Accent1 2 3 2 2" xfId="2990"/>
    <cellStyle name="40% - Accent1 2 3 3" xfId="2991"/>
    <cellStyle name="40% - Accent1 2 4" xfId="2992"/>
    <cellStyle name="40% - Accent1 2 4 2" xfId="2993"/>
    <cellStyle name="40% - Accent1 2 4 3" xfId="2994"/>
    <cellStyle name="40% - Accent1 2 5" xfId="2995"/>
    <cellStyle name="40% - Accent1 2 5 2" xfId="2996"/>
    <cellStyle name="40% - Accent1 2 5 3" xfId="2997"/>
    <cellStyle name="40% - Accent1 2 6" xfId="2998"/>
    <cellStyle name="40% - Accent1 2 6 2" xfId="2999"/>
    <cellStyle name="40% - Accent1 2 6 3" xfId="3000"/>
    <cellStyle name="40% - Accent1 2 7" xfId="3001"/>
    <cellStyle name="40% - Accent1 2 7 2" xfId="3002"/>
    <cellStyle name="40% - Accent1 2 7 3" xfId="3003"/>
    <cellStyle name="40% - Accent1 2 8" xfId="3004"/>
    <cellStyle name="40% - Accent1 2 8 2" xfId="3005"/>
    <cellStyle name="40% - Accent1 2 8 3" xfId="3006"/>
    <cellStyle name="40% - Accent1 2 9" xfId="3007"/>
    <cellStyle name="40% - Accent1 2 9 2" xfId="3008"/>
    <cellStyle name="40% - Accent1 2 9 3" xfId="3009"/>
    <cellStyle name="40% - Accent1 20" xfId="3010"/>
    <cellStyle name="40% - Accent1 21" xfId="3011"/>
    <cellStyle name="40% - Accent1 22" xfId="3012"/>
    <cellStyle name="40% - Accent1 23" xfId="3013"/>
    <cellStyle name="40% - Accent1 24" xfId="3014"/>
    <cellStyle name="40% - Accent1 25" xfId="3015"/>
    <cellStyle name="40% - Accent1 26" xfId="3016"/>
    <cellStyle name="40% - Accent1 27" xfId="3017"/>
    <cellStyle name="40% - Accent1 28" xfId="3018"/>
    <cellStyle name="40% - Accent1 29" xfId="3019"/>
    <cellStyle name="40% - Accent1 3" xfId="3020"/>
    <cellStyle name="40% - Accent1 3 10" xfId="3021"/>
    <cellStyle name="40% - Accent1 3 10 2" xfId="3022"/>
    <cellStyle name="40% - Accent1 3 10 3" xfId="3023"/>
    <cellStyle name="40% - Accent1 3 11" xfId="3024"/>
    <cellStyle name="40% - Accent1 3 11 2" xfId="3025"/>
    <cellStyle name="40% - Accent1 3 11 3" xfId="3026"/>
    <cellStyle name="40% - Accent1 3 12" xfId="3027"/>
    <cellStyle name="40% - Accent1 3 12 2" xfId="3028"/>
    <cellStyle name="40% - Accent1 3 12 3" xfId="3029"/>
    <cellStyle name="40% - Accent1 3 13" xfId="3030"/>
    <cellStyle name="40% - Accent1 3 14" xfId="3031"/>
    <cellStyle name="40% - Accent1 3 15" xfId="3032"/>
    <cellStyle name="40% - Accent1 3 16" xfId="3033"/>
    <cellStyle name="40% - Accent1 3 17" xfId="3034"/>
    <cellStyle name="40% - Accent1 3 18" xfId="3035"/>
    <cellStyle name="40% - Accent1 3 2" xfId="3036"/>
    <cellStyle name="40% - Accent1 3 2 2" xfId="3037"/>
    <cellStyle name="40% - Accent1 3 2 2 2" xfId="3038"/>
    <cellStyle name="40% - Accent1 3 2 3" xfId="3039"/>
    <cellStyle name="40% - Accent1 3 3" xfId="3040"/>
    <cellStyle name="40% - Accent1 3 3 2" xfId="3041"/>
    <cellStyle name="40% - Accent1 3 3 2 2" xfId="3042"/>
    <cellStyle name="40% - Accent1 3 3 3" xfId="3043"/>
    <cellStyle name="40% - Accent1 3 4" xfId="3044"/>
    <cellStyle name="40% - Accent1 3 4 2" xfId="3045"/>
    <cellStyle name="40% - Accent1 3 4 3" xfId="3046"/>
    <cellStyle name="40% - Accent1 3 5" xfId="3047"/>
    <cellStyle name="40% - Accent1 3 5 2" xfId="3048"/>
    <cellStyle name="40% - Accent1 3 5 3" xfId="3049"/>
    <cellStyle name="40% - Accent1 3 6" xfId="3050"/>
    <cellStyle name="40% - Accent1 3 6 2" xfId="3051"/>
    <cellStyle name="40% - Accent1 3 6 3" xfId="3052"/>
    <cellStyle name="40% - Accent1 3 7" xfId="3053"/>
    <cellStyle name="40% - Accent1 3 7 2" xfId="3054"/>
    <cellStyle name="40% - Accent1 3 7 3" xfId="3055"/>
    <cellStyle name="40% - Accent1 3 8" xfId="3056"/>
    <cellStyle name="40% - Accent1 3 8 2" xfId="3057"/>
    <cellStyle name="40% - Accent1 3 8 3" xfId="3058"/>
    <cellStyle name="40% - Accent1 3 9" xfId="3059"/>
    <cellStyle name="40% - Accent1 3 9 2" xfId="3060"/>
    <cellStyle name="40% - Accent1 3 9 3" xfId="3061"/>
    <cellStyle name="40% - Accent1 30" xfId="3062"/>
    <cellStyle name="40% - Accent1 31" xfId="3063"/>
    <cellStyle name="40% - Accent1 32" xfId="3064"/>
    <cellStyle name="40% - Accent1 33" xfId="3065"/>
    <cellStyle name="40% - Accent1 34" xfId="3066"/>
    <cellStyle name="40% - Accent1 35" xfId="3067"/>
    <cellStyle name="40% - Accent1 36" xfId="3068"/>
    <cellStyle name="40% - Accent1 37" xfId="3069"/>
    <cellStyle name="40% - Accent1 38" xfId="3070"/>
    <cellStyle name="40% - Accent1 39" xfId="3071"/>
    <cellStyle name="40% - Accent1 4" xfId="3072"/>
    <cellStyle name="40% - Accent1 4 10" xfId="3073"/>
    <cellStyle name="40% - Accent1 4 10 2" xfId="3074"/>
    <cellStyle name="40% - Accent1 4 10 3" xfId="3075"/>
    <cellStyle name="40% - Accent1 4 11" xfId="3076"/>
    <cellStyle name="40% - Accent1 4 11 2" xfId="3077"/>
    <cellStyle name="40% - Accent1 4 11 3" xfId="3078"/>
    <cellStyle name="40% - Accent1 4 12" xfId="3079"/>
    <cellStyle name="40% - Accent1 4 12 2" xfId="3080"/>
    <cellStyle name="40% - Accent1 4 12 3" xfId="3081"/>
    <cellStyle name="40% - Accent1 4 13" xfId="3082"/>
    <cellStyle name="40% - Accent1 4 14" xfId="3083"/>
    <cellStyle name="40% - Accent1 4 15" xfId="3084"/>
    <cellStyle name="40% - Accent1 4 16" xfId="3085"/>
    <cellStyle name="40% - Accent1 4 17" xfId="3086"/>
    <cellStyle name="40% - Accent1 4 18" xfId="3087"/>
    <cellStyle name="40% - Accent1 4 2" xfId="3088"/>
    <cellStyle name="40% - Accent1 4 2 2" xfId="3089"/>
    <cellStyle name="40% - Accent1 4 2 2 2" xfId="3090"/>
    <cellStyle name="40% - Accent1 4 2 3" xfId="3091"/>
    <cellStyle name="40% - Accent1 4 3" xfId="3092"/>
    <cellStyle name="40% - Accent1 4 3 2" xfId="3093"/>
    <cellStyle name="40% - Accent1 4 3 2 2" xfId="3094"/>
    <cellStyle name="40% - Accent1 4 3 3" xfId="3095"/>
    <cellStyle name="40% - Accent1 4 4" xfId="3096"/>
    <cellStyle name="40% - Accent1 4 4 2" xfId="3097"/>
    <cellStyle name="40% - Accent1 4 4 3" xfId="3098"/>
    <cellStyle name="40% - Accent1 4 5" xfId="3099"/>
    <cellStyle name="40% - Accent1 4 5 2" xfId="3100"/>
    <cellStyle name="40% - Accent1 4 5 3" xfId="3101"/>
    <cellStyle name="40% - Accent1 4 6" xfId="3102"/>
    <cellStyle name="40% - Accent1 4 6 2" xfId="3103"/>
    <cellStyle name="40% - Accent1 4 6 3" xfId="3104"/>
    <cellStyle name="40% - Accent1 4 7" xfId="3105"/>
    <cellStyle name="40% - Accent1 4 7 2" xfId="3106"/>
    <cellStyle name="40% - Accent1 4 7 3" xfId="3107"/>
    <cellStyle name="40% - Accent1 4 8" xfId="3108"/>
    <cellStyle name="40% - Accent1 4 8 2" xfId="3109"/>
    <cellStyle name="40% - Accent1 4 8 3" xfId="3110"/>
    <cellStyle name="40% - Accent1 4 9" xfId="3111"/>
    <cellStyle name="40% - Accent1 4 9 2" xfId="3112"/>
    <cellStyle name="40% - Accent1 4 9 3" xfId="3113"/>
    <cellStyle name="40% - Accent1 40" xfId="3114"/>
    <cellStyle name="40% - Accent1 5" xfId="3115"/>
    <cellStyle name="40% - Accent1 5 10" xfId="3116"/>
    <cellStyle name="40% - Accent1 5 10 2" xfId="3117"/>
    <cellStyle name="40% - Accent1 5 10 3" xfId="3118"/>
    <cellStyle name="40% - Accent1 5 11" xfId="3119"/>
    <cellStyle name="40% - Accent1 5 11 2" xfId="3120"/>
    <cellStyle name="40% - Accent1 5 11 3" xfId="3121"/>
    <cellStyle name="40% - Accent1 5 12" xfId="3122"/>
    <cellStyle name="40% - Accent1 5 12 2" xfId="3123"/>
    <cellStyle name="40% - Accent1 5 12 3" xfId="3124"/>
    <cellStyle name="40% - Accent1 5 13" xfId="3125"/>
    <cellStyle name="40% - Accent1 5 14" xfId="3126"/>
    <cellStyle name="40% - Accent1 5 15" xfId="3127"/>
    <cellStyle name="40% - Accent1 5 16" xfId="3128"/>
    <cellStyle name="40% - Accent1 5 17" xfId="3129"/>
    <cellStyle name="40% - Accent1 5 18" xfId="3130"/>
    <cellStyle name="40% - Accent1 5 2" xfId="3131"/>
    <cellStyle name="40% - Accent1 5 2 2" xfId="3132"/>
    <cellStyle name="40% - Accent1 5 2 2 2" xfId="3133"/>
    <cellStyle name="40% - Accent1 5 2 3" xfId="3134"/>
    <cellStyle name="40% - Accent1 5 3" xfId="3135"/>
    <cellStyle name="40% - Accent1 5 3 2" xfId="3136"/>
    <cellStyle name="40% - Accent1 5 3 2 2" xfId="3137"/>
    <cellStyle name="40% - Accent1 5 3 3" xfId="3138"/>
    <cellStyle name="40% - Accent1 5 4" xfId="3139"/>
    <cellStyle name="40% - Accent1 5 4 2" xfId="3140"/>
    <cellStyle name="40% - Accent1 5 4 3" xfId="3141"/>
    <cellStyle name="40% - Accent1 5 5" xfId="3142"/>
    <cellStyle name="40% - Accent1 5 5 2" xfId="3143"/>
    <cellStyle name="40% - Accent1 5 5 3" xfId="3144"/>
    <cellStyle name="40% - Accent1 5 6" xfId="3145"/>
    <cellStyle name="40% - Accent1 5 6 2" xfId="3146"/>
    <cellStyle name="40% - Accent1 5 6 3" xfId="3147"/>
    <cellStyle name="40% - Accent1 5 7" xfId="3148"/>
    <cellStyle name="40% - Accent1 5 7 2" xfId="3149"/>
    <cellStyle name="40% - Accent1 5 7 3" xfId="3150"/>
    <cellStyle name="40% - Accent1 5 8" xfId="3151"/>
    <cellStyle name="40% - Accent1 5 8 2" xfId="3152"/>
    <cellStyle name="40% - Accent1 5 8 3" xfId="3153"/>
    <cellStyle name="40% - Accent1 5 9" xfId="3154"/>
    <cellStyle name="40% - Accent1 5 9 2" xfId="3155"/>
    <cellStyle name="40% - Accent1 5 9 3" xfId="3156"/>
    <cellStyle name="40% - Accent1 6" xfId="3157"/>
    <cellStyle name="40% - Accent1 6 2" xfId="3158"/>
    <cellStyle name="40% - Accent1 6 3" xfId="3159"/>
    <cellStyle name="40% - Accent1 6 4" xfId="3160"/>
    <cellStyle name="40% - Accent1 6 5" xfId="3161"/>
    <cellStyle name="40% - Accent1 6 6" xfId="3162"/>
    <cellStyle name="40% - Accent1 6 7" xfId="3163"/>
    <cellStyle name="40% - Accent1 7" xfId="3164"/>
    <cellStyle name="40% - Accent1 7 2" xfId="3165"/>
    <cellStyle name="40% - Accent1 7 2 2" xfId="3166"/>
    <cellStyle name="40% - Accent1 7 3" xfId="3167"/>
    <cellStyle name="40% - Accent1 7 3 2" xfId="3168"/>
    <cellStyle name="40% - Accent1 7 4" xfId="3169"/>
    <cellStyle name="40% - Accent1 7 5" xfId="3170"/>
    <cellStyle name="40% - Accent1 7 6" xfId="3171"/>
    <cellStyle name="40% - Accent1 7 7" xfId="3172"/>
    <cellStyle name="40% - Accent1 8" xfId="3173"/>
    <cellStyle name="40% - Accent1 8 2" xfId="3174"/>
    <cellStyle name="40% - Accent1 8 3" xfId="3175"/>
    <cellStyle name="40% - Accent1 9" xfId="3176"/>
    <cellStyle name="40% - Accent1 9 2" xfId="3177"/>
    <cellStyle name="40% - Accent1 9 3" xfId="3178"/>
    <cellStyle name="40% - Accent2 10" xfId="3179"/>
    <cellStyle name="40% - Accent2 10 2" xfId="3180"/>
    <cellStyle name="40% - Accent2 10 3" xfId="3181"/>
    <cellStyle name="40% - Accent2 11" xfId="3182"/>
    <cellStyle name="40% - Accent2 11 2" xfId="3183"/>
    <cellStyle name="40% - Accent2 11 3" xfId="3184"/>
    <cellStyle name="40% - Accent2 12" xfId="3185"/>
    <cellStyle name="40% - Accent2 12 2" xfId="3186"/>
    <cellStyle name="40% - Accent2 12 3" xfId="3187"/>
    <cellStyle name="40% - Accent2 13" xfId="3188"/>
    <cellStyle name="40% - Accent2 13 2" xfId="3189"/>
    <cellStyle name="40% - Accent2 13 3" xfId="3190"/>
    <cellStyle name="40% - Accent2 14" xfId="3191"/>
    <cellStyle name="40% - Accent2 14 2" xfId="3192"/>
    <cellStyle name="40% - Accent2 14 3" xfId="3193"/>
    <cellStyle name="40% - Accent2 15" xfId="3194"/>
    <cellStyle name="40% - Accent2 15 2" xfId="3195"/>
    <cellStyle name="40% - Accent2 15 3" xfId="3196"/>
    <cellStyle name="40% - Accent2 16" xfId="3197"/>
    <cellStyle name="40% - Accent2 16 2" xfId="3198"/>
    <cellStyle name="40% - Accent2 16 3" xfId="3199"/>
    <cellStyle name="40% - Accent2 17" xfId="3200"/>
    <cellStyle name="40% - Accent2 17 2" xfId="3201"/>
    <cellStyle name="40% - Accent2 17 3" xfId="3202"/>
    <cellStyle name="40% - Accent2 18" xfId="3203"/>
    <cellStyle name="40% - Accent2 18 2" xfId="3204"/>
    <cellStyle name="40% - Accent2 18 3" xfId="3205"/>
    <cellStyle name="40% - Accent2 19" xfId="3206"/>
    <cellStyle name="40% - Accent2 19 2" xfId="3207"/>
    <cellStyle name="40% - Accent2 19 3" xfId="3208"/>
    <cellStyle name="40% - Accent2 2" xfId="3209"/>
    <cellStyle name="40% - Accent2 2 10" xfId="3210"/>
    <cellStyle name="40% - Accent2 2 10 2" xfId="3211"/>
    <cellStyle name="40% - Accent2 2 10 3" xfId="3212"/>
    <cellStyle name="40% - Accent2 2 11" xfId="3213"/>
    <cellStyle name="40% - Accent2 2 11 2" xfId="3214"/>
    <cellStyle name="40% - Accent2 2 11 3" xfId="3215"/>
    <cellStyle name="40% - Accent2 2 12" xfId="3216"/>
    <cellStyle name="40% - Accent2 2 12 2" xfId="3217"/>
    <cellStyle name="40% - Accent2 2 12 3" xfId="3218"/>
    <cellStyle name="40% - Accent2 2 13" xfId="3219"/>
    <cellStyle name="40% - Accent2 2 14" xfId="3220"/>
    <cellStyle name="40% - Accent2 2 15" xfId="3221"/>
    <cellStyle name="40% - Accent2 2 16" xfId="3222"/>
    <cellStyle name="40% - Accent2 2 17" xfId="3223"/>
    <cellStyle name="40% - Accent2 2 18" xfId="3224"/>
    <cellStyle name="40% - Accent2 2 2" xfId="3225"/>
    <cellStyle name="40% - Accent2 2 2 2" xfId="3226"/>
    <cellStyle name="40% - Accent2 2 2 2 2" xfId="49249"/>
    <cellStyle name="40% - Accent2 2 2 3" xfId="3227"/>
    <cellStyle name="40% - Accent2 2 3" xfId="3228"/>
    <cellStyle name="40% - Accent2 2 3 2" xfId="3229"/>
    <cellStyle name="40% - Accent2 2 3 2 2" xfId="49250"/>
    <cellStyle name="40% - Accent2 2 3 3" xfId="3230"/>
    <cellStyle name="40% - Accent2 2 4" xfId="3231"/>
    <cellStyle name="40% - Accent2 2 4 2" xfId="3232"/>
    <cellStyle name="40% - Accent2 2 4 3" xfId="3233"/>
    <cellStyle name="40% - Accent2 2 5" xfId="3234"/>
    <cellStyle name="40% - Accent2 2 5 2" xfId="3235"/>
    <cellStyle name="40% - Accent2 2 5 3" xfId="3236"/>
    <cellStyle name="40% - Accent2 2 6" xfId="3237"/>
    <cellStyle name="40% - Accent2 2 6 2" xfId="3238"/>
    <cellStyle name="40% - Accent2 2 6 3" xfId="3239"/>
    <cellStyle name="40% - Accent2 2 7" xfId="3240"/>
    <cellStyle name="40% - Accent2 2 7 2" xfId="3241"/>
    <cellStyle name="40% - Accent2 2 7 3" xfId="3242"/>
    <cellStyle name="40% - Accent2 2 8" xfId="3243"/>
    <cellStyle name="40% - Accent2 2 8 2" xfId="3244"/>
    <cellStyle name="40% - Accent2 2 8 3" xfId="3245"/>
    <cellStyle name="40% - Accent2 2 9" xfId="3246"/>
    <cellStyle name="40% - Accent2 2 9 2" xfId="3247"/>
    <cellStyle name="40% - Accent2 2 9 3" xfId="3248"/>
    <cellStyle name="40% - Accent2 20" xfId="3249"/>
    <cellStyle name="40% - Accent2 21" xfId="3250"/>
    <cellStyle name="40% - Accent2 22" xfId="3251"/>
    <cellStyle name="40% - Accent2 23" xfId="3252"/>
    <cellStyle name="40% - Accent2 24" xfId="3253"/>
    <cellStyle name="40% - Accent2 25" xfId="3254"/>
    <cellStyle name="40% - Accent2 26" xfId="3255"/>
    <cellStyle name="40% - Accent2 27" xfId="3256"/>
    <cellStyle name="40% - Accent2 28" xfId="3257"/>
    <cellStyle name="40% - Accent2 29" xfId="3258"/>
    <cellStyle name="40% - Accent2 3" xfId="3259"/>
    <cellStyle name="40% - Accent2 3 10" xfId="3260"/>
    <cellStyle name="40% - Accent2 3 10 2" xfId="3261"/>
    <cellStyle name="40% - Accent2 3 10 3" xfId="3262"/>
    <cellStyle name="40% - Accent2 3 11" xfId="3263"/>
    <cellStyle name="40% - Accent2 3 11 2" xfId="3264"/>
    <cellStyle name="40% - Accent2 3 11 3" xfId="3265"/>
    <cellStyle name="40% - Accent2 3 12" xfId="3266"/>
    <cellStyle name="40% - Accent2 3 12 2" xfId="3267"/>
    <cellStyle name="40% - Accent2 3 12 3" xfId="3268"/>
    <cellStyle name="40% - Accent2 3 13" xfId="3269"/>
    <cellStyle name="40% - Accent2 3 14" xfId="3270"/>
    <cellStyle name="40% - Accent2 3 15" xfId="3271"/>
    <cellStyle name="40% - Accent2 3 16" xfId="3272"/>
    <cellStyle name="40% - Accent2 3 17" xfId="3273"/>
    <cellStyle name="40% - Accent2 3 18" xfId="3274"/>
    <cellStyle name="40% - Accent2 3 2" xfId="3275"/>
    <cellStyle name="40% - Accent2 3 2 2" xfId="3276"/>
    <cellStyle name="40% - Accent2 3 2 2 2" xfId="49251"/>
    <cellStyle name="40% - Accent2 3 2 3" xfId="3277"/>
    <cellStyle name="40% - Accent2 3 3" xfId="3278"/>
    <cellStyle name="40% - Accent2 3 3 2" xfId="3279"/>
    <cellStyle name="40% - Accent2 3 3 2 2" xfId="49252"/>
    <cellStyle name="40% - Accent2 3 3 3" xfId="3280"/>
    <cellStyle name="40% - Accent2 3 4" xfId="3281"/>
    <cellStyle name="40% - Accent2 3 4 2" xfId="3282"/>
    <cellStyle name="40% - Accent2 3 4 3" xfId="3283"/>
    <cellStyle name="40% - Accent2 3 5" xfId="3284"/>
    <cellStyle name="40% - Accent2 3 5 2" xfId="3285"/>
    <cellStyle name="40% - Accent2 3 5 3" xfId="3286"/>
    <cellStyle name="40% - Accent2 3 6" xfId="3287"/>
    <cellStyle name="40% - Accent2 3 6 2" xfId="3288"/>
    <cellStyle name="40% - Accent2 3 6 3" xfId="3289"/>
    <cellStyle name="40% - Accent2 3 7" xfId="3290"/>
    <cellStyle name="40% - Accent2 3 7 2" xfId="3291"/>
    <cellStyle name="40% - Accent2 3 7 3" xfId="3292"/>
    <cellStyle name="40% - Accent2 3 8" xfId="3293"/>
    <cellStyle name="40% - Accent2 3 8 2" xfId="3294"/>
    <cellStyle name="40% - Accent2 3 8 3" xfId="3295"/>
    <cellStyle name="40% - Accent2 3 9" xfId="3296"/>
    <cellStyle name="40% - Accent2 3 9 2" xfId="3297"/>
    <cellStyle name="40% - Accent2 3 9 3" xfId="3298"/>
    <cellStyle name="40% - Accent2 30" xfId="3299"/>
    <cellStyle name="40% - Accent2 31" xfId="3300"/>
    <cellStyle name="40% - Accent2 32" xfId="3301"/>
    <cellStyle name="40% - Accent2 33" xfId="3302"/>
    <cellStyle name="40% - Accent2 34" xfId="3303"/>
    <cellStyle name="40% - Accent2 35" xfId="3304"/>
    <cellStyle name="40% - Accent2 36" xfId="3305"/>
    <cellStyle name="40% - Accent2 37" xfId="3306"/>
    <cellStyle name="40% - Accent2 38" xfId="3307"/>
    <cellStyle name="40% - Accent2 39" xfId="3308"/>
    <cellStyle name="40% - Accent2 4" xfId="3309"/>
    <cellStyle name="40% - Accent2 4 10" xfId="3310"/>
    <cellStyle name="40% - Accent2 4 10 2" xfId="3311"/>
    <cellStyle name="40% - Accent2 4 10 3" xfId="3312"/>
    <cellStyle name="40% - Accent2 4 11" xfId="3313"/>
    <cellStyle name="40% - Accent2 4 11 2" xfId="3314"/>
    <cellStyle name="40% - Accent2 4 11 3" xfId="3315"/>
    <cellStyle name="40% - Accent2 4 12" xfId="3316"/>
    <cellStyle name="40% - Accent2 4 12 2" xfId="3317"/>
    <cellStyle name="40% - Accent2 4 12 3" xfId="3318"/>
    <cellStyle name="40% - Accent2 4 13" xfId="3319"/>
    <cellStyle name="40% - Accent2 4 14" xfId="3320"/>
    <cellStyle name="40% - Accent2 4 15" xfId="3321"/>
    <cellStyle name="40% - Accent2 4 16" xfId="3322"/>
    <cellStyle name="40% - Accent2 4 17" xfId="3323"/>
    <cellStyle name="40% - Accent2 4 18" xfId="3324"/>
    <cellStyle name="40% - Accent2 4 2" xfId="3325"/>
    <cellStyle name="40% - Accent2 4 2 2" xfId="3326"/>
    <cellStyle name="40% - Accent2 4 2 2 2" xfId="49253"/>
    <cellStyle name="40% - Accent2 4 2 3" xfId="3327"/>
    <cellStyle name="40% - Accent2 4 3" xfId="3328"/>
    <cellStyle name="40% - Accent2 4 3 2" xfId="3329"/>
    <cellStyle name="40% - Accent2 4 3 2 2" xfId="49254"/>
    <cellStyle name="40% - Accent2 4 3 3" xfId="3330"/>
    <cellStyle name="40% - Accent2 4 4" xfId="3331"/>
    <cellStyle name="40% - Accent2 4 4 2" xfId="3332"/>
    <cellStyle name="40% - Accent2 4 4 3" xfId="3333"/>
    <cellStyle name="40% - Accent2 4 5" xfId="3334"/>
    <cellStyle name="40% - Accent2 4 5 2" xfId="3335"/>
    <cellStyle name="40% - Accent2 4 5 3" xfId="3336"/>
    <cellStyle name="40% - Accent2 4 6" xfId="3337"/>
    <cellStyle name="40% - Accent2 4 6 2" xfId="3338"/>
    <cellStyle name="40% - Accent2 4 6 3" xfId="3339"/>
    <cellStyle name="40% - Accent2 4 7" xfId="3340"/>
    <cellStyle name="40% - Accent2 4 7 2" xfId="3341"/>
    <cellStyle name="40% - Accent2 4 7 3" xfId="3342"/>
    <cellStyle name="40% - Accent2 4 8" xfId="3343"/>
    <cellStyle name="40% - Accent2 4 8 2" xfId="3344"/>
    <cellStyle name="40% - Accent2 4 8 3" xfId="3345"/>
    <cellStyle name="40% - Accent2 4 9" xfId="3346"/>
    <cellStyle name="40% - Accent2 4 9 2" xfId="3347"/>
    <cellStyle name="40% - Accent2 4 9 3" xfId="3348"/>
    <cellStyle name="40% - Accent2 40" xfId="3349"/>
    <cellStyle name="40% - Accent2 5" xfId="3350"/>
    <cellStyle name="40% - Accent2 5 10" xfId="3351"/>
    <cellStyle name="40% - Accent2 5 10 2" xfId="3352"/>
    <cellStyle name="40% - Accent2 5 10 3" xfId="3353"/>
    <cellStyle name="40% - Accent2 5 11" xfId="3354"/>
    <cellStyle name="40% - Accent2 5 11 2" xfId="3355"/>
    <cellStyle name="40% - Accent2 5 11 3" xfId="3356"/>
    <cellStyle name="40% - Accent2 5 12" xfId="3357"/>
    <cellStyle name="40% - Accent2 5 12 2" xfId="3358"/>
    <cellStyle name="40% - Accent2 5 12 3" xfId="3359"/>
    <cellStyle name="40% - Accent2 5 13" xfId="3360"/>
    <cellStyle name="40% - Accent2 5 14" xfId="3361"/>
    <cellStyle name="40% - Accent2 5 15" xfId="3362"/>
    <cellStyle name="40% - Accent2 5 16" xfId="3363"/>
    <cellStyle name="40% - Accent2 5 17" xfId="3364"/>
    <cellStyle name="40% - Accent2 5 18" xfId="3365"/>
    <cellStyle name="40% - Accent2 5 2" xfId="3366"/>
    <cellStyle name="40% - Accent2 5 2 2" xfId="3367"/>
    <cellStyle name="40% - Accent2 5 2 2 2" xfId="49255"/>
    <cellStyle name="40% - Accent2 5 2 3" xfId="3368"/>
    <cellStyle name="40% - Accent2 5 3" xfId="3369"/>
    <cellStyle name="40% - Accent2 5 3 2" xfId="3370"/>
    <cellStyle name="40% - Accent2 5 3 2 2" xfId="49256"/>
    <cellStyle name="40% - Accent2 5 3 3" xfId="3371"/>
    <cellStyle name="40% - Accent2 5 4" xfId="3372"/>
    <cellStyle name="40% - Accent2 5 4 2" xfId="3373"/>
    <cellStyle name="40% - Accent2 5 4 3" xfId="3374"/>
    <cellStyle name="40% - Accent2 5 5" xfId="3375"/>
    <cellStyle name="40% - Accent2 5 5 2" xfId="3376"/>
    <cellStyle name="40% - Accent2 5 5 3" xfId="3377"/>
    <cellStyle name="40% - Accent2 5 6" xfId="3378"/>
    <cellStyle name="40% - Accent2 5 6 2" xfId="3379"/>
    <cellStyle name="40% - Accent2 5 6 3" xfId="3380"/>
    <cellStyle name="40% - Accent2 5 7" xfId="3381"/>
    <cellStyle name="40% - Accent2 5 7 2" xfId="3382"/>
    <cellStyle name="40% - Accent2 5 7 3" xfId="3383"/>
    <cellStyle name="40% - Accent2 5 8" xfId="3384"/>
    <cellStyle name="40% - Accent2 5 8 2" xfId="3385"/>
    <cellStyle name="40% - Accent2 5 8 3" xfId="3386"/>
    <cellStyle name="40% - Accent2 5 9" xfId="3387"/>
    <cellStyle name="40% - Accent2 5 9 2" xfId="3388"/>
    <cellStyle name="40% - Accent2 5 9 3" xfId="3389"/>
    <cellStyle name="40% - Accent2 6" xfId="3390"/>
    <cellStyle name="40% - Accent2 6 2" xfId="3391"/>
    <cellStyle name="40% - Accent2 6 3" xfId="3392"/>
    <cellStyle name="40% - Accent2 6 4" xfId="3393"/>
    <cellStyle name="40% - Accent2 6 5" xfId="3394"/>
    <cellStyle name="40% - Accent2 6 6" xfId="3395"/>
    <cellStyle name="40% - Accent2 6 7" xfId="3396"/>
    <cellStyle name="40% - Accent2 7" xfId="3397"/>
    <cellStyle name="40% - Accent2 7 2" xfId="3398"/>
    <cellStyle name="40% - Accent2 7 2 2" xfId="49257"/>
    <cellStyle name="40% - Accent2 7 3" xfId="3399"/>
    <cellStyle name="40% - Accent2 7 3 2" xfId="49258"/>
    <cellStyle name="40% - Accent2 7 4" xfId="3400"/>
    <cellStyle name="40% - Accent2 7 5" xfId="3401"/>
    <cellStyle name="40% - Accent2 7 6" xfId="3402"/>
    <cellStyle name="40% - Accent2 7 7" xfId="3403"/>
    <cellStyle name="40% - Accent2 8" xfId="3404"/>
    <cellStyle name="40% - Accent2 8 2" xfId="3405"/>
    <cellStyle name="40% - Accent2 8 3" xfId="3406"/>
    <cellStyle name="40% - Accent2 9" xfId="3407"/>
    <cellStyle name="40% - Accent2 9 2" xfId="3408"/>
    <cellStyle name="40% - Accent2 9 3" xfId="3409"/>
    <cellStyle name="40% - Accent3 10" xfId="3410"/>
    <cellStyle name="40% - Accent3 10 2" xfId="3411"/>
    <cellStyle name="40% - Accent3 10 3" xfId="3412"/>
    <cellStyle name="40% - Accent3 11" xfId="3413"/>
    <cellStyle name="40% - Accent3 11 2" xfId="3414"/>
    <cellStyle name="40% - Accent3 11 3" xfId="3415"/>
    <cellStyle name="40% - Accent3 12" xfId="3416"/>
    <cellStyle name="40% - Accent3 12 2" xfId="3417"/>
    <cellStyle name="40% - Accent3 12 3" xfId="3418"/>
    <cellStyle name="40% - Accent3 13" xfId="3419"/>
    <cellStyle name="40% - Accent3 13 2" xfId="3420"/>
    <cellStyle name="40% - Accent3 13 3" xfId="3421"/>
    <cellStyle name="40% - Accent3 14" xfId="3422"/>
    <cellStyle name="40% - Accent3 14 2" xfId="3423"/>
    <cellStyle name="40% - Accent3 14 3" xfId="3424"/>
    <cellStyle name="40% - Accent3 15" xfId="3425"/>
    <cellStyle name="40% - Accent3 15 2" xfId="3426"/>
    <cellStyle name="40% - Accent3 15 3" xfId="3427"/>
    <cellStyle name="40% - Accent3 16" xfId="3428"/>
    <cellStyle name="40% - Accent3 16 2" xfId="3429"/>
    <cellStyle name="40% - Accent3 16 3" xfId="3430"/>
    <cellStyle name="40% - Accent3 17" xfId="3431"/>
    <cellStyle name="40% - Accent3 17 2" xfId="3432"/>
    <cellStyle name="40% - Accent3 17 3" xfId="3433"/>
    <cellStyle name="40% - Accent3 18" xfId="3434"/>
    <cellStyle name="40% - Accent3 18 2" xfId="3435"/>
    <cellStyle name="40% - Accent3 18 3" xfId="3436"/>
    <cellStyle name="40% - Accent3 19" xfId="3437"/>
    <cellStyle name="40% - Accent3 19 2" xfId="3438"/>
    <cellStyle name="40% - Accent3 19 3" xfId="3439"/>
    <cellStyle name="40% - Accent3 2" xfId="3440"/>
    <cellStyle name="40% - Accent3 2 10" xfId="3441"/>
    <cellStyle name="40% - Accent3 2 10 2" xfId="3442"/>
    <cellStyle name="40% - Accent3 2 10 3" xfId="3443"/>
    <cellStyle name="40% - Accent3 2 11" xfId="3444"/>
    <cellStyle name="40% - Accent3 2 11 2" xfId="3445"/>
    <cellStyle name="40% - Accent3 2 11 3" xfId="3446"/>
    <cellStyle name="40% - Accent3 2 12" xfId="3447"/>
    <cellStyle name="40% - Accent3 2 12 2" xfId="3448"/>
    <cellStyle name="40% - Accent3 2 12 3" xfId="3449"/>
    <cellStyle name="40% - Accent3 2 13" xfId="3450"/>
    <cellStyle name="40% - Accent3 2 14" xfId="3451"/>
    <cellStyle name="40% - Accent3 2 15" xfId="3452"/>
    <cellStyle name="40% - Accent3 2 16" xfId="3453"/>
    <cellStyle name="40% - Accent3 2 17" xfId="3454"/>
    <cellStyle name="40% - Accent3 2 18" xfId="3455"/>
    <cellStyle name="40% - Accent3 2 2" xfId="3456"/>
    <cellStyle name="40% - Accent3 2 2 2" xfId="3457"/>
    <cellStyle name="40% - Accent3 2 2 2 2" xfId="49259"/>
    <cellStyle name="40% - Accent3 2 2 3" xfId="3458"/>
    <cellStyle name="40% - Accent3 2 3" xfId="3459"/>
    <cellStyle name="40% - Accent3 2 3 2" xfId="3460"/>
    <cellStyle name="40% - Accent3 2 3 2 2" xfId="49260"/>
    <cellStyle name="40% - Accent3 2 3 3" xfId="3461"/>
    <cellStyle name="40% - Accent3 2 4" xfId="3462"/>
    <cellStyle name="40% - Accent3 2 4 2" xfId="3463"/>
    <cellStyle name="40% - Accent3 2 4 3" xfId="3464"/>
    <cellStyle name="40% - Accent3 2 5" xfId="3465"/>
    <cellStyle name="40% - Accent3 2 5 2" xfId="3466"/>
    <cellStyle name="40% - Accent3 2 5 3" xfId="3467"/>
    <cellStyle name="40% - Accent3 2 6" xfId="3468"/>
    <cellStyle name="40% - Accent3 2 6 2" xfId="3469"/>
    <cellStyle name="40% - Accent3 2 6 3" xfId="3470"/>
    <cellStyle name="40% - Accent3 2 7" xfId="3471"/>
    <cellStyle name="40% - Accent3 2 7 2" xfId="3472"/>
    <cellStyle name="40% - Accent3 2 7 3" xfId="3473"/>
    <cellStyle name="40% - Accent3 2 8" xfId="3474"/>
    <cellStyle name="40% - Accent3 2 8 2" xfId="3475"/>
    <cellStyle name="40% - Accent3 2 8 3" xfId="3476"/>
    <cellStyle name="40% - Accent3 2 9" xfId="3477"/>
    <cellStyle name="40% - Accent3 2 9 2" xfId="3478"/>
    <cellStyle name="40% - Accent3 2 9 3" xfId="3479"/>
    <cellStyle name="40% - Accent3 20" xfId="3480"/>
    <cellStyle name="40% - Accent3 21" xfId="3481"/>
    <cellStyle name="40% - Accent3 22" xfId="3482"/>
    <cellStyle name="40% - Accent3 23" xfId="3483"/>
    <cellStyle name="40% - Accent3 24" xfId="3484"/>
    <cellStyle name="40% - Accent3 25" xfId="3485"/>
    <cellStyle name="40% - Accent3 26" xfId="3486"/>
    <cellStyle name="40% - Accent3 27" xfId="3487"/>
    <cellStyle name="40% - Accent3 28" xfId="3488"/>
    <cellStyle name="40% - Accent3 29" xfId="3489"/>
    <cellStyle name="40% - Accent3 3" xfId="3490"/>
    <cellStyle name="40% - Accent3 3 10" xfId="3491"/>
    <cellStyle name="40% - Accent3 3 10 2" xfId="3492"/>
    <cellStyle name="40% - Accent3 3 10 3" xfId="3493"/>
    <cellStyle name="40% - Accent3 3 11" xfId="3494"/>
    <cellStyle name="40% - Accent3 3 11 2" xfId="3495"/>
    <cellStyle name="40% - Accent3 3 11 3" xfId="3496"/>
    <cellStyle name="40% - Accent3 3 12" xfId="3497"/>
    <cellStyle name="40% - Accent3 3 12 2" xfId="3498"/>
    <cellStyle name="40% - Accent3 3 12 3" xfId="3499"/>
    <cellStyle name="40% - Accent3 3 13" xfId="3500"/>
    <cellStyle name="40% - Accent3 3 14" xfId="3501"/>
    <cellStyle name="40% - Accent3 3 15" xfId="3502"/>
    <cellStyle name="40% - Accent3 3 16" xfId="3503"/>
    <cellStyle name="40% - Accent3 3 17" xfId="3504"/>
    <cellStyle name="40% - Accent3 3 18" xfId="3505"/>
    <cellStyle name="40% - Accent3 3 2" xfId="3506"/>
    <cellStyle name="40% - Accent3 3 2 2" xfId="3507"/>
    <cellStyle name="40% - Accent3 3 2 2 2" xfId="49261"/>
    <cellStyle name="40% - Accent3 3 2 3" xfId="3508"/>
    <cellStyle name="40% - Accent3 3 3" xfId="3509"/>
    <cellStyle name="40% - Accent3 3 3 2" xfId="3510"/>
    <cellStyle name="40% - Accent3 3 3 2 2" xfId="49262"/>
    <cellStyle name="40% - Accent3 3 3 3" xfId="3511"/>
    <cellStyle name="40% - Accent3 3 4" xfId="3512"/>
    <cellStyle name="40% - Accent3 3 4 2" xfId="3513"/>
    <cellStyle name="40% - Accent3 3 4 3" xfId="3514"/>
    <cellStyle name="40% - Accent3 3 5" xfId="3515"/>
    <cellStyle name="40% - Accent3 3 5 2" xfId="3516"/>
    <cellStyle name="40% - Accent3 3 5 3" xfId="3517"/>
    <cellStyle name="40% - Accent3 3 6" xfId="3518"/>
    <cellStyle name="40% - Accent3 3 6 2" xfId="3519"/>
    <cellStyle name="40% - Accent3 3 6 3" xfId="3520"/>
    <cellStyle name="40% - Accent3 3 7" xfId="3521"/>
    <cellStyle name="40% - Accent3 3 7 2" xfId="3522"/>
    <cellStyle name="40% - Accent3 3 7 3" xfId="3523"/>
    <cellStyle name="40% - Accent3 3 8" xfId="3524"/>
    <cellStyle name="40% - Accent3 3 8 2" xfId="3525"/>
    <cellStyle name="40% - Accent3 3 8 3" xfId="3526"/>
    <cellStyle name="40% - Accent3 3 9" xfId="3527"/>
    <cellStyle name="40% - Accent3 3 9 2" xfId="3528"/>
    <cellStyle name="40% - Accent3 3 9 3" xfId="3529"/>
    <cellStyle name="40% - Accent3 30" xfId="3530"/>
    <cellStyle name="40% - Accent3 31" xfId="3531"/>
    <cellStyle name="40% - Accent3 32" xfId="3532"/>
    <cellStyle name="40% - Accent3 33" xfId="3533"/>
    <cellStyle name="40% - Accent3 34" xfId="3534"/>
    <cellStyle name="40% - Accent3 35" xfId="3535"/>
    <cellStyle name="40% - Accent3 36" xfId="3536"/>
    <cellStyle name="40% - Accent3 37" xfId="3537"/>
    <cellStyle name="40% - Accent3 38" xfId="3538"/>
    <cellStyle name="40% - Accent3 39" xfId="3539"/>
    <cellStyle name="40% - Accent3 4" xfId="3540"/>
    <cellStyle name="40% - Accent3 4 10" xfId="3541"/>
    <cellStyle name="40% - Accent3 4 10 2" xfId="3542"/>
    <cellStyle name="40% - Accent3 4 10 3" xfId="3543"/>
    <cellStyle name="40% - Accent3 4 11" xfId="3544"/>
    <cellStyle name="40% - Accent3 4 11 2" xfId="3545"/>
    <cellStyle name="40% - Accent3 4 11 3" xfId="3546"/>
    <cellStyle name="40% - Accent3 4 12" xfId="3547"/>
    <cellStyle name="40% - Accent3 4 12 2" xfId="3548"/>
    <cellStyle name="40% - Accent3 4 12 3" xfId="3549"/>
    <cellStyle name="40% - Accent3 4 13" xfId="3550"/>
    <cellStyle name="40% - Accent3 4 14" xfId="3551"/>
    <cellStyle name="40% - Accent3 4 15" xfId="3552"/>
    <cellStyle name="40% - Accent3 4 16" xfId="3553"/>
    <cellStyle name="40% - Accent3 4 17" xfId="3554"/>
    <cellStyle name="40% - Accent3 4 18" xfId="3555"/>
    <cellStyle name="40% - Accent3 4 2" xfId="3556"/>
    <cellStyle name="40% - Accent3 4 2 2" xfId="3557"/>
    <cellStyle name="40% - Accent3 4 2 2 2" xfId="49263"/>
    <cellStyle name="40% - Accent3 4 2 3" xfId="3558"/>
    <cellStyle name="40% - Accent3 4 3" xfId="3559"/>
    <cellStyle name="40% - Accent3 4 3 2" xfId="3560"/>
    <cellStyle name="40% - Accent3 4 3 2 2" xfId="49264"/>
    <cellStyle name="40% - Accent3 4 3 3" xfId="3561"/>
    <cellStyle name="40% - Accent3 4 4" xfId="3562"/>
    <cellStyle name="40% - Accent3 4 4 2" xfId="3563"/>
    <cellStyle name="40% - Accent3 4 4 3" xfId="3564"/>
    <cellStyle name="40% - Accent3 4 5" xfId="3565"/>
    <cellStyle name="40% - Accent3 4 5 2" xfId="3566"/>
    <cellStyle name="40% - Accent3 4 5 3" xfId="3567"/>
    <cellStyle name="40% - Accent3 4 6" xfId="3568"/>
    <cellStyle name="40% - Accent3 4 6 2" xfId="3569"/>
    <cellStyle name="40% - Accent3 4 6 3" xfId="3570"/>
    <cellStyle name="40% - Accent3 4 7" xfId="3571"/>
    <cellStyle name="40% - Accent3 4 7 2" xfId="3572"/>
    <cellStyle name="40% - Accent3 4 7 3" xfId="3573"/>
    <cellStyle name="40% - Accent3 4 8" xfId="3574"/>
    <cellStyle name="40% - Accent3 4 8 2" xfId="3575"/>
    <cellStyle name="40% - Accent3 4 8 3" xfId="3576"/>
    <cellStyle name="40% - Accent3 4 9" xfId="3577"/>
    <cellStyle name="40% - Accent3 4 9 2" xfId="3578"/>
    <cellStyle name="40% - Accent3 4 9 3" xfId="3579"/>
    <cellStyle name="40% - Accent3 40" xfId="3580"/>
    <cellStyle name="40% - Accent3 5" xfId="3581"/>
    <cellStyle name="40% - Accent3 5 10" xfId="3582"/>
    <cellStyle name="40% - Accent3 5 10 2" xfId="3583"/>
    <cellStyle name="40% - Accent3 5 10 3" xfId="3584"/>
    <cellStyle name="40% - Accent3 5 11" xfId="3585"/>
    <cellStyle name="40% - Accent3 5 11 2" xfId="3586"/>
    <cellStyle name="40% - Accent3 5 11 3" xfId="3587"/>
    <cellStyle name="40% - Accent3 5 12" xfId="3588"/>
    <cellStyle name="40% - Accent3 5 12 2" xfId="3589"/>
    <cellStyle name="40% - Accent3 5 12 3" xfId="3590"/>
    <cellStyle name="40% - Accent3 5 13" xfId="3591"/>
    <cellStyle name="40% - Accent3 5 14" xfId="3592"/>
    <cellStyle name="40% - Accent3 5 15" xfId="3593"/>
    <cellStyle name="40% - Accent3 5 16" xfId="3594"/>
    <cellStyle name="40% - Accent3 5 17" xfId="3595"/>
    <cellStyle name="40% - Accent3 5 18" xfId="3596"/>
    <cellStyle name="40% - Accent3 5 2" xfId="3597"/>
    <cellStyle name="40% - Accent3 5 2 2" xfId="3598"/>
    <cellStyle name="40% - Accent3 5 2 2 2" xfId="49265"/>
    <cellStyle name="40% - Accent3 5 2 3" xfId="3599"/>
    <cellStyle name="40% - Accent3 5 3" xfId="3600"/>
    <cellStyle name="40% - Accent3 5 3 2" xfId="3601"/>
    <cellStyle name="40% - Accent3 5 3 2 2" xfId="49266"/>
    <cellStyle name="40% - Accent3 5 3 3" xfId="3602"/>
    <cellStyle name="40% - Accent3 5 4" xfId="3603"/>
    <cellStyle name="40% - Accent3 5 4 2" xfId="3604"/>
    <cellStyle name="40% - Accent3 5 4 3" xfId="3605"/>
    <cellStyle name="40% - Accent3 5 5" xfId="3606"/>
    <cellStyle name="40% - Accent3 5 5 2" xfId="3607"/>
    <cellStyle name="40% - Accent3 5 5 3" xfId="3608"/>
    <cellStyle name="40% - Accent3 5 6" xfId="3609"/>
    <cellStyle name="40% - Accent3 5 6 2" xfId="3610"/>
    <cellStyle name="40% - Accent3 5 6 3" xfId="3611"/>
    <cellStyle name="40% - Accent3 5 7" xfId="3612"/>
    <cellStyle name="40% - Accent3 5 7 2" xfId="3613"/>
    <cellStyle name="40% - Accent3 5 7 3" xfId="3614"/>
    <cellStyle name="40% - Accent3 5 8" xfId="3615"/>
    <cellStyle name="40% - Accent3 5 8 2" xfId="3616"/>
    <cellStyle name="40% - Accent3 5 8 3" xfId="3617"/>
    <cellStyle name="40% - Accent3 5 9" xfId="3618"/>
    <cellStyle name="40% - Accent3 5 9 2" xfId="3619"/>
    <cellStyle name="40% - Accent3 5 9 3" xfId="3620"/>
    <cellStyle name="40% - Accent3 6" xfId="3621"/>
    <cellStyle name="40% - Accent3 6 2" xfId="3622"/>
    <cellStyle name="40% - Accent3 6 3" xfId="3623"/>
    <cellStyle name="40% - Accent3 6 4" xfId="3624"/>
    <cellStyle name="40% - Accent3 6 5" xfId="3625"/>
    <cellStyle name="40% - Accent3 6 6" xfId="3626"/>
    <cellStyle name="40% - Accent3 6 7" xfId="3627"/>
    <cellStyle name="40% - Accent3 7" xfId="3628"/>
    <cellStyle name="40% - Accent3 7 2" xfId="3629"/>
    <cellStyle name="40% - Accent3 7 2 2" xfId="49267"/>
    <cellStyle name="40% - Accent3 7 3" xfId="3630"/>
    <cellStyle name="40% - Accent3 7 3 2" xfId="49268"/>
    <cellStyle name="40% - Accent3 7 4" xfId="3631"/>
    <cellStyle name="40% - Accent3 7 5" xfId="3632"/>
    <cellStyle name="40% - Accent3 7 6" xfId="3633"/>
    <cellStyle name="40% - Accent3 7 7" xfId="3634"/>
    <cellStyle name="40% - Accent3 8" xfId="3635"/>
    <cellStyle name="40% - Accent3 8 2" xfId="3636"/>
    <cellStyle name="40% - Accent3 8 3" xfId="3637"/>
    <cellStyle name="40% - Accent3 9" xfId="3638"/>
    <cellStyle name="40% - Accent3 9 2" xfId="3639"/>
    <cellStyle name="40% - Accent3 9 3" xfId="3640"/>
    <cellStyle name="40% - Accent4 10" xfId="3641"/>
    <cellStyle name="40% - Accent4 10 2" xfId="3642"/>
    <cellStyle name="40% - Accent4 10 3" xfId="3643"/>
    <cellStyle name="40% - Accent4 11" xfId="3644"/>
    <cellStyle name="40% - Accent4 11 2" xfId="3645"/>
    <cellStyle name="40% - Accent4 11 3" xfId="3646"/>
    <cellStyle name="40% - Accent4 12" xfId="3647"/>
    <cellStyle name="40% - Accent4 12 2" xfId="3648"/>
    <cellStyle name="40% - Accent4 12 3" xfId="3649"/>
    <cellStyle name="40% - Accent4 13" xfId="3650"/>
    <cellStyle name="40% - Accent4 13 2" xfId="3651"/>
    <cellStyle name="40% - Accent4 13 3" xfId="3652"/>
    <cellStyle name="40% - Accent4 14" xfId="3653"/>
    <cellStyle name="40% - Accent4 14 2" xfId="3654"/>
    <cellStyle name="40% - Accent4 14 3" xfId="3655"/>
    <cellStyle name="40% - Accent4 15" xfId="3656"/>
    <cellStyle name="40% - Accent4 15 2" xfId="3657"/>
    <cellStyle name="40% - Accent4 15 3" xfId="3658"/>
    <cellStyle name="40% - Accent4 16" xfId="3659"/>
    <cellStyle name="40% - Accent4 16 2" xfId="3660"/>
    <cellStyle name="40% - Accent4 16 3" xfId="3661"/>
    <cellStyle name="40% - Accent4 17" xfId="3662"/>
    <cellStyle name="40% - Accent4 17 2" xfId="3663"/>
    <cellStyle name="40% - Accent4 17 3" xfId="3664"/>
    <cellStyle name="40% - Accent4 18" xfId="3665"/>
    <cellStyle name="40% - Accent4 18 2" xfId="3666"/>
    <cellStyle name="40% - Accent4 18 3" xfId="3667"/>
    <cellStyle name="40% - Accent4 19" xfId="3668"/>
    <cellStyle name="40% - Accent4 19 2" xfId="3669"/>
    <cellStyle name="40% - Accent4 19 3" xfId="3670"/>
    <cellStyle name="40% - Accent4 2" xfId="3671"/>
    <cellStyle name="40% - Accent4 2 10" xfId="3672"/>
    <cellStyle name="40% - Accent4 2 10 2" xfId="3673"/>
    <cellStyle name="40% - Accent4 2 10 3" xfId="3674"/>
    <cellStyle name="40% - Accent4 2 11" xfId="3675"/>
    <cellStyle name="40% - Accent4 2 11 2" xfId="3676"/>
    <cellStyle name="40% - Accent4 2 11 3" xfId="3677"/>
    <cellStyle name="40% - Accent4 2 12" xfId="3678"/>
    <cellStyle name="40% - Accent4 2 12 2" xfId="3679"/>
    <cellStyle name="40% - Accent4 2 12 3" xfId="3680"/>
    <cellStyle name="40% - Accent4 2 13" xfId="3681"/>
    <cellStyle name="40% - Accent4 2 14" xfId="3682"/>
    <cellStyle name="40% - Accent4 2 15" xfId="3683"/>
    <cellStyle name="40% - Accent4 2 16" xfId="3684"/>
    <cellStyle name="40% - Accent4 2 17" xfId="3685"/>
    <cellStyle name="40% - Accent4 2 18" xfId="3686"/>
    <cellStyle name="40% - Accent4 2 2" xfId="3687"/>
    <cellStyle name="40% - Accent4 2 2 2" xfId="3688"/>
    <cellStyle name="40% - Accent4 2 2 2 2" xfId="49269"/>
    <cellStyle name="40% - Accent4 2 2 3" xfId="3689"/>
    <cellStyle name="40% - Accent4 2 3" xfId="3690"/>
    <cellStyle name="40% - Accent4 2 3 2" xfId="3691"/>
    <cellStyle name="40% - Accent4 2 3 2 2" xfId="49270"/>
    <cellStyle name="40% - Accent4 2 3 3" xfId="3692"/>
    <cellStyle name="40% - Accent4 2 4" xfId="3693"/>
    <cellStyle name="40% - Accent4 2 4 2" xfId="3694"/>
    <cellStyle name="40% - Accent4 2 4 3" xfId="3695"/>
    <cellStyle name="40% - Accent4 2 5" xfId="3696"/>
    <cellStyle name="40% - Accent4 2 5 2" xfId="3697"/>
    <cellStyle name="40% - Accent4 2 5 3" xfId="3698"/>
    <cellStyle name="40% - Accent4 2 6" xfId="3699"/>
    <cellStyle name="40% - Accent4 2 6 2" xfId="3700"/>
    <cellStyle name="40% - Accent4 2 6 3" xfId="3701"/>
    <cellStyle name="40% - Accent4 2 7" xfId="3702"/>
    <cellStyle name="40% - Accent4 2 7 2" xfId="3703"/>
    <cellStyle name="40% - Accent4 2 7 3" xfId="3704"/>
    <cellStyle name="40% - Accent4 2 8" xfId="3705"/>
    <cellStyle name="40% - Accent4 2 8 2" xfId="3706"/>
    <cellStyle name="40% - Accent4 2 8 3" xfId="3707"/>
    <cellStyle name="40% - Accent4 2 9" xfId="3708"/>
    <cellStyle name="40% - Accent4 2 9 2" xfId="3709"/>
    <cellStyle name="40% - Accent4 2 9 3" xfId="3710"/>
    <cellStyle name="40% - Accent4 20" xfId="3711"/>
    <cellStyle name="40% - Accent4 21" xfId="3712"/>
    <cellStyle name="40% - Accent4 22" xfId="3713"/>
    <cellStyle name="40% - Accent4 23" xfId="3714"/>
    <cellStyle name="40% - Accent4 24" xfId="3715"/>
    <cellStyle name="40% - Accent4 25" xfId="3716"/>
    <cellStyle name="40% - Accent4 26" xfId="3717"/>
    <cellStyle name="40% - Accent4 27" xfId="3718"/>
    <cellStyle name="40% - Accent4 28" xfId="3719"/>
    <cellStyle name="40% - Accent4 29" xfId="3720"/>
    <cellStyle name="40% - Accent4 3" xfId="3721"/>
    <cellStyle name="40% - Accent4 3 10" xfId="3722"/>
    <cellStyle name="40% - Accent4 3 10 2" xfId="3723"/>
    <cellStyle name="40% - Accent4 3 10 3" xfId="3724"/>
    <cellStyle name="40% - Accent4 3 11" xfId="3725"/>
    <cellStyle name="40% - Accent4 3 11 2" xfId="3726"/>
    <cellStyle name="40% - Accent4 3 11 3" xfId="3727"/>
    <cellStyle name="40% - Accent4 3 12" xfId="3728"/>
    <cellStyle name="40% - Accent4 3 12 2" xfId="3729"/>
    <cellStyle name="40% - Accent4 3 12 3" xfId="3730"/>
    <cellStyle name="40% - Accent4 3 13" xfId="3731"/>
    <cellStyle name="40% - Accent4 3 14" xfId="3732"/>
    <cellStyle name="40% - Accent4 3 15" xfId="3733"/>
    <cellStyle name="40% - Accent4 3 16" xfId="3734"/>
    <cellStyle name="40% - Accent4 3 17" xfId="3735"/>
    <cellStyle name="40% - Accent4 3 18" xfId="3736"/>
    <cellStyle name="40% - Accent4 3 2" xfId="3737"/>
    <cellStyle name="40% - Accent4 3 2 2" xfId="3738"/>
    <cellStyle name="40% - Accent4 3 2 2 2" xfId="49271"/>
    <cellStyle name="40% - Accent4 3 2 3" xfId="3739"/>
    <cellStyle name="40% - Accent4 3 3" xfId="3740"/>
    <cellStyle name="40% - Accent4 3 3 2" xfId="3741"/>
    <cellStyle name="40% - Accent4 3 3 2 2" xfId="49272"/>
    <cellStyle name="40% - Accent4 3 3 3" xfId="3742"/>
    <cellStyle name="40% - Accent4 3 4" xfId="3743"/>
    <cellStyle name="40% - Accent4 3 4 2" xfId="3744"/>
    <cellStyle name="40% - Accent4 3 4 3" xfId="3745"/>
    <cellStyle name="40% - Accent4 3 5" xfId="3746"/>
    <cellStyle name="40% - Accent4 3 5 2" xfId="3747"/>
    <cellStyle name="40% - Accent4 3 5 3" xfId="3748"/>
    <cellStyle name="40% - Accent4 3 6" xfId="3749"/>
    <cellStyle name="40% - Accent4 3 6 2" xfId="3750"/>
    <cellStyle name="40% - Accent4 3 6 3" xfId="3751"/>
    <cellStyle name="40% - Accent4 3 7" xfId="3752"/>
    <cellStyle name="40% - Accent4 3 7 2" xfId="3753"/>
    <cellStyle name="40% - Accent4 3 7 3" xfId="3754"/>
    <cellStyle name="40% - Accent4 3 8" xfId="3755"/>
    <cellStyle name="40% - Accent4 3 8 2" xfId="3756"/>
    <cellStyle name="40% - Accent4 3 8 3" xfId="3757"/>
    <cellStyle name="40% - Accent4 3 9" xfId="3758"/>
    <cellStyle name="40% - Accent4 3 9 2" xfId="3759"/>
    <cellStyle name="40% - Accent4 3 9 3" xfId="3760"/>
    <cellStyle name="40% - Accent4 30" xfId="3761"/>
    <cellStyle name="40% - Accent4 31" xfId="3762"/>
    <cellStyle name="40% - Accent4 32" xfId="3763"/>
    <cellStyle name="40% - Accent4 33" xfId="3764"/>
    <cellStyle name="40% - Accent4 34" xfId="3765"/>
    <cellStyle name="40% - Accent4 35" xfId="3766"/>
    <cellStyle name="40% - Accent4 36" xfId="3767"/>
    <cellStyle name="40% - Accent4 37" xfId="3768"/>
    <cellStyle name="40% - Accent4 38" xfId="3769"/>
    <cellStyle name="40% - Accent4 39" xfId="3770"/>
    <cellStyle name="40% - Accent4 4" xfId="3771"/>
    <cellStyle name="40% - Accent4 4 10" xfId="3772"/>
    <cellStyle name="40% - Accent4 4 10 2" xfId="3773"/>
    <cellStyle name="40% - Accent4 4 10 3" xfId="3774"/>
    <cellStyle name="40% - Accent4 4 11" xfId="3775"/>
    <cellStyle name="40% - Accent4 4 11 2" xfId="3776"/>
    <cellStyle name="40% - Accent4 4 11 3" xfId="3777"/>
    <cellStyle name="40% - Accent4 4 12" xfId="3778"/>
    <cellStyle name="40% - Accent4 4 12 2" xfId="3779"/>
    <cellStyle name="40% - Accent4 4 12 3" xfId="3780"/>
    <cellStyle name="40% - Accent4 4 13" xfId="3781"/>
    <cellStyle name="40% - Accent4 4 14" xfId="3782"/>
    <cellStyle name="40% - Accent4 4 15" xfId="3783"/>
    <cellStyle name="40% - Accent4 4 16" xfId="3784"/>
    <cellStyle name="40% - Accent4 4 17" xfId="3785"/>
    <cellStyle name="40% - Accent4 4 18" xfId="3786"/>
    <cellStyle name="40% - Accent4 4 2" xfId="3787"/>
    <cellStyle name="40% - Accent4 4 2 2" xfId="3788"/>
    <cellStyle name="40% - Accent4 4 2 2 2" xfId="49273"/>
    <cellStyle name="40% - Accent4 4 2 3" xfId="3789"/>
    <cellStyle name="40% - Accent4 4 3" xfId="3790"/>
    <cellStyle name="40% - Accent4 4 3 2" xfId="3791"/>
    <cellStyle name="40% - Accent4 4 3 2 2" xfId="49274"/>
    <cellStyle name="40% - Accent4 4 3 3" xfId="3792"/>
    <cellStyle name="40% - Accent4 4 4" xfId="3793"/>
    <cellStyle name="40% - Accent4 4 4 2" xfId="3794"/>
    <cellStyle name="40% - Accent4 4 4 3" xfId="3795"/>
    <cellStyle name="40% - Accent4 4 5" xfId="3796"/>
    <cellStyle name="40% - Accent4 4 5 2" xfId="3797"/>
    <cellStyle name="40% - Accent4 4 5 3" xfId="3798"/>
    <cellStyle name="40% - Accent4 4 6" xfId="3799"/>
    <cellStyle name="40% - Accent4 4 6 2" xfId="3800"/>
    <cellStyle name="40% - Accent4 4 6 3" xfId="3801"/>
    <cellStyle name="40% - Accent4 4 7" xfId="3802"/>
    <cellStyle name="40% - Accent4 4 7 2" xfId="3803"/>
    <cellStyle name="40% - Accent4 4 7 3" xfId="3804"/>
    <cellStyle name="40% - Accent4 4 8" xfId="3805"/>
    <cellStyle name="40% - Accent4 4 8 2" xfId="3806"/>
    <cellStyle name="40% - Accent4 4 8 3" xfId="3807"/>
    <cellStyle name="40% - Accent4 4 9" xfId="3808"/>
    <cellStyle name="40% - Accent4 4 9 2" xfId="3809"/>
    <cellStyle name="40% - Accent4 4 9 3" xfId="3810"/>
    <cellStyle name="40% - Accent4 40" xfId="3811"/>
    <cellStyle name="40% - Accent4 5" xfId="3812"/>
    <cellStyle name="40% - Accent4 5 10" xfId="3813"/>
    <cellStyle name="40% - Accent4 5 10 2" xfId="3814"/>
    <cellStyle name="40% - Accent4 5 10 3" xfId="3815"/>
    <cellStyle name="40% - Accent4 5 11" xfId="3816"/>
    <cellStyle name="40% - Accent4 5 11 2" xfId="3817"/>
    <cellStyle name="40% - Accent4 5 11 3" xfId="3818"/>
    <cellStyle name="40% - Accent4 5 12" xfId="3819"/>
    <cellStyle name="40% - Accent4 5 12 2" xfId="3820"/>
    <cellStyle name="40% - Accent4 5 12 3" xfId="3821"/>
    <cellStyle name="40% - Accent4 5 13" xfId="3822"/>
    <cellStyle name="40% - Accent4 5 14" xfId="3823"/>
    <cellStyle name="40% - Accent4 5 15" xfId="3824"/>
    <cellStyle name="40% - Accent4 5 16" xfId="3825"/>
    <cellStyle name="40% - Accent4 5 17" xfId="3826"/>
    <cellStyle name="40% - Accent4 5 18" xfId="3827"/>
    <cellStyle name="40% - Accent4 5 2" xfId="3828"/>
    <cellStyle name="40% - Accent4 5 2 2" xfId="3829"/>
    <cellStyle name="40% - Accent4 5 2 2 2" xfId="49275"/>
    <cellStyle name="40% - Accent4 5 2 3" xfId="3830"/>
    <cellStyle name="40% - Accent4 5 3" xfId="3831"/>
    <cellStyle name="40% - Accent4 5 3 2" xfId="3832"/>
    <cellStyle name="40% - Accent4 5 3 2 2" xfId="49276"/>
    <cellStyle name="40% - Accent4 5 3 3" xfId="3833"/>
    <cellStyle name="40% - Accent4 5 4" xfId="3834"/>
    <cellStyle name="40% - Accent4 5 4 2" xfId="3835"/>
    <cellStyle name="40% - Accent4 5 4 3" xfId="3836"/>
    <cellStyle name="40% - Accent4 5 5" xfId="3837"/>
    <cellStyle name="40% - Accent4 5 5 2" xfId="3838"/>
    <cellStyle name="40% - Accent4 5 5 3" xfId="3839"/>
    <cellStyle name="40% - Accent4 5 6" xfId="3840"/>
    <cellStyle name="40% - Accent4 5 6 2" xfId="3841"/>
    <cellStyle name="40% - Accent4 5 6 3" xfId="3842"/>
    <cellStyle name="40% - Accent4 5 7" xfId="3843"/>
    <cellStyle name="40% - Accent4 5 7 2" xfId="3844"/>
    <cellStyle name="40% - Accent4 5 7 3" xfId="3845"/>
    <cellStyle name="40% - Accent4 5 8" xfId="3846"/>
    <cellStyle name="40% - Accent4 5 8 2" xfId="3847"/>
    <cellStyle name="40% - Accent4 5 8 3" xfId="3848"/>
    <cellStyle name="40% - Accent4 5 9" xfId="3849"/>
    <cellStyle name="40% - Accent4 5 9 2" xfId="3850"/>
    <cellStyle name="40% - Accent4 5 9 3" xfId="3851"/>
    <cellStyle name="40% - Accent4 6" xfId="3852"/>
    <cellStyle name="40% - Accent4 6 2" xfId="3853"/>
    <cellStyle name="40% - Accent4 6 3" xfId="3854"/>
    <cellStyle name="40% - Accent4 6 4" xfId="3855"/>
    <cellStyle name="40% - Accent4 6 5" xfId="3856"/>
    <cellStyle name="40% - Accent4 6 6" xfId="3857"/>
    <cellStyle name="40% - Accent4 6 7" xfId="3858"/>
    <cellStyle name="40% - Accent4 7" xfId="3859"/>
    <cellStyle name="40% - Accent4 7 2" xfId="3860"/>
    <cellStyle name="40% - Accent4 7 2 2" xfId="49277"/>
    <cellStyle name="40% - Accent4 7 3" xfId="3861"/>
    <cellStyle name="40% - Accent4 7 3 2" xfId="49278"/>
    <cellStyle name="40% - Accent4 7 4" xfId="3862"/>
    <cellStyle name="40% - Accent4 7 5" xfId="3863"/>
    <cellStyle name="40% - Accent4 7 6" xfId="3864"/>
    <cellStyle name="40% - Accent4 7 7" xfId="3865"/>
    <cellStyle name="40% - Accent4 8" xfId="3866"/>
    <cellStyle name="40% - Accent4 8 2" xfId="3867"/>
    <cellStyle name="40% - Accent4 8 3" xfId="3868"/>
    <cellStyle name="40% - Accent4 9" xfId="3869"/>
    <cellStyle name="40% - Accent4 9 2" xfId="3870"/>
    <cellStyle name="40% - Accent4 9 3" xfId="3871"/>
    <cellStyle name="40% - Accent5 10" xfId="3872"/>
    <cellStyle name="40% - Accent5 10 2" xfId="3873"/>
    <cellStyle name="40% - Accent5 10 3" xfId="3874"/>
    <cellStyle name="40% - Accent5 11" xfId="3875"/>
    <cellStyle name="40% - Accent5 11 2" xfId="3876"/>
    <cellStyle name="40% - Accent5 11 3" xfId="3877"/>
    <cellStyle name="40% - Accent5 12" xfId="3878"/>
    <cellStyle name="40% - Accent5 12 2" xfId="3879"/>
    <cellStyle name="40% - Accent5 12 3" xfId="3880"/>
    <cellStyle name="40% - Accent5 13" xfId="3881"/>
    <cellStyle name="40% - Accent5 13 2" xfId="3882"/>
    <cellStyle name="40% - Accent5 13 3" xfId="3883"/>
    <cellStyle name="40% - Accent5 14" xfId="3884"/>
    <cellStyle name="40% - Accent5 14 2" xfId="3885"/>
    <cellStyle name="40% - Accent5 14 3" xfId="3886"/>
    <cellStyle name="40% - Accent5 15" xfId="3887"/>
    <cellStyle name="40% - Accent5 15 2" xfId="3888"/>
    <cellStyle name="40% - Accent5 15 3" xfId="3889"/>
    <cellStyle name="40% - Accent5 16" xfId="3890"/>
    <cellStyle name="40% - Accent5 16 2" xfId="3891"/>
    <cellStyle name="40% - Accent5 16 3" xfId="3892"/>
    <cellStyle name="40% - Accent5 17" xfId="3893"/>
    <cellStyle name="40% - Accent5 17 2" xfId="3894"/>
    <cellStyle name="40% - Accent5 17 3" xfId="3895"/>
    <cellStyle name="40% - Accent5 18" xfId="3896"/>
    <cellStyle name="40% - Accent5 18 2" xfId="3897"/>
    <cellStyle name="40% - Accent5 18 3" xfId="3898"/>
    <cellStyle name="40% - Accent5 19" xfId="3899"/>
    <cellStyle name="40% - Accent5 19 2" xfId="3900"/>
    <cellStyle name="40% - Accent5 19 3" xfId="3901"/>
    <cellStyle name="40% - Accent5 2" xfId="3902"/>
    <cellStyle name="40% - Accent5 2 10" xfId="3903"/>
    <cellStyle name="40% - Accent5 2 10 2" xfId="3904"/>
    <cellStyle name="40% - Accent5 2 10 3" xfId="3905"/>
    <cellStyle name="40% - Accent5 2 11" xfId="3906"/>
    <cellStyle name="40% - Accent5 2 11 2" xfId="3907"/>
    <cellStyle name="40% - Accent5 2 11 3" xfId="3908"/>
    <cellStyle name="40% - Accent5 2 12" xfId="3909"/>
    <cellStyle name="40% - Accent5 2 12 2" xfId="3910"/>
    <cellStyle name="40% - Accent5 2 12 3" xfId="3911"/>
    <cellStyle name="40% - Accent5 2 13" xfId="3912"/>
    <cellStyle name="40% - Accent5 2 14" xfId="3913"/>
    <cellStyle name="40% - Accent5 2 15" xfId="3914"/>
    <cellStyle name="40% - Accent5 2 16" xfId="3915"/>
    <cellStyle name="40% - Accent5 2 17" xfId="3916"/>
    <cellStyle name="40% - Accent5 2 18" xfId="3917"/>
    <cellStyle name="40% - Accent5 2 2" xfId="3918"/>
    <cellStyle name="40% - Accent5 2 2 2" xfId="3919"/>
    <cellStyle name="40% - Accent5 2 2 2 2" xfId="49279"/>
    <cellStyle name="40% - Accent5 2 2 3" xfId="3920"/>
    <cellStyle name="40% - Accent5 2 3" xfId="3921"/>
    <cellStyle name="40% - Accent5 2 3 2" xfId="3922"/>
    <cellStyle name="40% - Accent5 2 3 2 2" xfId="49280"/>
    <cellStyle name="40% - Accent5 2 3 3" xfId="3923"/>
    <cellStyle name="40% - Accent5 2 4" xfId="3924"/>
    <cellStyle name="40% - Accent5 2 4 2" xfId="3925"/>
    <cellStyle name="40% - Accent5 2 4 3" xfId="3926"/>
    <cellStyle name="40% - Accent5 2 5" xfId="3927"/>
    <cellStyle name="40% - Accent5 2 5 2" xfId="3928"/>
    <cellStyle name="40% - Accent5 2 5 3" xfId="3929"/>
    <cellStyle name="40% - Accent5 2 6" xfId="3930"/>
    <cellStyle name="40% - Accent5 2 6 2" xfId="3931"/>
    <cellStyle name="40% - Accent5 2 6 3" xfId="3932"/>
    <cellStyle name="40% - Accent5 2 7" xfId="3933"/>
    <cellStyle name="40% - Accent5 2 7 2" xfId="3934"/>
    <cellStyle name="40% - Accent5 2 7 3" xfId="3935"/>
    <cellStyle name="40% - Accent5 2 8" xfId="3936"/>
    <cellStyle name="40% - Accent5 2 8 2" xfId="3937"/>
    <cellStyle name="40% - Accent5 2 8 3" xfId="3938"/>
    <cellStyle name="40% - Accent5 2 9" xfId="3939"/>
    <cellStyle name="40% - Accent5 2 9 2" xfId="3940"/>
    <cellStyle name="40% - Accent5 2 9 3" xfId="3941"/>
    <cellStyle name="40% - Accent5 20" xfId="3942"/>
    <cellStyle name="40% - Accent5 21" xfId="3943"/>
    <cellStyle name="40% - Accent5 22" xfId="3944"/>
    <cellStyle name="40% - Accent5 23" xfId="3945"/>
    <cellStyle name="40% - Accent5 24" xfId="3946"/>
    <cellStyle name="40% - Accent5 25" xfId="3947"/>
    <cellStyle name="40% - Accent5 26" xfId="3948"/>
    <cellStyle name="40% - Accent5 27" xfId="3949"/>
    <cellStyle name="40% - Accent5 28" xfId="3950"/>
    <cellStyle name="40% - Accent5 29" xfId="3951"/>
    <cellStyle name="40% - Accent5 3" xfId="3952"/>
    <cellStyle name="40% - Accent5 3 10" xfId="3953"/>
    <cellStyle name="40% - Accent5 3 10 2" xfId="3954"/>
    <cellStyle name="40% - Accent5 3 10 3" xfId="3955"/>
    <cellStyle name="40% - Accent5 3 11" xfId="3956"/>
    <cellStyle name="40% - Accent5 3 11 2" xfId="3957"/>
    <cellStyle name="40% - Accent5 3 11 3" xfId="3958"/>
    <cellStyle name="40% - Accent5 3 12" xfId="3959"/>
    <cellStyle name="40% - Accent5 3 12 2" xfId="3960"/>
    <cellStyle name="40% - Accent5 3 12 3" xfId="3961"/>
    <cellStyle name="40% - Accent5 3 13" xfId="3962"/>
    <cellStyle name="40% - Accent5 3 14" xfId="3963"/>
    <cellStyle name="40% - Accent5 3 15" xfId="3964"/>
    <cellStyle name="40% - Accent5 3 16" xfId="3965"/>
    <cellStyle name="40% - Accent5 3 17" xfId="3966"/>
    <cellStyle name="40% - Accent5 3 18" xfId="3967"/>
    <cellStyle name="40% - Accent5 3 2" xfId="3968"/>
    <cellStyle name="40% - Accent5 3 2 2" xfId="3969"/>
    <cellStyle name="40% - Accent5 3 2 2 2" xfId="49281"/>
    <cellStyle name="40% - Accent5 3 2 3" xfId="3970"/>
    <cellStyle name="40% - Accent5 3 3" xfId="3971"/>
    <cellStyle name="40% - Accent5 3 3 2" xfId="3972"/>
    <cellStyle name="40% - Accent5 3 3 2 2" xfId="49282"/>
    <cellStyle name="40% - Accent5 3 3 3" xfId="3973"/>
    <cellStyle name="40% - Accent5 3 4" xfId="3974"/>
    <cellStyle name="40% - Accent5 3 4 2" xfId="3975"/>
    <cellStyle name="40% - Accent5 3 4 3" xfId="3976"/>
    <cellStyle name="40% - Accent5 3 5" xfId="3977"/>
    <cellStyle name="40% - Accent5 3 5 2" xfId="3978"/>
    <cellStyle name="40% - Accent5 3 5 3" xfId="3979"/>
    <cellStyle name="40% - Accent5 3 6" xfId="3980"/>
    <cellStyle name="40% - Accent5 3 6 2" xfId="3981"/>
    <cellStyle name="40% - Accent5 3 6 3" xfId="3982"/>
    <cellStyle name="40% - Accent5 3 7" xfId="3983"/>
    <cellStyle name="40% - Accent5 3 7 2" xfId="3984"/>
    <cellStyle name="40% - Accent5 3 7 3" xfId="3985"/>
    <cellStyle name="40% - Accent5 3 8" xfId="3986"/>
    <cellStyle name="40% - Accent5 3 8 2" xfId="3987"/>
    <cellStyle name="40% - Accent5 3 8 3" xfId="3988"/>
    <cellStyle name="40% - Accent5 3 9" xfId="3989"/>
    <cellStyle name="40% - Accent5 3 9 2" xfId="3990"/>
    <cellStyle name="40% - Accent5 3 9 3" xfId="3991"/>
    <cellStyle name="40% - Accent5 30" xfId="3992"/>
    <cellStyle name="40% - Accent5 31" xfId="3993"/>
    <cellStyle name="40% - Accent5 32" xfId="3994"/>
    <cellStyle name="40% - Accent5 33" xfId="3995"/>
    <cellStyle name="40% - Accent5 34" xfId="3996"/>
    <cellStyle name="40% - Accent5 35" xfId="3997"/>
    <cellStyle name="40% - Accent5 36" xfId="3998"/>
    <cellStyle name="40% - Accent5 37" xfId="3999"/>
    <cellStyle name="40% - Accent5 38" xfId="4000"/>
    <cellStyle name="40% - Accent5 39" xfId="4001"/>
    <cellStyle name="40% - Accent5 4" xfId="4002"/>
    <cellStyle name="40% - Accent5 4 10" xfId="4003"/>
    <cellStyle name="40% - Accent5 4 10 2" xfId="4004"/>
    <cellStyle name="40% - Accent5 4 10 3" xfId="4005"/>
    <cellStyle name="40% - Accent5 4 11" xfId="4006"/>
    <cellStyle name="40% - Accent5 4 11 2" xfId="4007"/>
    <cellStyle name="40% - Accent5 4 11 3" xfId="4008"/>
    <cellStyle name="40% - Accent5 4 12" xfId="4009"/>
    <cellStyle name="40% - Accent5 4 12 2" xfId="4010"/>
    <cellStyle name="40% - Accent5 4 12 3" xfId="4011"/>
    <cellStyle name="40% - Accent5 4 13" xfId="4012"/>
    <cellStyle name="40% - Accent5 4 14" xfId="4013"/>
    <cellStyle name="40% - Accent5 4 15" xfId="4014"/>
    <cellStyle name="40% - Accent5 4 16" xfId="4015"/>
    <cellStyle name="40% - Accent5 4 17" xfId="4016"/>
    <cellStyle name="40% - Accent5 4 18" xfId="4017"/>
    <cellStyle name="40% - Accent5 4 2" xfId="4018"/>
    <cellStyle name="40% - Accent5 4 2 2" xfId="4019"/>
    <cellStyle name="40% - Accent5 4 2 2 2" xfId="49283"/>
    <cellStyle name="40% - Accent5 4 2 3" xfId="4020"/>
    <cellStyle name="40% - Accent5 4 3" xfId="4021"/>
    <cellStyle name="40% - Accent5 4 3 2" xfId="4022"/>
    <cellStyle name="40% - Accent5 4 3 2 2" xfId="49284"/>
    <cellStyle name="40% - Accent5 4 3 3" xfId="4023"/>
    <cellStyle name="40% - Accent5 4 4" xfId="4024"/>
    <cellStyle name="40% - Accent5 4 4 2" xfId="4025"/>
    <cellStyle name="40% - Accent5 4 4 3" xfId="4026"/>
    <cellStyle name="40% - Accent5 4 5" xfId="4027"/>
    <cellStyle name="40% - Accent5 4 5 2" xfId="4028"/>
    <cellStyle name="40% - Accent5 4 5 3" xfId="4029"/>
    <cellStyle name="40% - Accent5 4 6" xfId="4030"/>
    <cellStyle name="40% - Accent5 4 6 2" xfId="4031"/>
    <cellStyle name="40% - Accent5 4 6 3" xfId="4032"/>
    <cellStyle name="40% - Accent5 4 7" xfId="4033"/>
    <cellStyle name="40% - Accent5 4 7 2" xfId="4034"/>
    <cellStyle name="40% - Accent5 4 7 3" xfId="4035"/>
    <cellStyle name="40% - Accent5 4 8" xfId="4036"/>
    <cellStyle name="40% - Accent5 4 8 2" xfId="4037"/>
    <cellStyle name="40% - Accent5 4 8 3" xfId="4038"/>
    <cellStyle name="40% - Accent5 4 9" xfId="4039"/>
    <cellStyle name="40% - Accent5 4 9 2" xfId="4040"/>
    <cellStyle name="40% - Accent5 4 9 3" xfId="4041"/>
    <cellStyle name="40% - Accent5 40" xfId="4042"/>
    <cellStyle name="40% - Accent5 5" xfId="4043"/>
    <cellStyle name="40% - Accent5 5 10" xfId="4044"/>
    <cellStyle name="40% - Accent5 5 10 2" xfId="4045"/>
    <cellStyle name="40% - Accent5 5 10 3" xfId="4046"/>
    <cellStyle name="40% - Accent5 5 11" xfId="4047"/>
    <cellStyle name="40% - Accent5 5 11 2" xfId="4048"/>
    <cellStyle name="40% - Accent5 5 11 3" xfId="4049"/>
    <cellStyle name="40% - Accent5 5 12" xfId="4050"/>
    <cellStyle name="40% - Accent5 5 12 2" xfId="4051"/>
    <cellStyle name="40% - Accent5 5 12 3" xfId="4052"/>
    <cellStyle name="40% - Accent5 5 13" xfId="4053"/>
    <cellStyle name="40% - Accent5 5 14" xfId="4054"/>
    <cellStyle name="40% - Accent5 5 15" xfId="4055"/>
    <cellStyle name="40% - Accent5 5 16" xfId="4056"/>
    <cellStyle name="40% - Accent5 5 17" xfId="4057"/>
    <cellStyle name="40% - Accent5 5 18" xfId="4058"/>
    <cellStyle name="40% - Accent5 5 2" xfId="4059"/>
    <cellStyle name="40% - Accent5 5 2 2" xfId="4060"/>
    <cellStyle name="40% - Accent5 5 2 2 2" xfId="49285"/>
    <cellStyle name="40% - Accent5 5 2 3" xfId="4061"/>
    <cellStyle name="40% - Accent5 5 3" xfId="4062"/>
    <cellStyle name="40% - Accent5 5 3 2" xfId="4063"/>
    <cellStyle name="40% - Accent5 5 3 2 2" xfId="49286"/>
    <cellStyle name="40% - Accent5 5 3 3" xfId="4064"/>
    <cellStyle name="40% - Accent5 5 4" xfId="4065"/>
    <cellStyle name="40% - Accent5 5 4 2" xfId="4066"/>
    <cellStyle name="40% - Accent5 5 4 3" xfId="4067"/>
    <cellStyle name="40% - Accent5 5 5" xfId="4068"/>
    <cellStyle name="40% - Accent5 5 5 2" xfId="4069"/>
    <cellStyle name="40% - Accent5 5 5 3" xfId="4070"/>
    <cellStyle name="40% - Accent5 5 6" xfId="4071"/>
    <cellStyle name="40% - Accent5 5 6 2" xfId="4072"/>
    <cellStyle name="40% - Accent5 5 6 3" xfId="4073"/>
    <cellStyle name="40% - Accent5 5 7" xfId="4074"/>
    <cellStyle name="40% - Accent5 5 7 2" xfId="4075"/>
    <cellStyle name="40% - Accent5 5 7 3" xfId="4076"/>
    <cellStyle name="40% - Accent5 5 8" xfId="4077"/>
    <cellStyle name="40% - Accent5 5 8 2" xfId="4078"/>
    <cellStyle name="40% - Accent5 5 8 3" xfId="4079"/>
    <cellStyle name="40% - Accent5 5 9" xfId="4080"/>
    <cellStyle name="40% - Accent5 5 9 2" xfId="4081"/>
    <cellStyle name="40% - Accent5 5 9 3" xfId="4082"/>
    <cellStyle name="40% - Accent5 6" xfId="4083"/>
    <cellStyle name="40% - Accent5 6 2" xfId="4084"/>
    <cellStyle name="40% - Accent5 6 3" xfId="4085"/>
    <cellStyle name="40% - Accent5 6 4" xfId="4086"/>
    <cellStyle name="40% - Accent5 6 5" xfId="4087"/>
    <cellStyle name="40% - Accent5 6 6" xfId="4088"/>
    <cellStyle name="40% - Accent5 6 7" xfId="4089"/>
    <cellStyle name="40% - Accent5 7" xfId="4090"/>
    <cellStyle name="40% - Accent5 7 2" xfId="4091"/>
    <cellStyle name="40% - Accent5 7 2 2" xfId="49287"/>
    <cellStyle name="40% - Accent5 7 3" xfId="4092"/>
    <cellStyle name="40% - Accent5 7 3 2" xfId="49288"/>
    <cellStyle name="40% - Accent5 7 4" xfId="4093"/>
    <cellStyle name="40% - Accent5 7 5" xfId="4094"/>
    <cellStyle name="40% - Accent5 7 6" xfId="4095"/>
    <cellStyle name="40% - Accent5 7 7" xfId="4096"/>
    <cellStyle name="40% - Accent5 8" xfId="4097"/>
    <cellStyle name="40% - Accent5 8 2" xfId="4098"/>
    <cellStyle name="40% - Accent5 8 3" xfId="4099"/>
    <cellStyle name="40% - Accent5 9" xfId="4100"/>
    <cellStyle name="40% - Accent5 9 2" xfId="4101"/>
    <cellStyle name="40% - Accent5 9 3" xfId="4102"/>
    <cellStyle name="40% - Accent6 10" xfId="4103"/>
    <cellStyle name="40% - Accent6 10 2" xfId="4104"/>
    <cellStyle name="40% - Accent6 10 3" xfId="4105"/>
    <cellStyle name="40% - Accent6 11" xfId="4106"/>
    <cellStyle name="40% - Accent6 11 2" xfId="4107"/>
    <cellStyle name="40% - Accent6 11 3" xfId="4108"/>
    <cellStyle name="40% - Accent6 12" xfId="4109"/>
    <cellStyle name="40% - Accent6 12 2" xfId="4110"/>
    <cellStyle name="40% - Accent6 12 3" xfId="4111"/>
    <cellStyle name="40% - Accent6 13" xfId="4112"/>
    <cellStyle name="40% - Accent6 13 2" xfId="4113"/>
    <cellStyle name="40% - Accent6 13 3" xfId="4114"/>
    <cellStyle name="40% - Accent6 14" xfId="4115"/>
    <cellStyle name="40% - Accent6 14 2" xfId="4116"/>
    <cellStyle name="40% - Accent6 14 3" xfId="4117"/>
    <cellStyle name="40% - Accent6 15" xfId="4118"/>
    <cellStyle name="40% - Accent6 15 2" xfId="4119"/>
    <cellStyle name="40% - Accent6 15 3" xfId="4120"/>
    <cellStyle name="40% - Accent6 16" xfId="4121"/>
    <cellStyle name="40% - Accent6 16 2" xfId="4122"/>
    <cellStyle name="40% - Accent6 16 3" xfId="4123"/>
    <cellStyle name="40% - Accent6 17" xfId="4124"/>
    <cellStyle name="40% - Accent6 17 2" xfId="4125"/>
    <cellStyle name="40% - Accent6 17 3" xfId="4126"/>
    <cellStyle name="40% - Accent6 18" xfId="4127"/>
    <cellStyle name="40% - Accent6 18 2" xfId="4128"/>
    <cellStyle name="40% - Accent6 18 3" xfId="4129"/>
    <cellStyle name="40% - Accent6 19" xfId="4130"/>
    <cellStyle name="40% - Accent6 19 2" xfId="4131"/>
    <cellStyle name="40% - Accent6 19 3" xfId="4132"/>
    <cellStyle name="40% - Accent6 2" xfId="4133"/>
    <cellStyle name="40% - Accent6 2 10" xfId="4134"/>
    <cellStyle name="40% - Accent6 2 10 2" xfId="4135"/>
    <cellStyle name="40% - Accent6 2 10 3" xfId="4136"/>
    <cellStyle name="40% - Accent6 2 11" xfId="4137"/>
    <cellStyle name="40% - Accent6 2 11 2" xfId="4138"/>
    <cellStyle name="40% - Accent6 2 11 3" xfId="4139"/>
    <cellStyle name="40% - Accent6 2 12" xfId="4140"/>
    <cellStyle name="40% - Accent6 2 12 2" xfId="4141"/>
    <cellStyle name="40% - Accent6 2 12 3" xfId="4142"/>
    <cellStyle name="40% - Accent6 2 13" xfId="4143"/>
    <cellStyle name="40% - Accent6 2 14" xfId="4144"/>
    <cellStyle name="40% - Accent6 2 15" xfId="4145"/>
    <cellStyle name="40% - Accent6 2 16" xfId="4146"/>
    <cellStyle name="40% - Accent6 2 17" xfId="4147"/>
    <cellStyle name="40% - Accent6 2 18" xfId="4148"/>
    <cellStyle name="40% - Accent6 2 2" xfId="4149"/>
    <cellStyle name="40% - Accent6 2 2 2" xfId="4150"/>
    <cellStyle name="40% - Accent6 2 2 2 2" xfId="49289"/>
    <cellStyle name="40% - Accent6 2 2 3" xfId="4151"/>
    <cellStyle name="40% - Accent6 2 3" xfId="4152"/>
    <cellStyle name="40% - Accent6 2 3 2" xfId="4153"/>
    <cellStyle name="40% - Accent6 2 3 2 2" xfId="49290"/>
    <cellStyle name="40% - Accent6 2 3 3" xfId="4154"/>
    <cellStyle name="40% - Accent6 2 4" xfId="4155"/>
    <cellStyle name="40% - Accent6 2 4 2" xfId="4156"/>
    <cellStyle name="40% - Accent6 2 4 3" xfId="4157"/>
    <cellStyle name="40% - Accent6 2 5" xfId="4158"/>
    <cellStyle name="40% - Accent6 2 5 2" xfId="4159"/>
    <cellStyle name="40% - Accent6 2 5 3" xfId="4160"/>
    <cellStyle name="40% - Accent6 2 6" xfId="4161"/>
    <cellStyle name="40% - Accent6 2 6 2" xfId="4162"/>
    <cellStyle name="40% - Accent6 2 6 3" xfId="4163"/>
    <cellStyle name="40% - Accent6 2 7" xfId="4164"/>
    <cellStyle name="40% - Accent6 2 7 2" xfId="4165"/>
    <cellStyle name="40% - Accent6 2 7 3" xfId="4166"/>
    <cellStyle name="40% - Accent6 2 8" xfId="4167"/>
    <cellStyle name="40% - Accent6 2 8 2" xfId="4168"/>
    <cellStyle name="40% - Accent6 2 8 3" xfId="4169"/>
    <cellStyle name="40% - Accent6 2 9" xfId="4170"/>
    <cellStyle name="40% - Accent6 2 9 2" xfId="4171"/>
    <cellStyle name="40% - Accent6 2 9 3" xfId="4172"/>
    <cellStyle name="40% - Accent6 20" xfId="4173"/>
    <cellStyle name="40% - Accent6 21" xfId="4174"/>
    <cellStyle name="40% - Accent6 22" xfId="4175"/>
    <cellStyle name="40% - Accent6 23" xfId="4176"/>
    <cellStyle name="40% - Accent6 24" xfId="4177"/>
    <cellStyle name="40% - Accent6 25" xfId="4178"/>
    <cellStyle name="40% - Accent6 26" xfId="4179"/>
    <cellStyle name="40% - Accent6 27" xfId="4180"/>
    <cellStyle name="40% - Accent6 28" xfId="4181"/>
    <cellStyle name="40% - Accent6 29" xfId="4182"/>
    <cellStyle name="40% - Accent6 3" xfId="4183"/>
    <cellStyle name="40% - Accent6 3 10" xfId="4184"/>
    <cellStyle name="40% - Accent6 3 10 2" xfId="4185"/>
    <cellStyle name="40% - Accent6 3 10 3" xfId="4186"/>
    <cellStyle name="40% - Accent6 3 11" xfId="4187"/>
    <cellStyle name="40% - Accent6 3 11 2" xfId="4188"/>
    <cellStyle name="40% - Accent6 3 11 3" xfId="4189"/>
    <cellStyle name="40% - Accent6 3 12" xfId="4190"/>
    <cellStyle name="40% - Accent6 3 12 2" xfId="4191"/>
    <cellStyle name="40% - Accent6 3 12 3" xfId="4192"/>
    <cellStyle name="40% - Accent6 3 13" xfId="4193"/>
    <cellStyle name="40% - Accent6 3 14" xfId="4194"/>
    <cellStyle name="40% - Accent6 3 15" xfId="4195"/>
    <cellStyle name="40% - Accent6 3 16" xfId="4196"/>
    <cellStyle name="40% - Accent6 3 17" xfId="4197"/>
    <cellStyle name="40% - Accent6 3 18" xfId="4198"/>
    <cellStyle name="40% - Accent6 3 2" xfId="4199"/>
    <cellStyle name="40% - Accent6 3 2 2" xfId="4200"/>
    <cellStyle name="40% - Accent6 3 2 2 2" xfId="49291"/>
    <cellStyle name="40% - Accent6 3 2 3" xfId="4201"/>
    <cellStyle name="40% - Accent6 3 3" xfId="4202"/>
    <cellStyle name="40% - Accent6 3 3 2" xfId="4203"/>
    <cellStyle name="40% - Accent6 3 3 2 2" xfId="49292"/>
    <cellStyle name="40% - Accent6 3 3 3" xfId="4204"/>
    <cellStyle name="40% - Accent6 3 4" xfId="4205"/>
    <cellStyle name="40% - Accent6 3 4 2" xfId="4206"/>
    <cellStyle name="40% - Accent6 3 4 3" xfId="4207"/>
    <cellStyle name="40% - Accent6 3 5" xfId="4208"/>
    <cellStyle name="40% - Accent6 3 5 2" xfId="4209"/>
    <cellStyle name="40% - Accent6 3 5 3" xfId="4210"/>
    <cellStyle name="40% - Accent6 3 6" xfId="4211"/>
    <cellStyle name="40% - Accent6 3 6 2" xfId="4212"/>
    <cellStyle name="40% - Accent6 3 6 3" xfId="4213"/>
    <cellStyle name="40% - Accent6 3 7" xfId="4214"/>
    <cellStyle name="40% - Accent6 3 7 2" xfId="4215"/>
    <cellStyle name="40% - Accent6 3 7 3" xfId="4216"/>
    <cellStyle name="40% - Accent6 3 8" xfId="4217"/>
    <cellStyle name="40% - Accent6 3 8 2" xfId="4218"/>
    <cellStyle name="40% - Accent6 3 8 3" xfId="4219"/>
    <cellStyle name="40% - Accent6 3 9" xfId="4220"/>
    <cellStyle name="40% - Accent6 3 9 2" xfId="4221"/>
    <cellStyle name="40% - Accent6 3 9 3" xfId="4222"/>
    <cellStyle name="40% - Accent6 30" xfId="4223"/>
    <cellStyle name="40% - Accent6 31" xfId="4224"/>
    <cellStyle name="40% - Accent6 32" xfId="4225"/>
    <cellStyle name="40% - Accent6 33" xfId="4226"/>
    <cellStyle name="40% - Accent6 34" xfId="4227"/>
    <cellStyle name="40% - Accent6 35" xfId="4228"/>
    <cellStyle name="40% - Accent6 36" xfId="4229"/>
    <cellStyle name="40% - Accent6 37" xfId="4230"/>
    <cellStyle name="40% - Accent6 38" xfId="4231"/>
    <cellStyle name="40% - Accent6 39" xfId="4232"/>
    <cellStyle name="40% - Accent6 4" xfId="4233"/>
    <cellStyle name="40% - Accent6 4 10" xfId="4234"/>
    <cellStyle name="40% - Accent6 4 10 2" xfId="4235"/>
    <cellStyle name="40% - Accent6 4 10 3" xfId="4236"/>
    <cellStyle name="40% - Accent6 4 11" xfId="4237"/>
    <cellStyle name="40% - Accent6 4 11 2" xfId="4238"/>
    <cellStyle name="40% - Accent6 4 11 3" xfId="4239"/>
    <cellStyle name="40% - Accent6 4 12" xfId="4240"/>
    <cellStyle name="40% - Accent6 4 12 2" xfId="4241"/>
    <cellStyle name="40% - Accent6 4 12 3" xfId="4242"/>
    <cellStyle name="40% - Accent6 4 13" xfId="4243"/>
    <cellStyle name="40% - Accent6 4 14" xfId="4244"/>
    <cellStyle name="40% - Accent6 4 15" xfId="4245"/>
    <cellStyle name="40% - Accent6 4 16" xfId="4246"/>
    <cellStyle name="40% - Accent6 4 17" xfId="4247"/>
    <cellStyle name="40% - Accent6 4 18" xfId="4248"/>
    <cellStyle name="40% - Accent6 4 2" xfId="4249"/>
    <cellStyle name="40% - Accent6 4 2 2" xfId="4250"/>
    <cellStyle name="40% - Accent6 4 2 2 2" xfId="49293"/>
    <cellStyle name="40% - Accent6 4 2 3" xfId="4251"/>
    <cellStyle name="40% - Accent6 4 3" xfId="4252"/>
    <cellStyle name="40% - Accent6 4 3 2" xfId="4253"/>
    <cellStyle name="40% - Accent6 4 3 2 2" xfId="49294"/>
    <cellStyle name="40% - Accent6 4 3 3" xfId="4254"/>
    <cellStyle name="40% - Accent6 4 4" xfId="4255"/>
    <cellStyle name="40% - Accent6 4 4 2" xfId="4256"/>
    <cellStyle name="40% - Accent6 4 4 3" xfId="4257"/>
    <cellStyle name="40% - Accent6 4 5" xfId="4258"/>
    <cellStyle name="40% - Accent6 4 5 2" xfId="4259"/>
    <cellStyle name="40% - Accent6 4 5 3" xfId="4260"/>
    <cellStyle name="40% - Accent6 4 6" xfId="4261"/>
    <cellStyle name="40% - Accent6 4 6 2" xfId="4262"/>
    <cellStyle name="40% - Accent6 4 6 3" xfId="4263"/>
    <cellStyle name="40% - Accent6 4 7" xfId="4264"/>
    <cellStyle name="40% - Accent6 4 7 2" xfId="4265"/>
    <cellStyle name="40% - Accent6 4 7 3" xfId="4266"/>
    <cellStyle name="40% - Accent6 4 8" xfId="4267"/>
    <cellStyle name="40% - Accent6 4 8 2" xfId="4268"/>
    <cellStyle name="40% - Accent6 4 8 3" xfId="4269"/>
    <cellStyle name="40% - Accent6 4 9" xfId="4270"/>
    <cellStyle name="40% - Accent6 4 9 2" xfId="4271"/>
    <cellStyle name="40% - Accent6 4 9 3" xfId="4272"/>
    <cellStyle name="40% - Accent6 40" xfId="4273"/>
    <cellStyle name="40% - Accent6 5" xfId="4274"/>
    <cellStyle name="40% - Accent6 5 10" xfId="4275"/>
    <cellStyle name="40% - Accent6 5 10 2" xfId="4276"/>
    <cellStyle name="40% - Accent6 5 10 3" xfId="4277"/>
    <cellStyle name="40% - Accent6 5 11" xfId="4278"/>
    <cellStyle name="40% - Accent6 5 11 2" xfId="4279"/>
    <cellStyle name="40% - Accent6 5 11 3" xfId="4280"/>
    <cellStyle name="40% - Accent6 5 12" xfId="4281"/>
    <cellStyle name="40% - Accent6 5 12 2" xfId="4282"/>
    <cellStyle name="40% - Accent6 5 12 3" xfId="4283"/>
    <cellStyle name="40% - Accent6 5 13" xfId="4284"/>
    <cellStyle name="40% - Accent6 5 14" xfId="4285"/>
    <cellStyle name="40% - Accent6 5 15" xfId="4286"/>
    <cellStyle name="40% - Accent6 5 16" xfId="4287"/>
    <cellStyle name="40% - Accent6 5 17" xfId="4288"/>
    <cellStyle name="40% - Accent6 5 18" xfId="4289"/>
    <cellStyle name="40% - Accent6 5 2" xfId="4290"/>
    <cellStyle name="40% - Accent6 5 2 2" xfId="4291"/>
    <cellStyle name="40% - Accent6 5 2 2 2" xfId="49295"/>
    <cellStyle name="40% - Accent6 5 2 3" xfId="4292"/>
    <cellStyle name="40% - Accent6 5 3" xfId="4293"/>
    <cellStyle name="40% - Accent6 5 3 2" xfId="4294"/>
    <cellStyle name="40% - Accent6 5 3 2 2" xfId="49296"/>
    <cellStyle name="40% - Accent6 5 3 3" xfId="4295"/>
    <cellStyle name="40% - Accent6 5 4" xfId="4296"/>
    <cellStyle name="40% - Accent6 5 4 2" xfId="4297"/>
    <cellStyle name="40% - Accent6 5 4 3" xfId="4298"/>
    <cellStyle name="40% - Accent6 5 5" xfId="4299"/>
    <cellStyle name="40% - Accent6 5 5 2" xfId="4300"/>
    <cellStyle name="40% - Accent6 5 5 3" xfId="4301"/>
    <cellStyle name="40% - Accent6 5 6" xfId="4302"/>
    <cellStyle name="40% - Accent6 5 6 2" xfId="4303"/>
    <cellStyle name="40% - Accent6 5 6 3" xfId="4304"/>
    <cellStyle name="40% - Accent6 5 7" xfId="4305"/>
    <cellStyle name="40% - Accent6 5 7 2" xfId="4306"/>
    <cellStyle name="40% - Accent6 5 7 3" xfId="4307"/>
    <cellStyle name="40% - Accent6 5 8" xfId="4308"/>
    <cellStyle name="40% - Accent6 5 8 2" xfId="4309"/>
    <cellStyle name="40% - Accent6 5 8 3" xfId="4310"/>
    <cellStyle name="40% - Accent6 5 9" xfId="4311"/>
    <cellStyle name="40% - Accent6 5 9 2" xfId="4312"/>
    <cellStyle name="40% - Accent6 5 9 3" xfId="4313"/>
    <cellStyle name="40% - Accent6 6" xfId="4314"/>
    <cellStyle name="40% - Accent6 6 2" xfId="4315"/>
    <cellStyle name="40% - Accent6 6 3" xfId="4316"/>
    <cellStyle name="40% - Accent6 6 4" xfId="4317"/>
    <cellStyle name="40% - Accent6 6 5" xfId="4318"/>
    <cellStyle name="40% - Accent6 6 6" xfId="4319"/>
    <cellStyle name="40% - Accent6 6 7" xfId="4320"/>
    <cellStyle name="40% - Accent6 7" xfId="4321"/>
    <cellStyle name="40% - Accent6 7 2" xfId="4322"/>
    <cellStyle name="40% - Accent6 7 2 2" xfId="49297"/>
    <cellStyle name="40% - Accent6 7 3" xfId="4323"/>
    <cellStyle name="40% - Accent6 7 3 2" xfId="49298"/>
    <cellStyle name="40% - Accent6 7 4" xfId="4324"/>
    <cellStyle name="40% - Accent6 7 5" xfId="4325"/>
    <cellStyle name="40% - Accent6 7 6" xfId="4326"/>
    <cellStyle name="40% - Accent6 7 7" xfId="4327"/>
    <cellStyle name="40% - Accent6 8" xfId="4328"/>
    <cellStyle name="40% - Accent6 8 2" xfId="4329"/>
    <cellStyle name="40% - Accent6 8 3" xfId="4330"/>
    <cellStyle name="40% - Accent6 9" xfId="4331"/>
    <cellStyle name="40% - Accent6 9 2" xfId="4332"/>
    <cellStyle name="40% - Accent6 9 3" xfId="4333"/>
    <cellStyle name="60% - Accent1 10" xfId="4334"/>
    <cellStyle name="60% - Accent1 2" xfId="4335"/>
    <cellStyle name="60% - Accent1 2 2" xfId="4336"/>
    <cellStyle name="60% - Accent1 2 2 2" xfId="49299"/>
    <cellStyle name="60% - Accent1 2 3" xfId="4337"/>
    <cellStyle name="60% - Accent1 2 3 2" xfId="49300"/>
    <cellStyle name="60% - Accent1 2 4" xfId="4338"/>
    <cellStyle name="60% - Accent1 2 5" xfId="4339"/>
    <cellStyle name="60% - Accent1 2 6" xfId="4340"/>
    <cellStyle name="60% - Accent1 2 7" xfId="4341"/>
    <cellStyle name="60% - Accent1 2 8" xfId="4342"/>
    <cellStyle name="60% - Accent1 2 9" xfId="4343"/>
    <cellStyle name="60% - Accent1 3" xfId="4344"/>
    <cellStyle name="60% - Accent1 3 2" xfId="4345"/>
    <cellStyle name="60% - Accent1 3 2 2" xfId="49301"/>
    <cellStyle name="60% - Accent1 3 3" xfId="4346"/>
    <cellStyle name="60% - Accent1 3 3 2" xfId="49302"/>
    <cellStyle name="60% - Accent1 3 4" xfId="4347"/>
    <cellStyle name="60% - Accent1 3 5" xfId="4348"/>
    <cellStyle name="60% - Accent1 3 6" xfId="4349"/>
    <cellStyle name="60% - Accent1 3 7" xfId="4350"/>
    <cellStyle name="60% - Accent1 3 8" xfId="4351"/>
    <cellStyle name="60% - Accent1 3 9" xfId="4352"/>
    <cellStyle name="60% - Accent1 4" xfId="4353"/>
    <cellStyle name="60% - Accent1 4 2" xfId="4354"/>
    <cellStyle name="60% - Accent1 4 2 2" xfId="49303"/>
    <cellStyle name="60% - Accent1 4 3" xfId="4355"/>
    <cellStyle name="60% - Accent1 4 3 2" xfId="49304"/>
    <cellStyle name="60% - Accent1 4 4" xfId="4356"/>
    <cellStyle name="60% - Accent1 4 5" xfId="4357"/>
    <cellStyle name="60% - Accent1 4 6" xfId="4358"/>
    <cellStyle name="60% - Accent1 4 7" xfId="4359"/>
    <cellStyle name="60% - Accent1 4 8" xfId="4360"/>
    <cellStyle name="60% - Accent1 4 9" xfId="4361"/>
    <cellStyle name="60% - Accent1 5" xfId="4362"/>
    <cellStyle name="60% - Accent1 5 2" xfId="4363"/>
    <cellStyle name="60% - Accent1 5 2 2" xfId="49305"/>
    <cellStyle name="60% - Accent1 5 3" xfId="4364"/>
    <cellStyle name="60% - Accent1 5 3 2" xfId="49306"/>
    <cellStyle name="60% - Accent1 5 4" xfId="4365"/>
    <cellStyle name="60% - Accent1 5 5" xfId="4366"/>
    <cellStyle name="60% - Accent1 5 6" xfId="4367"/>
    <cellStyle name="60% - Accent1 5 7" xfId="4368"/>
    <cellStyle name="60% - Accent1 5 8" xfId="4369"/>
    <cellStyle name="60% - Accent1 5 9" xfId="4370"/>
    <cellStyle name="60% - Accent1 6" xfId="4371"/>
    <cellStyle name="60% - Accent1 7" xfId="4372"/>
    <cellStyle name="60% - Accent1 7 2" xfId="4373"/>
    <cellStyle name="60% - Accent1 7 2 2" xfId="49307"/>
    <cellStyle name="60% - Accent1 7 3" xfId="4374"/>
    <cellStyle name="60% - Accent1 7 3 2" xfId="49308"/>
    <cellStyle name="60% - Accent1 8" xfId="4375"/>
    <cellStyle name="60% - Accent1 8 2" xfId="49309"/>
    <cellStyle name="60% - Accent1 9" xfId="4376"/>
    <cellStyle name="60% - Accent1 9 2" xfId="49310"/>
    <cellStyle name="60% - Accent2 10" xfId="4377"/>
    <cellStyle name="60% - Accent2 2" xfId="4378"/>
    <cellStyle name="60% - Accent2 2 2" xfId="4379"/>
    <cellStyle name="60% - Accent2 2 2 2" xfId="49311"/>
    <cellStyle name="60% - Accent2 2 3" xfId="4380"/>
    <cellStyle name="60% - Accent2 2 3 2" xfId="49312"/>
    <cellStyle name="60% - Accent2 2 4" xfId="4381"/>
    <cellStyle name="60% - Accent2 2 5" xfId="4382"/>
    <cellStyle name="60% - Accent2 2 6" xfId="4383"/>
    <cellStyle name="60% - Accent2 2 7" xfId="4384"/>
    <cellStyle name="60% - Accent2 2 8" xfId="4385"/>
    <cellStyle name="60% - Accent2 2 9" xfId="4386"/>
    <cellStyle name="60% - Accent2 3" xfId="4387"/>
    <cellStyle name="60% - Accent2 3 2" xfId="4388"/>
    <cellStyle name="60% - Accent2 3 2 2" xfId="49313"/>
    <cellStyle name="60% - Accent2 3 3" xfId="4389"/>
    <cellStyle name="60% - Accent2 3 3 2" xfId="49314"/>
    <cellStyle name="60% - Accent2 3 4" xfId="4390"/>
    <cellStyle name="60% - Accent2 3 5" xfId="4391"/>
    <cellStyle name="60% - Accent2 3 6" xfId="4392"/>
    <cellStyle name="60% - Accent2 3 7" xfId="4393"/>
    <cellStyle name="60% - Accent2 3 8" xfId="4394"/>
    <cellStyle name="60% - Accent2 3 9" xfId="4395"/>
    <cellStyle name="60% - Accent2 4" xfId="4396"/>
    <cellStyle name="60% - Accent2 4 2" xfId="4397"/>
    <cellStyle name="60% - Accent2 4 2 2" xfId="49315"/>
    <cellStyle name="60% - Accent2 4 3" xfId="4398"/>
    <cellStyle name="60% - Accent2 4 3 2" xfId="49316"/>
    <cellStyle name="60% - Accent2 4 4" xfId="4399"/>
    <cellStyle name="60% - Accent2 4 5" xfId="4400"/>
    <cellStyle name="60% - Accent2 4 6" xfId="4401"/>
    <cellStyle name="60% - Accent2 4 7" xfId="4402"/>
    <cellStyle name="60% - Accent2 4 8" xfId="4403"/>
    <cellStyle name="60% - Accent2 4 9" xfId="4404"/>
    <cellStyle name="60% - Accent2 5" xfId="4405"/>
    <cellStyle name="60% - Accent2 5 2" xfId="4406"/>
    <cellStyle name="60% - Accent2 5 2 2" xfId="49317"/>
    <cellStyle name="60% - Accent2 5 3" xfId="4407"/>
    <cellStyle name="60% - Accent2 5 3 2" xfId="49318"/>
    <cellStyle name="60% - Accent2 5 4" xfId="4408"/>
    <cellStyle name="60% - Accent2 5 5" xfId="4409"/>
    <cellStyle name="60% - Accent2 5 6" xfId="4410"/>
    <cellStyle name="60% - Accent2 5 7" xfId="4411"/>
    <cellStyle name="60% - Accent2 5 8" xfId="4412"/>
    <cellStyle name="60% - Accent2 5 9" xfId="4413"/>
    <cellStyle name="60% - Accent2 6" xfId="4414"/>
    <cellStyle name="60% - Accent2 7" xfId="4415"/>
    <cellStyle name="60% - Accent2 7 2" xfId="4416"/>
    <cellStyle name="60% - Accent2 7 2 2" xfId="49319"/>
    <cellStyle name="60% - Accent2 7 3" xfId="4417"/>
    <cellStyle name="60% - Accent2 7 3 2" xfId="49320"/>
    <cellStyle name="60% - Accent2 8" xfId="4418"/>
    <cellStyle name="60% - Accent2 8 2" xfId="49321"/>
    <cellStyle name="60% - Accent2 9" xfId="4419"/>
    <cellStyle name="60% - Accent2 9 2" xfId="49322"/>
    <cellStyle name="60% - Accent3 10" xfId="4420"/>
    <cellStyle name="60% - Accent3 2" xfId="4421"/>
    <cellStyle name="60% - Accent3 2 2" xfId="4422"/>
    <cellStyle name="60% - Accent3 2 2 2" xfId="49323"/>
    <cellStyle name="60% - Accent3 2 3" xfId="4423"/>
    <cellStyle name="60% - Accent3 2 3 2" xfId="49324"/>
    <cellStyle name="60% - Accent3 2 4" xfId="4424"/>
    <cellStyle name="60% - Accent3 2 5" xfId="4425"/>
    <cellStyle name="60% - Accent3 2 6" xfId="4426"/>
    <cellStyle name="60% - Accent3 2 7" xfId="4427"/>
    <cellStyle name="60% - Accent3 2 8" xfId="4428"/>
    <cellStyle name="60% - Accent3 2 9" xfId="4429"/>
    <cellStyle name="60% - Accent3 3" xfId="4430"/>
    <cellStyle name="60% - Accent3 3 2" xfId="4431"/>
    <cellStyle name="60% - Accent3 3 2 2" xfId="49325"/>
    <cellStyle name="60% - Accent3 3 3" xfId="4432"/>
    <cellStyle name="60% - Accent3 3 3 2" xfId="49326"/>
    <cellStyle name="60% - Accent3 3 4" xfId="4433"/>
    <cellStyle name="60% - Accent3 3 5" xfId="4434"/>
    <cellStyle name="60% - Accent3 3 6" xfId="4435"/>
    <cellStyle name="60% - Accent3 3 7" xfId="4436"/>
    <cellStyle name="60% - Accent3 3 8" xfId="4437"/>
    <cellStyle name="60% - Accent3 3 9" xfId="4438"/>
    <cellStyle name="60% - Accent3 4" xfId="4439"/>
    <cellStyle name="60% - Accent3 4 2" xfId="4440"/>
    <cellStyle name="60% - Accent3 4 2 2" xfId="49327"/>
    <cellStyle name="60% - Accent3 4 3" xfId="4441"/>
    <cellStyle name="60% - Accent3 4 3 2" xfId="49328"/>
    <cellStyle name="60% - Accent3 4 4" xfId="4442"/>
    <cellStyle name="60% - Accent3 4 5" xfId="4443"/>
    <cellStyle name="60% - Accent3 4 6" xfId="4444"/>
    <cellStyle name="60% - Accent3 4 7" xfId="4445"/>
    <cellStyle name="60% - Accent3 4 8" xfId="4446"/>
    <cellStyle name="60% - Accent3 4 9" xfId="4447"/>
    <cellStyle name="60% - Accent3 5" xfId="4448"/>
    <cellStyle name="60% - Accent3 5 2" xfId="4449"/>
    <cellStyle name="60% - Accent3 5 2 2" xfId="49329"/>
    <cellStyle name="60% - Accent3 5 3" xfId="4450"/>
    <cellStyle name="60% - Accent3 5 3 2" xfId="49330"/>
    <cellStyle name="60% - Accent3 5 4" xfId="4451"/>
    <cellStyle name="60% - Accent3 5 5" xfId="4452"/>
    <cellStyle name="60% - Accent3 5 6" xfId="4453"/>
    <cellStyle name="60% - Accent3 5 7" xfId="4454"/>
    <cellStyle name="60% - Accent3 5 8" xfId="4455"/>
    <cellStyle name="60% - Accent3 5 9" xfId="4456"/>
    <cellStyle name="60% - Accent3 6" xfId="4457"/>
    <cellStyle name="60% - Accent3 7" xfId="4458"/>
    <cellStyle name="60% - Accent3 7 2" xfId="4459"/>
    <cellStyle name="60% - Accent3 7 2 2" xfId="49331"/>
    <cellStyle name="60% - Accent3 7 3" xfId="4460"/>
    <cellStyle name="60% - Accent3 7 3 2" xfId="49332"/>
    <cellStyle name="60% - Accent3 8" xfId="4461"/>
    <cellStyle name="60% - Accent3 8 2" xfId="49333"/>
    <cellStyle name="60% - Accent3 9" xfId="4462"/>
    <cellStyle name="60% - Accent3 9 2" xfId="49334"/>
    <cellStyle name="60% - Accent4 10" xfId="4463"/>
    <cellStyle name="60% - Accent4 2" xfId="4464"/>
    <cellStyle name="60% - Accent4 2 2" xfId="4465"/>
    <cellStyle name="60% - Accent4 2 2 2" xfId="49335"/>
    <cellStyle name="60% - Accent4 2 3" xfId="4466"/>
    <cellStyle name="60% - Accent4 2 3 2" xfId="49336"/>
    <cellStyle name="60% - Accent4 2 4" xfId="4467"/>
    <cellStyle name="60% - Accent4 2 5" xfId="4468"/>
    <cellStyle name="60% - Accent4 2 6" xfId="4469"/>
    <cellStyle name="60% - Accent4 2 7" xfId="4470"/>
    <cellStyle name="60% - Accent4 2 8" xfId="4471"/>
    <cellStyle name="60% - Accent4 2 9" xfId="4472"/>
    <cellStyle name="60% - Accent4 3" xfId="4473"/>
    <cellStyle name="60% - Accent4 3 2" xfId="4474"/>
    <cellStyle name="60% - Accent4 3 2 2" xfId="49337"/>
    <cellStyle name="60% - Accent4 3 3" xfId="4475"/>
    <cellStyle name="60% - Accent4 3 3 2" xfId="49338"/>
    <cellStyle name="60% - Accent4 3 4" xfId="4476"/>
    <cellStyle name="60% - Accent4 3 5" xfId="4477"/>
    <cellStyle name="60% - Accent4 3 6" xfId="4478"/>
    <cellStyle name="60% - Accent4 3 7" xfId="4479"/>
    <cellStyle name="60% - Accent4 3 8" xfId="4480"/>
    <cellStyle name="60% - Accent4 3 9" xfId="4481"/>
    <cellStyle name="60% - Accent4 4" xfId="4482"/>
    <cellStyle name="60% - Accent4 4 2" xfId="4483"/>
    <cellStyle name="60% - Accent4 4 2 2" xfId="49339"/>
    <cellStyle name="60% - Accent4 4 3" xfId="4484"/>
    <cellStyle name="60% - Accent4 4 3 2" xfId="49340"/>
    <cellStyle name="60% - Accent4 4 4" xfId="4485"/>
    <cellStyle name="60% - Accent4 4 5" xfId="4486"/>
    <cellStyle name="60% - Accent4 4 6" xfId="4487"/>
    <cellStyle name="60% - Accent4 4 7" xfId="4488"/>
    <cellStyle name="60% - Accent4 4 8" xfId="4489"/>
    <cellStyle name="60% - Accent4 4 9" xfId="4490"/>
    <cellStyle name="60% - Accent4 5" xfId="4491"/>
    <cellStyle name="60% - Accent4 5 2" xfId="4492"/>
    <cellStyle name="60% - Accent4 5 2 2" xfId="49341"/>
    <cellStyle name="60% - Accent4 5 3" xfId="4493"/>
    <cellStyle name="60% - Accent4 5 3 2" xfId="49342"/>
    <cellStyle name="60% - Accent4 5 4" xfId="4494"/>
    <cellStyle name="60% - Accent4 5 5" xfId="4495"/>
    <cellStyle name="60% - Accent4 5 6" xfId="4496"/>
    <cellStyle name="60% - Accent4 5 7" xfId="4497"/>
    <cellStyle name="60% - Accent4 5 8" xfId="4498"/>
    <cellStyle name="60% - Accent4 5 9" xfId="4499"/>
    <cellStyle name="60% - Accent4 6" xfId="4500"/>
    <cellStyle name="60% - Accent4 7" xfId="4501"/>
    <cellStyle name="60% - Accent4 7 2" xfId="4502"/>
    <cellStyle name="60% - Accent4 7 2 2" xfId="49343"/>
    <cellStyle name="60% - Accent4 7 3" xfId="4503"/>
    <cellStyle name="60% - Accent4 7 3 2" xfId="49344"/>
    <cellStyle name="60% - Accent4 8" xfId="4504"/>
    <cellStyle name="60% - Accent4 8 2" xfId="49345"/>
    <cellStyle name="60% - Accent4 9" xfId="4505"/>
    <cellStyle name="60% - Accent4 9 2" xfId="49346"/>
    <cellStyle name="60% - Accent5 10" xfId="4506"/>
    <cellStyle name="60% - Accent5 2" xfId="4507"/>
    <cellStyle name="60% - Accent5 2 2" xfId="4508"/>
    <cellStyle name="60% - Accent5 2 2 2" xfId="49347"/>
    <cellStyle name="60% - Accent5 2 3" xfId="4509"/>
    <cellStyle name="60% - Accent5 2 3 2" xfId="49348"/>
    <cellStyle name="60% - Accent5 2 4" xfId="4510"/>
    <cellStyle name="60% - Accent5 2 5" xfId="4511"/>
    <cellStyle name="60% - Accent5 2 6" xfId="4512"/>
    <cellStyle name="60% - Accent5 2 7" xfId="4513"/>
    <cellStyle name="60% - Accent5 2 8" xfId="4514"/>
    <cellStyle name="60% - Accent5 2 9" xfId="4515"/>
    <cellStyle name="60% - Accent5 3" xfId="4516"/>
    <cellStyle name="60% - Accent5 3 2" xfId="4517"/>
    <cellStyle name="60% - Accent5 3 2 2" xfId="49349"/>
    <cellStyle name="60% - Accent5 3 3" xfId="4518"/>
    <cellStyle name="60% - Accent5 3 3 2" xfId="49350"/>
    <cellStyle name="60% - Accent5 3 4" xfId="4519"/>
    <cellStyle name="60% - Accent5 3 5" xfId="4520"/>
    <cellStyle name="60% - Accent5 3 6" xfId="4521"/>
    <cellStyle name="60% - Accent5 3 7" xfId="4522"/>
    <cellStyle name="60% - Accent5 3 8" xfId="4523"/>
    <cellStyle name="60% - Accent5 3 9" xfId="4524"/>
    <cellStyle name="60% - Accent5 4" xfId="4525"/>
    <cellStyle name="60% - Accent5 4 2" xfId="4526"/>
    <cellStyle name="60% - Accent5 4 2 2" xfId="49351"/>
    <cellStyle name="60% - Accent5 4 3" xfId="4527"/>
    <cellStyle name="60% - Accent5 4 3 2" xfId="49352"/>
    <cellStyle name="60% - Accent5 4 4" xfId="4528"/>
    <cellStyle name="60% - Accent5 4 5" xfId="4529"/>
    <cellStyle name="60% - Accent5 4 6" xfId="4530"/>
    <cellStyle name="60% - Accent5 4 7" xfId="4531"/>
    <cellStyle name="60% - Accent5 4 8" xfId="4532"/>
    <cellStyle name="60% - Accent5 4 9" xfId="4533"/>
    <cellStyle name="60% - Accent5 5" xfId="4534"/>
    <cellStyle name="60% - Accent5 5 2" xfId="4535"/>
    <cellStyle name="60% - Accent5 5 2 2" xfId="49353"/>
    <cellStyle name="60% - Accent5 5 3" xfId="4536"/>
    <cellStyle name="60% - Accent5 5 3 2" xfId="49354"/>
    <cellStyle name="60% - Accent5 5 4" xfId="4537"/>
    <cellStyle name="60% - Accent5 5 5" xfId="4538"/>
    <cellStyle name="60% - Accent5 5 6" xfId="4539"/>
    <cellStyle name="60% - Accent5 5 7" xfId="4540"/>
    <cellStyle name="60% - Accent5 5 8" xfId="4541"/>
    <cellStyle name="60% - Accent5 5 9" xfId="4542"/>
    <cellStyle name="60% - Accent5 6" xfId="4543"/>
    <cellStyle name="60% - Accent5 7" xfId="4544"/>
    <cellStyle name="60% - Accent5 7 2" xfId="4545"/>
    <cellStyle name="60% - Accent5 7 2 2" xfId="49355"/>
    <cellStyle name="60% - Accent5 7 3" xfId="4546"/>
    <cellStyle name="60% - Accent5 7 3 2" xfId="49356"/>
    <cellStyle name="60% - Accent5 8" xfId="4547"/>
    <cellStyle name="60% - Accent5 8 2" xfId="49357"/>
    <cellStyle name="60% - Accent5 9" xfId="4548"/>
    <cellStyle name="60% - Accent5 9 2" xfId="49358"/>
    <cellStyle name="60% - Accent6 10" xfId="4549"/>
    <cellStyle name="60% - Accent6 2" xfId="4550"/>
    <cellStyle name="60% - Accent6 2 2" xfId="4551"/>
    <cellStyle name="60% - Accent6 2 2 2" xfId="49359"/>
    <cellStyle name="60% - Accent6 2 3" xfId="4552"/>
    <cellStyle name="60% - Accent6 2 3 2" xfId="49360"/>
    <cellStyle name="60% - Accent6 2 4" xfId="4553"/>
    <cellStyle name="60% - Accent6 2 5" xfId="4554"/>
    <cellStyle name="60% - Accent6 2 6" xfId="4555"/>
    <cellStyle name="60% - Accent6 2 7" xfId="4556"/>
    <cellStyle name="60% - Accent6 2 8" xfId="4557"/>
    <cellStyle name="60% - Accent6 2 9" xfId="4558"/>
    <cellStyle name="60% - Accent6 3" xfId="4559"/>
    <cellStyle name="60% - Accent6 3 2" xfId="4560"/>
    <cellStyle name="60% - Accent6 3 2 2" xfId="49361"/>
    <cellStyle name="60% - Accent6 3 3" xfId="4561"/>
    <cellStyle name="60% - Accent6 3 3 2" xfId="49362"/>
    <cellStyle name="60% - Accent6 3 4" xfId="4562"/>
    <cellStyle name="60% - Accent6 3 5" xfId="4563"/>
    <cellStyle name="60% - Accent6 3 6" xfId="4564"/>
    <cellStyle name="60% - Accent6 3 7" xfId="4565"/>
    <cellStyle name="60% - Accent6 3 8" xfId="4566"/>
    <cellStyle name="60% - Accent6 3 9" xfId="4567"/>
    <cellStyle name="60% - Accent6 4" xfId="4568"/>
    <cellStyle name="60% - Accent6 4 2" xfId="4569"/>
    <cellStyle name="60% - Accent6 4 2 2" xfId="49363"/>
    <cellStyle name="60% - Accent6 4 3" xfId="4570"/>
    <cellStyle name="60% - Accent6 4 3 2" xfId="49364"/>
    <cellStyle name="60% - Accent6 4 4" xfId="4571"/>
    <cellStyle name="60% - Accent6 4 5" xfId="4572"/>
    <cellStyle name="60% - Accent6 4 6" xfId="4573"/>
    <cellStyle name="60% - Accent6 4 7" xfId="4574"/>
    <cellStyle name="60% - Accent6 4 8" xfId="4575"/>
    <cellStyle name="60% - Accent6 4 9" xfId="4576"/>
    <cellStyle name="60% - Accent6 5" xfId="4577"/>
    <cellStyle name="60% - Accent6 5 2" xfId="4578"/>
    <cellStyle name="60% - Accent6 5 2 2" xfId="49365"/>
    <cellStyle name="60% - Accent6 5 3" xfId="4579"/>
    <cellStyle name="60% - Accent6 5 3 2" xfId="49366"/>
    <cellStyle name="60% - Accent6 5 4" xfId="4580"/>
    <cellStyle name="60% - Accent6 5 5" xfId="4581"/>
    <cellStyle name="60% - Accent6 5 6" xfId="4582"/>
    <cellStyle name="60% - Accent6 5 7" xfId="4583"/>
    <cellStyle name="60% - Accent6 5 8" xfId="4584"/>
    <cellStyle name="60% - Accent6 5 9" xfId="4585"/>
    <cellStyle name="60% - Accent6 6" xfId="4586"/>
    <cellStyle name="60% - Accent6 7" xfId="4587"/>
    <cellStyle name="60% - Accent6 7 2" xfId="4588"/>
    <cellStyle name="60% - Accent6 7 2 2" xfId="49367"/>
    <cellStyle name="60% - Accent6 7 3" xfId="4589"/>
    <cellStyle name="60% - Accent6 7 3 2" xfId="49368"/>
    <cellStyle name="60% - Accent6 8" xfId="4590"/>
    <cellStyle name="60% - Accent6 8 2" xfId="49369"/>
    <cellStyle name="60% - Accent6 9" xfId="4591"/>
    <cellStyle name="60% - Accent6 9 2" xfId="49370"/>
    <cellStyle name="Accent1 10" xfId="4592"/>
    <cellStyle name="Accent1 2" xfId="4593"/>
    <cellStyle name="Accent1 2 2" xfId="4594"/>
    <cellStyle name="Accent1 2 2 2" xfId="49371"/>
    <cellStyle name="Accent1 2 3" xfId="4595"/>
    <cellStyle name="Accent1 2 3 2" xfId="49372"/>
    <cellStyle name="Accent1 2 4" xfId="4596"/>
    <cellStyle name="Accent1 2 5" xfId="4597"/>
    <cellStyle name="Accent1 2 6" xfId="4598"/>
    <cellStyle name="Accent1 2 7" xfId="4599"/>
    <cellStyle name="Accent1 2 8" xfId="4600"/>
    <cellStyle name="Accent1 2 9" xfId="4601"/>
    <cellStyle name="Accent1 3" xfId="4602"/>
    <cellStyle name="Accent1 3 2" xfId="4603"/>
    <cellStyle name="Accent1 3 2 2" xfId="49373"/>
    <cellStyle name="Accent1 3 3" xfId="4604"/>
    <cellStyle name="Accent1 3 3 2" xfId="49374"/>
    <cellStyle name="Accent1 3 4" xfId="4605"/>
    <cellStyle name="Accent1 3 5" xfId="4606"/>
    <cellStyle name="Accent1 3 6" xfId="4607"/>
    <cellStyle name="Accent1 3 7" xfId="4608"/>
    <cellStyle name="Accent1 3 8" xfId="4609"/>
    <cellStyle name="Accent1 3 9" xfId="4610"/>
    <cellStyle name="Accent1 4" xfId="4611"/>
    <cellStyle name="Accent1 4 2" xfId="4612"/>
    <cellStyle name="Accent1 4 2 2" xfId="49375"/>
    <cellStyle name="Accent1 4 3" xfId="4613"/>
    <cellStyle name="Accent1 4 3 2" xfId="49376"/>
    <cellStyle name="Accent1 4 4" xfId="4614"/>
    <cellStyle name="Accent1 4 5" xfId="4615"/>
    <cellStyle name="Accent1 4 6" xfId="4616"/>
    <cellStyle name="Accent1 4 7" xfId="4617"/>
    <cellStyle name="Accent1 4 8" xfId="4618"/>
    <cellStyle name="Accent1 4 9" xfId="4619"/>
    <cellStyle name="Accent1 5" xfId="4620"/>
    <cellStyle name="Accent1 5 2" xfId="4621"/>
    <cellStyle name="Accent1 5 2 2" xfId="49377"/>
    <cellStyle name="Accent1 5 3" xfId="4622"/>
    <cellStyle name="Accent1 5 3 2" xfId="49378"/>
    <cellStyle name="Accent1 5 4" xfId="4623"/>
    <cellStyle name="Accent1 5 5" xfId="4624"/>
    <cellStyle name="Accent1 5 6" xfId="4625"/>
    <cellStyle name="Accent1 5 7" xfId="4626"/>
    <cellStyle name="Accent1 5 8" xfId="4627"/>
    <cellStyle name="Accent1 5 9" xfId="4628"/>
    <cellStyle name="Accent1 6" xfId="4629"/>
    <cellStyle name="Accent1 7" xfId="4630"/>
    <cellStyle name="Accent1 7 2" xfId="4631"/>
    <cellStyle name="Accent1 7 2 2" xfId="49379"/>
    <cellStyle name="Accent1 7 3" xfId="4632"/>
    <cellStyle name="Accent1 7 3 2" xfId="49380"/>
    <cellStyle name="Accent1 8" xfId="4633"/>
    <cellStyle name="Accent1 8 2" xfId="49381"/>
    <cellStyle name="Accent1 9" xfId="4634"/>
    <cellStyle name="Accent1 9 2" xfId="49382"/>
    <cellStyle name="Accent2 10" xfId="4635"/>
    <cellStyle name="Accent2 2" xfId="4636"/>
    <cellStyle name="Accent2 2 2" xfId="4637"/>
    <cellStyle name="Accent2 2 2 2" xfId="49383"/>
    <cellStyle name="Accent2 2 3" xfId="4638"/>
    <cellStyle name="Accent2 2 3 2" xfId="49384"/>
    <cellStyle name="Accent2 2 4" xfId="4639"/>
    <cellStyle name="Accent2 2 5" xfId="4640"/>
    <cellStyle name="Accent2 2 6" xfId="4641"/>
    <cellStyle name="Accent2 2 7" xfId="4642"/>
    <cellStyle name="Accent2 2 8" xfId="4643"/>
    <cellStyle name="Accent2 2 9" xfId="4644"/>
    <cellStyle name="Accent2 3" xfId="4645"/>
    <cellStyle name="Accent2 3 2" xfId="4646"/>
    <cellStyle name="Accent2 3 2 2" xfId="49385"/>
    <cellStyle name="Accent2 3 3" xfId="4647"/>
    <cellStyle name="Accent2 3 3 2" xfId="49386"/>
    <cellStyle name="Accent2 3 4" xfId="4648"/>
    <cellStyle name="Accent2 3 5" xfId="4649"/>
    <cellStyle name="Accent2 3 6" xfId="4650"/>
    <cellStyle name="Accent2 3 7" xfId="4651"/>
    <cellStyle name="Accent2 3 8" xfId="4652"/>
    <cellStyle name="Accent2 3 9" xfId="4653"/>
    <cellStyle name="Accent2 4" xfId="4654"/>
    <cellStyle name="Accent2 4 2" xfId="4655"/>
    <cellStyle name="Accent2 4 2 2" xfId="49387"/>
    <cellStyle name="Accent2 4 3" xfId="4656"/>
    <cellStyle name="Accent2 4 3 2" xfId="49388"/>
    <cellStyle name="Accent2 4 4" xfId="4657"/>
    <cellStyle name="Accent2 4 5" xfId="4658"/>
    <cellStyle name="Accent2 4 6" xfId="4659"/>
    <cellStyle name="Accent2 4 7" xfId="4660"/>
    <cellStyle name="Accent2 4 8" xfId="4661"/>
    <cellStyle name="Accent2 4 9" xfId="4662"/>
    <cellStyle name="Accent2 5" xfId="4663"/>
    <cellStyle name="Accent2 5 2" xfId="4664"/>
    <cellStyle name="Accent2 5 2 2" xfId="49389"/>
    <cellStyle name="Accent2 5 3" xfId="4665"/>
    <cellStyle name="Accent2 5 3 2" xfId="49390"/>
    <cellStyle name="Accent2 5 4" xfId="4666"/>
    <cellStyle name="Accent2 5 5" xfId="4667"/>
    <cellStyle name="Accent2 5 6" xfId="4668"/>
    <cellStyle name="Accent2 5 7" xfId="4669"/>
    <cellStyle name="Accent2 5 8" xfId="4670"/>
    <cellStyle name="Accent2 5 9" xfId="4671"/>
    <cellStyle name="Accent2 6" xfId="4672"/>
    <cellStyle name="Accent2 7" xfId="4673"/>
    <cellStyle name="Accent2 7 2" xfId="4674"/>
    <cellStyle name="Accent2 7 2 2" xfId="49391"/>
    <cellStyle name="Accent2 7 3" xfId="4675"/>
    <cellStyle name="Accent2 7 3 2" xfId="49392"/>
    <cellStyle name="Accent2 8" xfId="4676"/>
    <cellStyle name="Accent2 8 2" xfId="49393"/>
    <cellStyle name="Accent2 9" xfId="4677"/>
    <cellStyle name="Accent2 9 2" xfId="49394"/>
    <cellStyle name="Accent3 10" xfId="4678"/>
    <cellStyle name="Accent3 2" xfId="4679"/>
    <cellStyle name="Accent3 2 2" xfId="4680"/>
    <cellStyle name="Accent3 2 2 2" xfId="49395"/>
    <cellStyle name="Accent3 2 3" xfId="4681"/>
    <cellStyle name="Accent3 2 3 2" xfId="49396"/>
    <cellStyle name="Accent3 2 4" xfId="4682"/>
    <cellStyle name="Accent3 2 5" xfId="4683"/>
    <cellStyle name="Accent3 2 6" xfId="4684"/>
    <cellStyle name="Accent3 2 7" xfId="4685"/>
    <cellStyle name="Accent3 2 8" xfId="4686"/>
    <cellStyle name="Accent3 2 9" xfId="4687"/>
    <cellStyle name="Accent3 3" xfId="4688"/>
    <cellStyle name="Accent3 3 2" xfId="4689"/>
    <cellStyle name="Accent3 3 2 2" xfId="49397"/>
    <cellStyle name="Accent3 3 3" xfId="4690"/>
    <cellStyle name="Accent3 3 3 2" xfId="49398"/>
    <cellStyle name="Accent3 3 4" xfId="4691"/>
    <cellStyle name="Accent3 3 5" xfId="4692"/>
    <cellStyle name="Accent3 3 6" xfId="4693"/>
    <cellStyle name="Accent3 3 7" xfId="4694"/>
    <cellStyle name="Accent3 3 8" xfId="4695"/>
    <cellStyle name="Accent3 3 9" xfId="4696"/>
    <cellStyle name="Accent3 4" xfId="4697"/>
    <cellStyle name="Accent3 4 2" xfId="4698"/>
    <cellStyle name="Accent3 4 2 2" xfId="49399"/>
    <cellStyle name="Accent3 4 3" xfId="4699"/>
    <cellStyle name="Accent3 4 3 2" xfId="49400"/>
    <cellStyle name="Accent3 4 4" xfId="4700"/>
    <cellStyle name="Accent3 4 5" xfId="4701"/>
    <cellStyle name="Accent3 4 6" xfId="4702"/>
    <cellStyle name="Accent3 4 7" xfId="4703"/>
    <cellStyle name="Accent3 4 8" xfId="4704"/>
    <cellStyle name="Accent3 4 9" xfId="4705"/>
    <cellStyle name="Accent3 5" xfId="4706"/>
    <cellStyle name="Accent3 5 2" xfId="4707"/>
    <cellStyle name="Accent3 5 2 2" xfId="49401"/>
    <cellStyle name="Accent3 5 3" xfId="4708"/>
    <cellStyle name="Accent3 5 3 2" xfId="49402"/>
    <cellStyle name="Accent3 5 4" xfId="4709"/>
    <cellStyle name="Accent3 5 5" xfId="4710"/>
    <cellStyle name="Accent3 5 6" xfId="4711"/>
    <cellStyle name="Accent3 5 7" xfId="4712"/>
    <cellStyle name="Accent3 5 8" xfId="4713"/>
    <cellStyle name="Accent3 5 9" xfId="4714"/>
    <cellStyle name="Accent3 6" xfId="4715"/>
    <cellStyle name="Accent3 7" xfId="4716"/>
    <cellStyle name="Accent3 7 2" xfId="4717"/>
    <cellStyle name="Accent3 7 2 2" xfId="49403"/>
    <cellStyle name="Accent3 7 3" xfId="4718"/>
    <cellStyle name="Accent3 7 3 2" xfId="49404"/>
    <cellStyle name="Accent3 8" xfId="4719"/>
    <cellStyle name="Accent3 8 2" xfId="49405"/>
    <cellStyle name="Accent3 9" xfId="4720"/>
    <cellStyle name="Accent3 9 2" xfId="49406"/>
    <cellStyle name="Accent4 10" xfId="4721"/>
    <cellStyle name="Accent4 2" xfId="4722"/>
    <cellStyle name="Accent4 2 2" xfId="4723"/>
    <cellStyle name="Accent4 2 2 2" xfId="49407"/>
    <cellStyle name="Accent4 2 3" xfId="4724"/>
    <cellStyle name="Accent4 2 3 2" xfId="49408"/>
    <cellStyle name="Accent4 2 4" xfId="4725"/>
    <cellStyle name="Accent4 2 5" xfId="4726"/>
    <cellStyle name="Accent4 2 6" xfId="4727"/>
    <cellStyle name="Accent4 2 7" xfId="4728"/>
    <cellStyle name="Accent4 2 8" xfId="4729"/>
    <cellStyle name="Accent4 2 9" xfId="4730"/>
    <cellStyle name="Accent4 3" xfId="4731"/>
    <cellStyle name="Accent4 3 2" xfId="4732"/>
    <cellStyle name="Accent4 3 2 2" xfId="49409"/>
    <cellStyle name="Accent4 3 3" xfId="4733"/>
    <cellStyle name="Accent4 3 3 2" xfId="49410"/>
    <cellStyle name="Accent4 3 4" xfId="4734"/>
    <cellStyle name="Accent4 3 5" xfId="4735"/>
    <cellStyle name="Accent4 3 6" xfId="4736"/>
    <cellStyle name="Accent4 3 7" xfId="4737"/>
    <cellStyle name="Accent4 3 8" xfId="4738"/>
    <cellStyle name="Accent4 3 9" xfId="4739"/>
    <cellStyle name="Accent4 4" xfId="4740"/>
    <cellStyle name="Accent4 4 2" xfId="4741"/>
    <cellStyle name="Accent4 4 2 2" xfId="49411"/>
    <cellStyle name="Accent4 4 3" xfId="4742"/>
    <cellStyle name="Accent4 4 3 2" xfId="49412"/>
    <cellStyle name="Accent4 4 4" xfId="4743"/>
    <cellStyle name="Accent4 4 5" xfId="4744"/>
    <cellStyle name="Accent4 4 6" xfId="4745"/>
    <cellStyle name="Accent4 4 7" xfId="4746"/>
    <cellStyle name="Accent4 4 8" xfId="4747"/>
    <cellStyle name="Accent4 4 9" xfId="4748"/>
    <cellStyle name="Accent4 5" xfId="4749"/>
    <cellStyle name="Accent4 5 2" xfId="4750"/>
    <cellStyle name="Accent4 5 2 2" xfId="49413"/>
    <cellStyle name="Accent4 5 3" xfId="4751"/>
    <cellStyle name="Accent4 5 3 2" xfId="49414"/>
    <cellStyle name="Accent4 5 4" xfId="4752"/>
    <cellStyle name="Accent4 5 5" xfId="4753"/>
    <cellStyle name="Accent4 5 6" xfId="4754"/>
    <cellStyle name="Accent4 5 7" xfId="4755"/>
    <cellStyle name="Accent4 5 8" xfId="4756"/>
    <cellStyle name="Accent4 5 9" xfId="4757"/>
    <cellStyle name="Accent4 6" xfId="4758"/>
    <cellStyle name="Accent4 7" xfId="4759"/>
    <cellStyle name="Accent4 7 2" xfId="4760"/>
    <cellStyle name="Accent4 7 2 2" xfId="49415"/>
    <cellStyle name="Accent4 7 3" xfId="4761"/>
    <cellStyle name="Accent4 7 3 2" xfId="49416"/>
    <cellStyle name="Accent4 8" xfId="4762"/>
    <cellStyle name="Accent4 8 2" xfId="49417"/>
    <cellStyle name="Accent4 9" xfId="4763"/>
    <cellStyle name="Accent4 9 2" xfId="49418"/>
    <cellStyle name="Accent5 10" xfId="4764"/>
    <cellStyle name="Accent5 2" xfId="4765"/>
    <cellStyle name="Accent5 2 2" xfId="4766"/>
    <cellStyle name="Accent5 2 2 2" xfId="49419"/>
    <cellStyle name="Accent5 2 3" xfId="4767"/>
    <cellStyle name="Accent5 2 3 2" xfId="49420"/>
    <cellStyle name="Accent5 2 4" xfId="4768"/>
    <cellStyle name="Accent5 2 5" xfId="4769"/>
    <cellStyle name="Accent5 2 6" xfId="4770"/>
    <cellStyle name="Accent5 2 7" xfId="4771"/>
    <cellStyle name="Accent5 2 8" xfId="4772"/>
    <cellStyle name="Accent5 2 9" xfId="4773"/>
    <cellStyle name="Accent5 3" xfId="4774"/>
    <cellStyle name="Accent5 3 2" xfId="4775"/>
    <cellStyle name="Accent5 3 2 2" xfId="49421"/>
    <cellStyle name="Accent5 3 3" xfId="4776"/>
    <cellStyle name="Accent5 3 3 2" xfId="49422"/>
    <cellStyle name="Accent5 3 4" xfId="4777"/>
    <cellStyle name="Accent5 3 5" xfId="4778"/>
    <cellStyle name="Accent5 3 6" xfId="4779"/>
    <cellStyle name="Accent5 3 7" xfId="4780"/>
    <cellStyle name="Accent5 3 8" xfId="4781"/>
    <cellStyle name="Accent5 3 9" xfId="4782"/>
    <cellStyle name="Accent5 4" xfId="4783"/>
    <cellStyle name="Accent5 4 2" xfId="4784"/>
    <cellStyle name="Accent5 4 2 2" xfId="49423"/>
    <cellStyle name="Accent5 4 3" xfId="4785"/>
    <cellStyle name="Accent5 4 3 2" xfId="49424"/>
    <cellStyle name="Accent5 4 4" xfId="4786"/>
    <cellStyle name="Accent5 4 5" xfId="4787"/>
    <cellStyle name="Accent5 4 6" xfId="4788"/>
    <cellStyle name="Accent5 4 7" xfId="4789"/>
    <cellStyle name="Accent5 4 8" xfId="4790"/>
    <cellStyle name="Accent5 4 9" xfId="4791"/>
    <cellStyle name="Accent5 5" xfId="4792"/>
    <cellStyle name="Accent5 5 2" xfId="4793"/>
    <cellStyle name="Accent5 5 2 2" xfId="49425"/>
    <cellStyle name="Accent5 5 3" xfId="4794"/>
    <cellStyle name="Accent5 5 3 2" xfId="49426"/>
    <cellStyle name="Accent5 5 4" xfId="4795"/>
    <cellStyle name="Accent5 5 5" xfId="4796"/>
    <cellStyle name="Accent5 5 6" xfId="4797"/>
    <cellStyle name="Accent5 5 7" xfId="4798"/>
    <cellStyle name="Accent5 5 8" xfId="4799"/>
    <cellStyle name="Accent5 5 9" xfId="4800"/>
    <cellStyle name="Accent5 6" xfId="4801"/>
    <cellStyle name="Accent5 7" xfId="4802"/>
    <cellStyle name="Accent5 7 2" xfId="4803"/>
    <cellStyle name="Accent5 7 2 2" xfId="49427"/>
    <cellStyle name="Accent5 7 3" xfId="4804"/>
    <cellStyle name="Accent5 7 3 2" xfId="49428"/>
    <cellStyle name="Accent5 8" xfId="4805"/>
    <cellStyle name="Accent5 8 2" xfId="49429"/>
    <cellStyle name="Accent5 9" xfId="4806"/>
    <cellStyle name="Accent5 9 2" xfId="49430"/>
    <cellStyle name="Accent6 10" xfId="4807"/>
    <cellStyle name="Accent6 2" xfId="4808"/>
    <cellStyle name="Accent6 2 2" xfId="4809"/>
    <cellStyle name="Accent6 2 2 2" xfId="49431"/>
    <cellStyle name="Accent6 2 3" xfId="4810"/>
    <cellStyle name="Accent6 2 3 2" xfId="49432"/>
    <cellStyle name="Accent6 2 4" xfId="4811"/>
    <cellStyle name="Accent6 2 5" xfId="4812"/>
    <cellStyle name="Accent6 2 6" xfId="4813"/>
    <cellStyle name="Accent6 2 7" xfId="4814"/>
    <cellStyle name="Accent6 2 8" xfId="4815"/>
    <cellStyle name="Accent6 2 9" xfId="4816"/>
    <cellStyle name="Accent6 3" xfId="4817"/>
    <cellStyle name="Accent6 3 2" xfId="4818"/>
    <cellStyle name="Accent6 3 2 2" xfId="49433"/>
    <cellStyle name="Accent6 3 3" xfId="4819"/>
    <cellStyle name="Accent6 3 3 2" xfId="49434"/>
    <cellStyle name="Accent6 3 4" xfId="4820"/>
    <cellStyle name="Accent6 3 5" xfId="4821"/>
    <cellStyle name="Accent6 3 6" xfId="4822"/>
    <cellStyle name="Accent6 3 7" xfId="4823"/>
    <cellStyle name="Accent6 3 8" xfId="4824"/>
    <cellStyle name="Accent6 3 9" xfId="4825"/>
    <cellStyle name="Accent6 4" xfId="4826"/>
    <cellStyle name="Accent6 4 2" xfId="4827"/>
    <cellStyle name="Accent6 4 2 2" xfId="49435"/>
    <cellStyle name="Accent6 4 3" xfId="4828"/>
    <cellStyle name="Accent6 4 3 2" xfId="49436"/>
    <cellStyle name="Accent6 4 4" xfId="4829"/>
    <cellStyle name="Accent6 4 5" xfId="4830"/>
    <cellStyle name="Accent6 4 6" xfId="4831"/>
    <cellStyle name="Accent6 4 7" xfId="4832"/>
    <cellStyle name="Accent6 4 8" xfId="4833"/>
    <cellStyle name="Accent6 4 9" xfId="4834"/>
    <cellStyle name="Accent6 5" xfId="4835"/>
    <cellStyle name="Accent6 5 2" xfId="4836"/>
    <cellStyle name="Accent6 5 2 2" xfId="49437"/>
    <cellStyle name="Accent6 5 3" xfId="4837"/>
    <cellStyle name="Accent6 5 3 2" xfId="49438"/>
    <cellStyle name="Accent6 5 4" xfId="4838"/>
    <cellStyle name="Accent6 5 5" xfId="4839"/>
    <cellStyle name="Accent6 5 6" xfId="4840"/>
    <cellStyle name="Accent6 5 7" xfId="4841"/>
    <cellStyle name="Accent6 5 8" xfId="4842"/>
    <cellStyle name="Accent6 5 9" xfId="4843"/>
    <cellStyle name="Accent6 6" xfId="4844"/>
    <cellStyle name="Accent6 7" xfId="4845"/>
    <cellStyle name="Accent6 7 2" xfId="4846"/>
    <cellStyle name="Accent6 7 2 2" xfId="49439"/>
    <cellStyle name="Accent6 7 3" xfId="4847"/>
    <cellStyle name="Accent6 7 3 2" xfId="49440"/>
    <cellStyle name="Accent6 8" xfId="4848"/>
    <cellStyle name="Accent6 8 2" xfId="49441"/>
    <cellStyle name="Accent6 9" xfId="4849"/>
    <cellStyle name="Accent6 9 2" xfId="49442"/>
    <cellStyle name="Bad 10" xfId="4850"/>
    <cellStyle name="Bad 2" xfId="4851"/>
    <cellStyle name="Bad 2 2" xfId="4852"/>
    <cellStyle name="Bad 2 2 2" xfId="49443"/>
    <cellStyle name="Bad 2 3" xfId="4853"/>
    <cellStyle name="Bad 2 3 2" xfId="49444"/>
    <cellStyle name="Bad 2 4" xfId="4854"/>
    <cellStyle name="Bad 2 5" xfId="4855"/>
    <cellStyle name="Bad 2 6" xfId="4856"/>
    <cellStyle name="Bad 2 7" xfId="4857"/>
    <cellStyle name="Bad 2 8" xfId="4858"/>
    <cellStyle name="Bad 2 9" xfId="4859"/>
    <cellStyle name="Bad 3" xfId="4860"/>
    <cellStyle name="Bad 3 2" xfId="4861"/>
    <cellStyle name="Bad 3 2 2" xfId="49445"/>
    <cellStyle name="Bad 3 3" xfId="4862"/>
    <cellStyle name="Bad 3 3 2" xfId="49446"/>
    <cellStyle name="Bad 3 4" xfId="4863"/>
    <cellStyle name="Bad 3 5" xfId="4864"/>
    <cellStyle name="Bad 3 6" xfId="4865"/>
    <cellStyle name="Bad 3 7" xfId="4866"/>
    <cellStyle name="Bad 3 8" xfId="4867"/>
    <cellStyle name="Bad 3 9" xfId="4868"/>
    <cellStyle name="Bad 4" xfId="4869"/>
    <cellStyle name="Bad 4 2" xfId="4870"/>
    <cellStyle name="Bad 4 2 2" xfId="49447"/>
    <cellStyle name="Bad 4 3" xfId="4871"/>
    <cellStyle name="Bad 4 3 2" xfId="49448"/>
    <cellStyle name="Bad 4 4" xfId="4872"/>
    <cellStyle name="Bad 4 5" xfId="4873"/>
    <cellStyle name="Bad 4 6" xfId="4874"/>
    <cellStyle name="Bad 4 7" xfId="4875"/>
    <cellStyle name="Bad 4 8" xfId="4876"/>
    <cellStyle name="Bad 4 9" xfId="4877"/>
    <cellStyle name="Bad 5" xfId="4878"/>
    <cellStyle name="Bad 5 2" xfId="4879"/>
    <cellStyle name="Bad 5 2 2" xfId="49449"/>
    <cellStyle name="Bad 5 3" xfId="4880"/>
    <cellStyle name="Bad 5 3 2" xfId="49450"/>
    <cellStyle name="Bad 5 4" xfId="4881"/>
    <cellStyle name="Bad 5 5" xfId="4882"/>
    <cellStyle name="Bad 5 6" xfId="4883"/>
    <cellStyle name="Bad 5 7" xfId="4884"/>
    <cellStyle name="Bad 5 8" xfId="4885"/>
    <cellStyle name="Bad 5 9" xfId="4886"/>
    <cellStyle name="Bad 6" xfId="4887"/>
    <cellStyle name="Bad 7" xfId="4888"/>
    <cellStyle name="Bad 7 2" xfId="4889"/>
    <cellStyle name="Bad 7 2 2" xfId="49451"/>
    <cellStyle name="Bad 7 3" xfId="4890"/>
    <cellStyle name="Bad 7 3 2" xfId="49452"/>
    <cellStyle name="Bad 8" xfId="4891"/>
    <cellStyle name="Bad 8 2" xfId="49453"/>
    <cellStyle name="Bad 9" xfId="4892"/>
    <cellStyle name="Bad 9 2" xfId="49454"/>
    <cellStyle name="Bold/Border" xfId="4893"/>
    <cellStyle name="Bullet" xfId="4894"/>
    <cellStyle name="Calc Currency (0)" xfId="4895"/>
    <cellStyle name="Calc Currency (0) 2" xfId="4896"/>
    <cellStyle name="Calc Currency (0) 3" xfId="4897"/>
    <cellStyle name="Calc Currency (0) 4" xfId="4898"/>
    <cellStyle name="Calc Currency (0)_Accounts - 17 Feb" xfId="49455"/>
    <cellStyle name="Calc Currency (2)" xfId="4899"/>
    <cellStyle name="Calc Currency (2) 10" xfId="4900"/>
    <cellStyle name="Calc Currency (2) 2" xfId="4901"/>
    <cellStyle name="Calc Currency (2) 2 2" xfId="4902"/>
    <cellStyle name="Calc Currency (2) 2 3" xfId="4903"/>
    <cellStyle name="Calc Currency (2) 2 4" xfId="4904"/>
    <cellStyle name="Calc Currency (2) 2 5" xfId="4905"/>
    <cellStyle name="Calc Currency (2) 2 6" xfId="4906"/>
    <cellStyle name="Calc Currency (2) 2 7" xfId="4907"/>
    <cellStyle name="Calc Currency (2) 3" xfId="4908"/>
    <cellStyle name="Calc Currency (2) 3 2" xfId="4909"/>
    <cellStyle name="Calc Currency (2) 3 3" xfId="4910"/>
    <cellStyle name="Calc Currency (2) 3 4" xfId="4911"/>
    <cellStyle name="Calc Currency (2) 3 5" xfId="4912"/>
    <cellStyle name="Calc Currency (2) 3 6" xfId="4913"/>
    <cellStyle name="Calc Currency (2) 3 7" xfId="4914"/>
    <cellStyle name="Calc Currency (2) 4" xfId="4915"/>
    <cellStyle name="Calc Currency (2) 4 2" xfId="4916"/>
    <cellStyle name="Calc Currency (2) 4 3" xfId="4917"/>
    <cellStyle name="Calc Currency (2) 4 4" xfId="4918"/>
    <cellStyle name="Calc Currency (2) 4 5" xfId="4919"/>
    <cellStyle name="Calc Currency (2) 4 6" xfId="4920"/>
    <cellStyle name="Calc Currency (2) 4 7" xfId="4921"/>
    <cellStyle name="Calc Currency (2) 5" xfId="4922"/>
    <cellStyle name="Calc Currency (2) 5 2" xfId="4923"/>
    <cellStyle name="Calc Currency (2) 5 3" xfId="4924"/>
    <cellStyle name="Calc Currency (2) 5 4" xfId="4925"/>
    <cellStyle name="Calc Currency (2) 5 5" xfId="4926"/>
    <cellStyle name="Calc Currency (2) 5 6" xfId="4927"/>
    <cellStyle name="Calc Currency (2) 5 7" xfId="4928"/>
    <cellStyle name="Calc Currency (2) 6" xfId="4929"/>
    <cellStyle name="Calc Currency (2) 7" xfId="4930"/>
    <cellStyle name="Calc Currency (2) 8" xfId="4931"/>
    <cellStyle name="Calc Currency (2) 9" xfId="4932"/>
    <cellStyle name="Calc Currency (2)_Copy of Analysis June 2009 audit 11 1111" xfId="4933"/>
    <cellStyle name="Calc Percent (0)" xfId="4934"/>
    <cellStyle name="Calc Percent (0) 10" xfId="4935"/>
    <cellStyle name="Calc Percent (0) 2" xfId="4936"/>
    <cellStyle name="Calc Percent (0) 2 2" xfId="4937"/>
    <cellStyle name="Calc Percent (0) 2 3" xfId="4938"/>
    <cellStyle name="Calc Percent (0) 2 4" xfId="4939"/>
    <cellStyle name="Calc Percent (0) 2 5" xfId="4940"/>
    <cellStyle name="Calc Percent (0) 2 6" xfId="4941"/>
    <cellStyle name="Calc Percent (0) 2 7" xfId="4942"/>
    <cellStyle name="Calc Percent (0) 3" xfId="4943"/>
    <cellStyle name="Calc Percent (0) 3 2" xfId="4944"/>
    <cellStyle name="Calc Percent (0) 3 3" xfId="4945"/>
    <cellStyle name="Calc Percent (0) 3 4" xfId="4946"/>
    <cellStyle name="Calc Percent (0) 3 5" xfId="4947"/>
    <cellStyle name="Calc Percent (0) 3 6" xfId="4948"/>
    <cellStyle name="Calc Percent (0) 3 7" xfId="4949"/>
    <cellStyle name="Calc Percent (0) 4" xfId="4950"/>
    <cellStyle name="Calc Percent (0) 4 2" xfId="4951"/>
    <cellStyle name="Calc Percent (0) 4 3" xfId="4952"/>
    <cellStyle name="Calc Percent (0) 4 4" xfId="4953"/>
    <cellStyle name="Calc Percent (0) 4 5" xfId="4954"/>
    <cellStyle name="Calc Percent (0) 4 6" xfId="4955"/>
    <cellStyle name="Calc Percent (0) 4 7" xfId="4956"/>
    <cellStyle name="Calc Percent (0) 5" xfId="4957"/>
    <cellStyle name="Calc Percent (0) 5 2" xfId="4958"/>
    <cellStyle name="Calc Percent (0) 5 3" xfId="4959"/>
    <cellStyle name="Calc Percent (0) 5 4" xfId="4960"/>
    <cellStyle name="Calc Percent (0) 5 5" xfId="4961"/>
    <cellStyle name="Calc Percent (0) 5 6" xfId="4962"/>
    <cellStyle name="Calc Percent (0) 5 7" xfId="4963"/>
    <cellStyle name="Calc Percent (0) 6" xfId="4964"/>
    <cellStyle name="Calc Percent (0) 7" xfId="4965"/>
    <cellStyle name="Calc Percent (0) 8" xfId="4966"/>
    <cellStyle name="Calc Percent (0) 9" xfId="4967"/>
    <cellStyle name="Calc Percent (0)_Copy of Analysis June 2009 audit 11 1111" xfId="4968"/>
    <cellStyle name="Calc Percent (1)" xfId="4969"/>
    <cellStyle name="Calc Percent (1) 10" xfId="4970"/>
    <cellStyle name="Calc Percent (1) 2" xfId="4971"/>
    <cellStyle name="Calc Percent (1) 2 2" xfId="4972"/>
    <cellStyle name="Calc Percent (1) 2 3" xfId="4973"/>
    <cellStyle name="Calc Percent (1) 2 4" xfId="4974"/>
    <cellStyle name="Calc Percent (1) 2 5" xfId="4975"/>
    <cellStyle name="Calc Percent (1) 2 6" xfId="4976"/>
    <cellStyle name="Calc Percent (1) 2 7" xfId="4977"/>
    <cellStyle name="Calc Percent (1) 3" xfId="4978"/>
    <cellStyle name="Calc Percent (1) 3 2" xfId="4979"/>
    <cellStyle name="Calc Percent (1) 3 3" xfId="4980"/>
    <cellStyle name="Calc Percent (1) 3 4" xfId="4981"/>
    <cellStyle name="Calc Percent (1) 3 5" xfId="4982"/>
    <cellStyle name="Calc Percent (1) 3 6" xfId="4983"/>
    <cellStyle name="Calc Percent (1) 3 7" xfId="4984"/>
    <cellStyle name="Calc Percent (1) 4" xfId="4985"/>
    <cellStyle name="Calc Percent (1) 4 2" xfId="4986"/>
    <cellStyle name="Calc Percent (1) 4 3" xfId="4987"/>
    <cellStyle name="Calc Percent (1) 4 4" xfId="4988"/>
    <cellStyle name="Calc Percent (1) 4 5" xfId="4989"/>
    <cellStyle name="Calc Percent (1) 4 6" xfId="4990"/>
    <cellStyle name="Calc Percent (1) 4 7" xfId="4991"/>
    <cellStyle name="Calc Percent (1) 5" xfId="4992"/>
    <cellStyle name="Calc Percent (1) 5 2" xfId="4993"/>
    <cellStyle name="Calc Percent (1) 5 3" xfId="4994"/>
    <cellStyle name="Calc Percent (1) 5 4" xfId="4995"/>
    <cellStyle name="Calc Percent (1) 5 5" xfId="4996"/>
    <cellStyle name="Calc Percent (1) 5 6" xfId="4997"/>
    <cellStyle name="Calc Percent (1) 5 7" xfId="4998"/>
    <cellStyle name="Calc Percent (1) 6" xfId="4999"/>
    <cellStyle name="Calc Percent (1) 7" xfId="5000"/>
    <cellStyle name="Calc Percent (1) 8" xfId="5001"/>
    <cellStyle name="Calc Percent (1) 9" xfId="5002"/>
    <cellStyle name="Calc Percent (1)_Copy of Analysis June 2009 audit 11 1111" xfId="5003"/>
    <cellStyle name="Calc Percent (2)" xfId="5004"/>
    <cellStyle name="Calc Percent (2) 10" xfId="5005"/>
    <cellStyle name="Calc Percent (2) 2" xfId="5006"/>
    <cellStyle name="Calc Percent (2) 2 2" xfId="5007"/>
    <cellStyle name="Calc Percent (2) 2 3" xfId="5008"/>
    <cellStyle name="Calc Percent (2) 2 4" xfId="5009"/>
    <cellStyle name="Calc Percent (2) 2 5" xfId="5010"/>
    <cellStyle name="Calc Percent (2) 2 6" xfId="5011"/>
    <cellStyle name="Calc Percent (2) 2 7" xfId="5012"/>
    <cellStyle name="Calc Percent (2) 3" xfId="5013"/>
    <cellStyle name="Calc Percent (2) 3 2" xfId="5014"/>
    <cellStyle name="Calc Percent (2) 3 3" xfId="5015"/>
    <cellStyle name="Calc Percent (2) 3 4" xfId="5016"/>
    <cellStyle name="Calc Percent (2) 3 5" xfId="5017"/>
    <cellStyle name="Calc Percent (2) 3 6" xfId="5018"/>
    <cellStyle name="Calc Percent (2) 3 7" xfId="5019"/>
    <cellStyle name="Calc Percent (2) 4" xfId="5020"/>
    <cellStyle name="Calc Percent (2) 4 2" xfId="5021"/>
    <cellStyle name="Calc Percent (2) 4 3" xfId="5022"/>
    <cellStyle name="Calc Percent (2) 4 4" xfId="5023"/>
    <cellStyle name="Calc Percent (2) 4 5" xfId="5024"/>
    <cellStyle name="Calc Percent (2) 4 6" xfId="5025"/>
    <cellStyle name="Calc Percent (2) 4 7" xfId="5026"/>
    <cellStyle name="Calc Percent (2) 5" xfId="5027"/>
    <cellStyle name="Calc Percent (2) 5 2" xfId="5028"/>
    <cellStyle name="Calc Percent (2) 5 3" xfId="5029"/>
    <cellStyle name="Calc Percent (2) 5 4" xfId="5030"/>
    <cellStyle name="Calc Percent (2) 5 5" xfId="5031"/>
    <cellStyle name="Calc Percent (2) 5 6" xfId="5032"/>
    <cellStyle name="Calc Percent (2) 5 7" xfId="5033"/>
    <cellStyle name="Calc Percent (2) 6" xfId="5034"/>
    <cellStyle name="Calc Percent (2) 7" xfId="5035"/>
    <cellStyle name="Calc Percent (2) 8" xfId="5036"/>
    <cellStyle name="Calc Percent (2) 9" xfId="5037"/>
    <cellStyle name="Calc Percent (2)_Copy of Analysis June 2009 audit 11 1111" xfId="5038"/>
    <cellStyle name="Calc Units (0)" xfId="5039"/>
    <cellStyle name="Calc Units (0) 2" xfId="5040"/>
    <cellStyle name="Calc Units (0) 3" xfId="5041"/>
    <cellStyle name="Calc Units (0) 4" xfId="5042"/>
    <cellStyle name="Calc Units (0)_Accounts - 17 Feb" xfId="49456"/>
    <cellStyle name="Calc Units (1)" xfId="5043"/>
    <cellStyle name="Calc Units (1) 10" xfId="5044"/>
    <cellStyle name="Calc Units (1) 2" xfId="5045"/>
    <cellStyle name="Calc Units (1) 2 2" xfId="5046"/>
    <cellStyle name="Calc Units (1) 2 3" xfId="5047"/>
    <cellStyle name="Calc Units (1) 2 4" xfId="5048"/>
    <cellStyle name="Calc Units (1) 2 5" xfId="5049"/>
    <cellStyle name="Calc Units (1) 2 6" xfId="5050"/>
    <cellStyle name="Calc Units (1) 2 7" xfId="5051"/>
    <cellStyle name="Calc Units (1) 3" xfId="5052"/>
    <cellStyle name="Calc Units (1) 3 2" xfId="5053"/>
    <cellStyle name="Calc Units (1) 3 3" xfId="5054"/>
    <cellStyle name="Calc Units (1) 3 4" xfId="5055"/>
    <cellStyle name="Calc Units (1) 3 5" xfId="5056"/>
    <cellStyle name="Calc Units (1) 3 6" xfId="5057"/>
    <cellStyle name="Calc Units (1) 3 7" xfId="5058"/>
    <cellStyle name="Calc Units (1) 4" xfId="5059"/>
    <cellStyle name="Calc Units (1) 4 2" xfId="5060"/>
    <cellStyle name="Calc Units (1) 4 3" xfId="5061"/>
    <cellStyle name="Calc Units (1) 4 4" xfId="5062"/>
    <cellStyle name="Calc Units (1) 4 5" xfId="5063"/>
    <cellStyle name="Calc Units (1) 4 6" xfId="5064"/>
    <cellStyle name="Calc Units (1) 4 7" xfId="5065"/>
    <cellStyle name="Calc Units (1) 5" xfId="5066"/>
    <cellStyle name="Calc Units (1) 5 2" xfId="5067"/>
    <cellStyle name="Calc Units (1) 5 3" xfId="5068"/>
    <cellStyle name="Calc Units (1) 5 4" xfId="5069"/>
    <cellStyle name="Calc Units (1) 5 5" xfId="5070"/>
    <cellStyle name="Calc Units (1) 5 6" xfId="5071"/>
    <cellStyle name="Calc Units (1) 5 7" xfId="5072"/>
    <cellStyle name="Calc Units (1) 6" xfId="5073"/>
    <cellStyle name="Calc Units (1) 7" xfId="5074"/>
    <cellStyle name="Calc Units (1) 8" xfId="5075"/>
    <cellStyle name="Calc Units (1) 9" xfId="5076"/>
    <cellStyle name="Calc Units (1)_Copy of Analysis June 2009 audit 11 1111" xfId="5077"/>
    <cellStyle name="Calc Units (2)" xfId="5078"/>
    <cellStyle name="Calc Units (2) 10" xfId="5079"/>
    <cellStyle name="Calc Units (2) 2" xfId="5080"/>
    <cellStyle name="Calc Units (2) 2 2" xfId="5081"/>
    <cellStyle name="Calc Units (2) 2 3" xfId="5082"/>
    <cellStyle name="Calc Units (2) 2 4" xfId="5083"/>
    <cellStyle name="Calc Units (2) 2 5" xfId="5084"/>
    <cellStyle name="Calc Units (2) 2 6" xfId="5085"/>
    <cellStyle name="Calc Units (2) 2 7" xfId="5086"/>
    <cellStyle name="Calc Units (2) 3" xfId="5087"/>
    <cellStyle name="Calc Units (2) 3 2" xfId="5088"/>
    <cellStyle name="Calc Units (2) 3 3" xfId="5089"/>
    <cellStyle name="Calc Units (2) 3 4" xfId="5090"/>
    <cellStyle name="Calc Units (2) 3 5" xfId="5091"/>
    <cellStyle name="Calc Units (2) 3 6" xfId="5092"/>
    <cellStyle name="Calc Units (2) 3 7" xfId="5093"/>
    <cellStyle name="Calc Units (2) 4" xfId="5094"/>
    <cellStyle name="Calc Units (2) 4 2" xfId="5095"/>
    <cellStyle name="Calc Units (2) 4 3" xfId="5096"/>
    <cellStyle name="Calc Units (2) 4 4" xfId="5097"/>
    <cellStyle name="Calc Units (2) 4 5" xfId="5098"/>
    <cellStyle name="Calc Units (2) 4 6" xfId="5099"/>
    <cellStyle name="Calc Units (2) 4 7" xfId="5100"/>
    <cellStyle name="Calc Units (2) 5" xfId="5101"/>
    <cellStyle name="Calc Units (2) 5 2" xfId="5102"/>
    <cellStyle name="Calc Units (2) 5 3" xfId="5103"/>
    <cellStyle name="Calc Units (2) 5 4" xfId="5104"/>
    <cellStyle name="Calc Units (2) 5 5" xfId="5105"/>
    <cellStyle name="Calc Units (2) 5 6" xfId="5106"/>
    <cellStyle name="Calc Units (2) 5 7" xfId="5107"/>
    <cellStyle name="Calc Units (2) 6" xfId="5108"/>
    <cellStyle name="Calc Units (2) 7" xfId="5109"/>
    <cellStyle name="Calc Units (2) 8" xfId="5110"/>
    <cellStyle name="Calc Units (2) 9" xfId="5111"/>
    <cellStyle name="Calc Units (2)_Copy of Analysis June 2009 audit 11 1111" xfId="5112"/>
    <cellStyle name="Calculation 10" xfId="5113"/>
    <cellStyle name="Calculation 2" xfId="5114"/>
    <cellStyle name="Calculation 2 2" xfId="5115"/>
    <cellStyle name="Calculation 2 2 2" xfId="5116"/>
    <cellStyle name="Calculation 2 2 3" xfId="5117"/>
    <cellStyle name="Calculation 2 2 4" xfId="5118"/>
    <cellStyle name="Calculation 2 2 5" xfId="5119"/>
    <cellStyle name="Calculation 2 2 6" xfId="5120"/>
    <cellStyle name="Calculation 2 2 7" xfId="49457"/>
    <cellStyle name="Calculation 2 3" xfId="5121"/>
    <cellStyle name="Calculation 2 3 2" xfId="5122"/>
    <cellStyle name="Calculation 2 3 3" xfId="5123"/>
    <cellStyle name="Calculation 2 3 4" xfId="5124"/>
    <cellStyle name="Calculation 2 3 5" xfId="5125"/>
    <cellStyle name="Calculation 2 3 6" xfId="5126"/>
    <cellStyle name="Calculation 2 3 7" xfId="49458"/>
    <cellStyle name="Calculation 2 4" xfId="5127"/>
    <cellStyle name="Calculation 2 4 2" xfId="5128"/>
    <cellStyle name="Calculation 2 4 3" xfId="5129"/>
    <cellStyle name="Calculation 2 4 4" xfId="5130"/>
    <cellStyle name="Calculation 2 4 5" xfId="5131"/>
    <cellStyle name="Calculation 2 4 6" xfId="5132"/>
    <cellStyle name="Calculation 2 5" xfId="5133"/>
    <cellStyle name="Calculation 2 5 2" xfId="5134"/>
    <cellStyle name="Calculation 2 5 3" xfId="5135"/>
    <cellStyle name="Calculation 2 5 4" xfId="5136"/>
    <cellStyle name="Calculation 2 5 5" xfId="5137"/>
    <cellStyle name="Calculation 2 5 6" xfId="5138"/>
    <cellStyle name="Calculation 2 6" xfId="5139"/>
    <cellStyle name="Calculation 2 6 2" xfId="5140"/>
    <cellStyle name="Calculation 2 6 3" xfId="5141"/>
    <cellStyle name="Calculation 2 6 4" xfId="5142"/>
    <cellStyle name="Calculation 2 6 5" xfId="5143"/>
    <cellStyle name="Calculation 2 6 6" xfId="5144"/>
    <cellStyle name="Calculation 2 7" xfId="5145"/>
    <cellStyle name="Calculation 2 7 2" xfId="5146"/>
    <cellStyle name="Calculation 2 7 3" xfId="5147"/>
    <cellStyle name="Calculation 2 7 4" xfId="5148"/>
    <cellStyle name="Calculation 2 7 5" xfId="5149"/>
    <cellStyle name="Calculation 2 7 6" xfId="5150"/>
    <cellStyle name="Calculation 2 8" xfId="5151"/>
    <cellStyle name="Calculation 2 8 2" xfId="5152"/>
    <cellStyle name="Calculation 2 8 3" xfId="5153"/>
    <cellStyle name="Calculation 2 8 4" xfId="5154"/>
    <cellStyle name="Calculation 2 8 5" xfId="5155"/>
    <cellStyle name="Calculation 2 8 6" xfId="5156"/>
    <cellStyle name="Calculation 2 9" xfId="5157"/>
    <cellStyle name="Calculation 2 9 2" xfId="5158"/>
    <cellStyle name="Calculation 2 9 3" xfId="5159"/>
    <cellStyle name="Calculation 2 9 4" xfId="5160"/>
    <cellStyle name="Calculation 2 9 5" xfId="5161"/>
    <cellStyle name="Calculation 2 9 6" xfId="5162"/>
    <cellStyle name="Calculation 2_Copy of Analysis June 2009 audit 11 1111" xfId="5163"/>
    <cellStyle name="Calculation 3" xfId="5164"/>
    <cellStyle name="Calculation 3 2" xfId="5165"/>
    <cellStyle name="Calculation 3 2 2" xfId="5166"/>
    <cellStyle name="Calculation 3 2 3" xfId="5167"/>
    <cellStyle name="Calculation 3 2 4" xfId="5168"/>
    <cellStyle name="Calculation 3 2 5" xfId="5169"/>
    <cellStyle name="Calculation 3 2 6" xfId="5170"/>
    <cellStyle name="Calculation 3 2 7" xfId="49459"/>
    <cellStyle name="Calculation 3 3" xfId="5171"/>
    <cellStyle name="Calculation 3 3 2" xfId="5172"/>
    <cellStyle name="Calculation 3 3 3" xfId="5173"/>
    <cellStyle name="Calculation 3 3 4" xfId="5174"/>
    <cellStyle name="Calculation 3 3 5" xfId="5175"/>
    <cellStyle name="Calculation 3 3 6" xfId="5176"/>
    <cellStyle name="Calculation 3 3 7" xfId="49460"/>
    <cellStyle name="Calculation 3 4" xfId="5177"/>
    <cellStyle name="Calculation 3 4 2" xfId="5178"/>
    <cellStyle name="Calculation 3 4 3" xfId="5179"/>
    <cellStyle name="Calculation 3 4 4" xfId="5180"/>
    <cellStyle name="Calculation 3 4 5" xfId="5181"/>
    <cellStyle name="Calculation 3 4 6" xfId="5182"/>
    <cellStyle name="Calculation 3 5" xfId="5183"/>
    <cellStyle name="Calculation 3 5 2" xfId="5184"/>
    <cellStyle name="Calculation 3 5 3" xfId="5185"/>
    <cellStyle name="Calculation 3 5 4" xfId="5186"/>
    <cellStyle name="Calculation 3 5 5" xfId="5187"/>
    <cellStyle name="Calculation 3 5 6" xfId="5188"/>
    <cellStyle name="Calculation 3 6" xfId="5189"/>
    <cellStyle name="Calculation 3 6 2" xfId="5190"/>
    <cellStyle name="Calculation 3 6 3" xfId="5191"/>
    <cellStyle name="Calculation 3 6 4" xfId="5192"/>
    <cellStyle name="Calculation 3 6 5" xfId="5193"/>
    <cellStyle name="Calculation 3 6 6" xfId="5194"/>
    <cellStyle name="Calculation 3 7" xfId="5195"/>
    <cellStyle name="Calculation 3 7 2" xfId="5196"/>
    <cellStyle name="Calculation 3 7 3" xfId="5197"/>
    <cellStyle name="Calculation 3 7 4" xfId="5198"/>
    <cellStyle name="Calculation 3 7 5" xfId="5199"/>
    <cellStyle name="Calculation 3 7 6" xfId="5200"/>
    <cellStyle name="Calculation 3 8" xfId="5201"/>
    <cellStyle name="Calculation 3 8 2" xfId="5202"/>
    <cellStyle name="Calculation 3 8 3" xfId="5203"/>
    <cellStyle name="Calculation 3 8 4" xfId="5204"/>
    <cellStyle name="Calculation 3 8 5" xfId="5205"/>
    <cellStyle name="Calculation 3 8 6" xfId="5206"/>
    <cellStyle name="Calculation 3 9" xfId="5207"/>
    <cellStyle name="Calculation 3 9 2" xfId="5208"/>
    <cellStyle name="Calculation 3 9 3" xfId="5209"/>
    <cellStyle name="Calculation 3 9 4" xfId="5210"/>
    <cellStyle name="Calculation 3 9 5" xfId="5211"/>
    <cellStyle name="Calculation 3 9 6" xfId="5212"/>
    <cellStyle name="Calculation 3_Copy of Analysis June 2009 audit 11 1111" xfId="5213"/>
    <cellStyle name="Calculation 4" xfId="5214"/>
    <cellStyle name="Calculation 4 2" xfId="5215"/>
    <cellStyle name="Calculation 4 2 2" xfId="5216"/>
    <cellStyle name="Calculation 4 2 3" xfId="5217"/>
    <cellStyle name="Calculation 4 2 4" xfId="5218"/>
    <cellStyle name="Calculation 4 2 5" xfId="5219"/>
    <cellStyle name="Calculation 4 2 6" xfId="5220"/>
    <cellStyle name="Calculation 4 2 7" xfId="49461"/>
    <cellStyle name="Calculation 4 3" xfId="5221"/>
    <cellStyle name="Calculation 4 3 2" xfId="5222"/>
    <cellStyle name="Calculation 4 3 3" xfId="5223"/>
    <cellStyle name="Calculation 4 3 4" xfId="5224"/>
    <cellStyle name="Calculation 4 3 5" xfId="5225"/>
    <cellStyle name="Calculation 4 3 6" xfId="5226"/>
    <cellStyle name="Calculation 4 3 7" xfId="49462"/>
    <cellStyle name="Calculation 4 4" xfId="5227"/>
    <cellStyle name="Calculation 4 4 2" xfId="5228"/>
    <cellStyle name="Calculation 4 4 3" xfId="5229"/>
    <cellStyle name="Calculation 4 4 4" xfId="5230"/>
    <cellStyle name="Calculation 4 4 5" xfId="5231"/>
    <cellStyle name="Calculation 4 4 6" xfId="5232"/>
    <cellStyle name="Calculation 4 5" xfId="5233"/>
    <cellStyle name="Calculation 4 5 2" xfId="5234"/>
    <cellStyle name="Calculation 4 5 3" xfId="5235"/>
    <cellStyle name="Calculation 4 5 4" xfId="5236"/>
    <cellStyle name="Calculation 4 5 5" xfId="5237"/>
    <cellStyle name="Calculation 4 5 6" xfId="5238"/>
    <cellStyle name="Calculation 4 6" xfId="5239"/>
    <cellStyle name="Calculation 4 6 2" xfId="5240"/>
    <cellStyle name="Calculation 4 6 3" xfId="5241"/>
    <cellStyle name="Calculation 4 6 4" xfId="5242"/>
    <cellStyle name="Calculation 4 6 5" xfId="5243"/>
    <cellStyle name="Calculation 4 6 6" xfId="5244"/>
    <cellStyle name="Calculation 4 7" xfId="5245"/>
    <cellStyle name="Calculation 4 7 2" xfId="5246"/>
    <cellStyle name="Calculation 4 7 3" xfId="5247"/>
    <cellStyle name="Calculation 4 7 4" xfId="5248"/>
    <cellStyle name="Calculation 4 7 5" xfId="5249"/>
    <cellStyle name="Calculation 4 7 6" xfId="5250"/>
    <cellStyle name="Calculation 4 8" xfId="5251"/>
    <cellStyle name="Calculation 4 8 2" xfId="5252"/>
    <cellStyle name="Calculation 4 8 3" xfId="5253"/>
    <cellStyle name="Calculation 4 8 4" xfId="5254"/>
    <cellStyle name="Calculation 4 8 5" xfId="5255"/>
    <cellStyle name="Calculation 4 8 6" xfId="5256"/>
    <cellStyle name="Calculation 4 9" xfId="5257"/>
    <cellStyle name="Calculation 4 9 2" xfId="5258"/>
    <cellStyle name="Calculation 4 9 3" xfId="5259"/>
    <cellStyle name="Calculation 4 9 4" xfId="5260"/>
    <cellStyle name="Calculation 4 9 5" xfId="5261"/>
    <cellStyle name="Calculation 4 9 6" xfId="5262"/>
    <cellStyle name="Calculation 4_Copy of Analysis June 2009 audit 11 1111" xfId="5263"/>
    <cellStyle name="Calculation 5" xfId="5264"/>
    <cellStyle name="Calculation 5 2" xfId="5265"/>
    <cellStyle name="Calculation 5 2 2" xfId="5266"/>
    <cellStyle name="Calculation 5 2 3" xfId="5267"/>
    <cellStyle name="Calculation 5 2 4" xfId="5268"/>
    <cellStyle name="Calculation 5 2 5" xfId="5269"/>
    <cellStyle name="Calculation 5 2 6" xfId="5270"/>
    <cellStyle name="Calculation 5 2 7" xfId="49463"/>
    <cellStyle name="Calculation 5 3" xfId="5271"/>
    <cellStyle name="Calculation 5 3 2" xfId="5272"/>
    <cellStyle name="Calculation 5 3 3" xfId="5273"/>
    <cellStyle name="Calculation 5 3 4" xfId="5274"/>
    <cellStyle name="Calculation 5 3 5" xfId="5275"/>
    <cellStyle name="Calculation 5 3 6" xfId="5276"/>
    <cellStyle name="Calculation 5 3 7" xfId="49464"/>
    <cellStyle name="Calculation 5 4" xfId="5277"/>
    <cellStyle name="Calculation 5 4 2" xfId="5278"/>
    <cellStyle name="Calculation 5 4 3" xfId="5279"/>
    <cellStyle name="Calculation 5 4 4" xfId="5280"/>
    <cellStyle name="Calculation 5 4 5" xfId="5281"/>
    <cellStyle name="Calculation 5 4 6" xfId="5282"/>
    <cellStyle name="Calculation 5 5" xfId="5283"/>
    <cellStyle name="Calculation 5 5 2" xfId="5284"/>
    <cellStyle name="Calculation 5 5 3" xfId="5285"/>
    <cellStyle name="Calculation 5 5 4" xfId="5286"/>
    <cellStyle name="Calculation 5 5 5" xfId="5287"/>
    <cellStyle name="Calculation 5 5 6" xfId="5288"/>
    <cellStyle name="Calculation 5 6" xfId="5289"/>
    <cellStyle name="Calculation 5 6 2" xfId="5290"/>
    <cellStyle name="Calculation 5 6 3" xfId="5291"/>
    <cellStyle name="Calculation 5 6 4" xfId="5292"/>
    <cellStyle name="Calculation 5 6 5" xfId="5293"/>
    <cellStyle name="Calculation 5 6 6" xfId="5294"/>
    <cellStyle name="Calculation 5 7" xfId="5295"/>
    <cellStyle name="Calculation 5 7 2" xfId="5296"/>
    <cellStyle name="Calculation 5 7 3" xfId="5297"/>
    <cellStyle name="Calculation 5 7 4" xfId="5298"/>
    <cellStyle name="Calculation 5 7 5" xfId="5299"/>
    <cellStyle name="Calculation 5 7 6" xfId="5300"/>
    <cellStyle name="Calculation 5 8" xfId="5301"/>
    <cellStyle name="Calculation 5 8 2" xfId="5302"/>
    <cellStyle name="Calculation 5 8 3" xfId="5303"/>
    <cellStyle name="Calculation 5 8 4" xfId="5304"/>
    <cellStyle name="Calculation 5 8 5" xfId="5305"/>
    <cellStyle name="Calculation 5 8 6" xfId="5306"/>
    <cellStyle name="Calculation 5 9" xfId="5307"/>
    <cellStyle name="Calculation 5 9 2" xfId="5308"/>
    <cellStyle name="Calculation 5 9 3" xfId="5309"/>
    <cellStyle name="Calculation 5 9 4" xfId="5310"/>
    <cellStyle name="Calculation 5 9 5" xfId="5311"/>
    <cellStyle name="Calculation 5 9 6" xfId="5312"/>
    <cellStyle name="Calculation 5_Copy of Analysis June 2009 audit 11 1111" xfId="5313"/>
    <cellStyle name="Calculation 6" xfId="5314"/>
    <cellStyle name="Calculation 7" xfId="5315"/>
    <cellStyle name="Calculation 7 2" xfId="5316"/>
    <cellStyle name="Calculation 7 2 2" xfId="49465"/>
    <cellStyle name="Calculation 7 3" xfId="5317"/>
    <cellStyle name="Calculation 7 3 2" xfId="49466"/>
    <cellStyle name="Calculation 7_Copy of Analysis June 2009 audit 11 1111" xfId="5318"/>
    <cellStyle name="Calculation 8" xfId="5319"/>
    <cellStyle name="Calculation 8 2" xfId="49467"/>
    <cellStyle name="Calculation 9" xfId="5320"/>
    <cellStyle name="Calculation 9 2" xfId="49468"/>
    <cellStyle name="Check Cell 10" xfId="5321"/>
    <cellStyle name="Check Cell 2" xfId="5322"/>
    <cellStyle name="Check Cell 2 2" xfId="5323"/>
    <cellStyle name="Check Cell 2 2 2" xfId="49469"/>
    <cellStyle name="Check Cell 2 3" xfId="5324"/>
    <cellStyle name="Check Cell 2 3 2" xfId="49470"/>
    <cellStyle name="Check Cell 2 4" xfId="5325"/>
    <cellStyle name="Check Cell 2 5" xfId="5326"/>
    <cellStyle name="Check Cell 2 6" xfId="5327"/>
    <cellStyle name="Check Cell 2 7" xfId="5328"/>
    <cellStyle name="Check Cell 2 8" xfId="5329"/>
    <cellStyle name="Check Cell 2 9" xfId="5330"/>
    <cellStyle name="Check Cell 2_Copy of Analysis June 2009 audit 11 1111" xfId="5331"/>
    <cellStyle name="Check Cell 3" xfId="5332"/>
    <cellStyle name="Check Cell 3 2" xfId="5333"/>
    <cellStyle name="Check Cell 3 2 2" xfId="49471"/>
    <cellStyle name="Check Cell 3 3" xfId="5334"/>
    <cellStyle name="Check Cell 3 3 2" xfId="49472"/>
    <cellStyle name="Check Cell 3 4" xfId="5335"/>
    <cellStyle name="Check Cell 3 5" xfId="5336"/>
    <cellStyle name="Check Cell 3 6" xfId="5337"/>
    <cellStyle name="Check Cell 3 7" xfId="5338"/>
    <cellStyle name="Check Cell 3 8" xfId="5339"/>
    <cellStyle name="Check Cell 3 9" xfId="5340"/>
    <cellStyle name="Check Cell 3_Copy of Analysis June 2009 audit 11 1111" xfId="5341"/>
    <cellStyle name="Check Cell 4" xfId="5342"/>
    <cellStyle name="Check Cell 4 2" xfId="5343"/>
    <cellStyle name="Check Cell 4 2 2" xfId="49473"/>
    <cellStyle name="Check Cell 4 3" xfId="5344"/>
    <cellStyle name="Check Cell 4 3 2" xfId="49474"/>
    <cellStyle name="Check Cell 4 4" xfId="5345"/>
    <cellStyle name="Check Cell 4 5" xfId="5346"/>
    <cellStyle name="Check Cell 4 6" xfId="5347"/>
    <cellStyle name="Check Cell 4 7" xfId="5348"/>
    <cellStyle name="Check Cell 4 8" xfId="5349"/>
    <cellStyle name="Check Cell 4 9" xfId="5350"/>
    <cellStyle name="Check Cell 4_Copy of Analysis June 2009 audit 11 1111" xfId="5351"/>
    <cellStyle name="Check Cell 5" xfId="5352"/>
    <cellStyle name="Check Cell 5 2" xfId="5353"/>
    <cellStyle name="Check Cell 5 2 2" xfId="49475"/>
    <cellStyle name="Check Cell 5 3" xfId="5354"/>
    <cellStyle name="Check Cell 5 3 2" xfId="49476"/>
    <cellStyle name="Check Cell 5 4" xfId="5355"/>
    <cellStyle name="Check Cell 5 5" xfId="5356"/>
    <cellStyle name="Check Cell 5 6" xfId="5357"/>
    <cellStyle name="Check Cell 5 7" xfId="5358"/>
    <cellStyle name="Check Cell 5 8" xfId="5359"/>
    <cellStyle name="Check Cell 5 9" xfId="5360"/>
    <cellStyle name="Check Cell 5_Copy of Analysis June 2009 audit 11 1111" xfId="5361"/>
    <cellStyle name="Check Cell 6" xfId="5362"/>
    <cellStyle name="Check Cell 7" xfId="5363"/>
    <cellStyle name="Check Cell 7 2" xfId="5364"/>
    <cellStyle name="Check Cell 7 2 2" xfId="49477"/>
    <cellStyle name="Check Cell 7 3" xfId="5365"/>
    <cellStyle name="Check Cell 7 3 2" xfId="49478"/>
    <cellStyle name="Check Cell 7_Copy of Analysis June 2009 audit 11 1111" xfId="5366"/>
    <cellStyle name="Check Cell 8" xfId="5367"/>
    <cellStyle name="Check Cell 8 2" xfId="49479"/>
    <cellStyle name="Check Cell 9" xfId="5368"/>
    <cellStyle name="Check Cell 9 2" xfId="49480"/>
    <cellStyle name="ColHeading" xfId="5369"/>
    <cellStyle name="ColumnHeading" xfId="5370"/>
    <cellStyle name="Comma" xfId="50153" builtinId="3"/>
    <cellStyle name="Comma  - Style1" xfId="5371"/>
    <cellStyle name="Comma [00]" xfId="5372"/>
    <cellStyle name="Comma [00] 2" xfId="5373"/>
    <cellStyle name="Comma [00] 3" xfId="5374"/>
    <cellStyle name="Comma [00] 4" xfId="5375"/>
    <cellStyle name="Comma 10" xfId="5376"/>
    <cellStyle name="Comma 10 10" xfId="5377"/>
    <cellStyle name="Comma 10 10 10" xfId="5378"/>
    <cellStyle name="Comma 10 10 11" xfId="5379"/>
    <cellStyle name="Comma 10 10 12" xfId="5380"/>
    <cellStyle name="Comma 10 10 13" xfId="5381"/>
    <cellStyle name="Comma 10 10 14" xfId="5382"/>
    <cellStyle name="Comma 10 10 2" xfId="5383"/>
    <cellStyle name="Comma 10 10 3" xfId="5384"/>
    <cellStyle name="Comma 10 10 4" xfId="5385"/>
    <cellStyle name="Comma 10 10 5" xfId="5386"/>
    <cellStyle name="Comma 10 10 6" xfId="5387"/>
    <cellStyle name="Comma 10 10 7" xfId="5388"/>
    <cellStyle name="Comma 10 10 8" xfId="5389"/>
    <cellStyle name="Comma 10 10 9" xfId="5390"/>
    <cellStyle name="Comma 10 11" xfId="5391"/>
    <cellStyle name="Comma 10 11 10" xfId="5392"/>
    <cellStyle name="Comma 10 11 11" xfId="5393"/>
    <cellStyle name="Comma 10 11 12" xfId="5394"/>
    <cellStyle name="Comma 10 11 13" xfId="5395"/>
    <cellStyle name="Comma 10 11 14" xfId="5396"/>
    <cellStyle name="Comma 10 11 2" xfId="5397"/>
    <cellStyle name="Comma 10 11 3" xfId="5398"/>
    <cellStyle name="Comma 10 11 4" xfId="5399"/>
    <cellStyle name="Comma 10 11 5" xfId="5400"/>
    <cellStyle name="Comma 10 11 6" xfId="5401"/>
    <cellStyle name="Comma 10 11 7" xfId="5402"/>
    <cellStyle name="Comma 10 11 8" xfId="5403"/>
    <cellStyle name="Comma 10 11 9" xfId="5404"/>
    <cellStyle name="Comma 10 12" xfId="5405"/>
    <cellStyle name="Comma 10 12 10" xfId="5406"/>
    <cellStyle name="Comma 10 12 11" xfId="5407"/>
    <cellStyle name="Comma 10 12 12" xfId="5408"/>
    <cellStyle name="Comma 10 12 13" xfId="5409"/>
    <cellStyle name="Comma 10 12 14" xfId="5410"/>
    <cellStyle name="Comma 10 12 2" xfId="5411"/>
    <cellStyle name="Comma 10 12 3" xfId="5412"/>
    <cellStyle name="Comma 10 12 4" xfId="5413"/>
    <cellStyle name="Comma 10 12 5" xfId="5414"/>
    <cellStyle name="Comma 10 12 6" xfId="5415"/>
    <cellStyle name="Comma 10 12 7" xfId="5416"/>
    <cellStyle name="Comma 10 12 8" xfId="5417"/>
    <cellStyle name="Comma 10 12 9" xfId="5418"/>
    <cellStyle name="Comma 10 13" xfId="5419"/>
    <cellStyle name="Comma 10 13 10" xfId="5420"/>
    <cellStyle name="Comma 10 13 11" xfId="5421"/>
    <cellStyle name="Comma 10 13 12" xfId="5422"/>
    <cellStyle name="Comma 10 13 13" xfId="5423"/>
    <cellStyle name="Comma 10 13 14" xfId="5424"/>
    <cellStyle name="Comma 10 13 2" xfId="5425"/>
    <cellStyle name="Comma 10 13 3" xfId="5426"/>
    <cellStyle name="Comma 10 13 4" xfId="5427"/>
    <cellStyle name="Comma 10 13 5" xfId="5428"/>
    <cellStyle name="Comma 10 13 6" xfId="5429"/>
    <cellStyle name="Comma 10 13 7" xfId="5430"/>
    <cellStyle name="Comma 10 13 8" xfId="5431"/>
    <cellStyle name="Comma 10 13 9" xfId="5432"/>
    <cellStyle name="Comma 10 14" xfId="5433"/>
    <cellStyle name="Comma 10 14 10" xfId="5434"/>
    <cellStyle name="Comma 10 14 11" xfId="5435"/>
    <cellStyle name="Comma 10 14 12" xfId="5436"/>
    <cellStyle name="Comma 10 14 13" xfId="5437"/>
    <cellStyle name="Comma 10 14 14" xfId="5438"/>
    <cellStyle name="Comma 10 14 2" xfId="5439"/>
    <cellStyle name="Comma 10 14 3" xfId="5440"/>
    <cellStyle name="Comma 10 14 4" xfId="5441"/>
    <cellStyle name="Comma 10 14 5" xfId="5442"/>
    <cellStyle name="Comma 10 14 6" xfId="5443"/>
    <cellStyle name="Comma 10 14 7" xfId="5444"/>
    <cellStyle name="Comma 10 14 8" xfId="5445"/>
    <cellStyle name="Comma 10 14 9" xfId="5446"/>
    <cellStyle name="Comma 10 15" xfId="5447"/>
    <cellStyle name="Comma 10 15 10" xfId="5448"/>
    <cellStyle name="Comma 10 15 11" xfId="5449"/>
    <cellStyle name="Comma 10 15 12" xfId="5450"/>
    <cellStyle name="Comma 10 15 13" xfId="5451"/>
    <cellStyle name="Comma 10 15 14" xfId="5452"/>
    <cellStyle name="Comma 10 15 2" xfId="5453"/>
    <cellStyle name="Comma 10 15 3" xfId="5454"/>
    <cellStyle name="Comma 10 15 4" xfId="5455"/>
    <cellStyle name="Comma 10 15 5" xfId="5456"/>
    <cellStyle name="Comma 10 15 6" xfId="5457"/>
    <cellStyle name="Comma 10 15 7" xfId="5458"/>
    <cellStyle name="Comma 10 15 8" xfId="5459"/>
    <cellStyle name="Comma 10 15 9" xfId="5460"/>
    <cellStyle name="Comma 10 16" xfId="5461"/>
    <cellStyle name="Comma 10 16 10" xfId="5462"/>
    <cellStyle name="Comma 10 16 11" xfId="5463"/>
    <cellStyle name="Comma 10 16 12" xfId="5464"/>
    <cellStyle name="Comma 10 16 13" xfId="5465"/>
    <cellStyle name="Comma 10 16 14" xfId="5466"/>
    <cellStyle name="Comma 10 16 2" xfId="5467"/>
    <cellStyle name="Comma 10 16 3" xfId="5468"/>
    <cellStyle name="Comma 10 16 4" xfId="5469"/>
    <cellStyle name="Comma 10 16 5" xfId="5470"/>
    <cellStyle name="Comma 10 16 6" xfId="5471"/>
    <cellStyle name="Comma 10 16 7" xfId="5472"/>
    <cellStyle name="Comma 10 16 8" xfId="5473"/>
    <cellStyle name="Comma 10 16 9" xfId="5474"/>
    <cellStyle name="Comma 10 17" xfId="5475"/>
    <cellStyle name="Comma 10 17 10" xfId="5476"/>
    <cellStyle name="Comma 10 17 11" xfId="5477"/>
    <cellStyle name="Comma 10 17 12" xfId="5478"/>
    <cellStyle name="Comma 10 17 13" xfId="5479"/>
    <cellStyle name="Comma 10 17 14" xfId="5480"/>
    <cellStyle name="Comma 10 17 2" xfId="5481"/>
    <cellStyle name="Comma 10 17 3" xfId="5482"/>
    <cellStyle name="Comma 10 17 4" xfId="5483"/>
    <cellStyle name="Comma 10 17 5" xfId="5484"/>
    <cellStyle name="Comma 10 17 6" xfId="5485"/>
    <cellStyle name="Comma 10 17 7" xfId="5486"/>
    <cellStyle name="Comma 10 17 8" xfId="5487"/>
    <cellStyle name="Comma 10 17 9" xfId="5488"/>
    <cellStyle name="Comma 10 18" xfId="5489"/>
    <cellStyle name="Comma 10 18 10" xfId="5490"/>
    <cellStyle name="Comma 10 18 11" xfId="5491"/>
    <cellStyle name="Comma 10 18 12" xfId="5492"/>
    <cellStyle name="Comma 10 18 13" xfId="5493"/>
    <cellStyle name="Comma 10 18 14" xfId="5494"/>
    <cellStyle name="Comma 10 18 2" xfId="5495"/>
    <cellStyle name="Comma 10 18 3" xfId="5496"/>
    <cellStyle name="Comma 10 18 4" xfId="5497"/>
    <cellStyle name="Comma 10 18 5" xfId="5498"/>
    <cellStyle name="Comma 10 18 6" xfId="5499"/>
    <cellStyle name="Comma 10 18 7" xfId="5500"/>
    <cellStyle name="Comma 10 18 8" xfId="5501"/>
    <cellStyle name="Comma 10 18 9" xfId="5502"/>
    <cellStyle name="Comma 10 19" xfId="5503"/>
    <cellStyle name="Comma 10 19 10" xfId="5504"/>
    <cellStyle name="Comma 10 19 11" xfId="5505"/>
    <cellStyle name="Comma 10 19 12" xfId="5506"/>
    <cellStyle name="Comma 10 19 13" xfId="5507"/>
    <cellStyle name="Comma 10 19 14" xfId="5508"/>
    <cellStyle name="Comma 10 19 2" xfId="5509"/>
    <cellStyle name="Comma 10 19 3" xfId="5510"/>
    <cellStyle name="Comma 10 19 4" xfId="5511"/>
    <cellStyle name="Comma 10 19 5" xfId="5512"/>
    <cellStyle name="Comma 10 19 6" xfId="5513"/>
    <cellStyle name="Comma 10 19 7" xfId="5514"/>
    <cellStyle name="Comma 10 19 8" xfId="5515"/>
    <cellStyle name="Comma 10 19 9" xfId="5516"/>
    <cellStyle name="Comma 10 2" xfId="3"/>
    <cellStyle name="Comma 10 2 10" xfId="5517"/>
    <cellStyle name="Comma 10 2 11" xfId="5518"/>
    <cellStyle name="Comma 10 2 12" xfId="5519"/>
    <cellStyle name="Comma 10 2 13" xfId="5520"/>
    <cellStyle name="Comma 10 2 14" xfId="5521"/>
    <cellStyle name="Comma 10 2 15" xfId="5522"/>
    <cellStyle name="Comma 10 2 2" xfId="5523"/>
    <cellStyle name="Comma 10 2 3" xfId="5524"/>
    <cellStyle name="Comma 10 2 4" xfId="5525"/>
    <cellStyle name="Comma 10 2 5" xfId="5526"/>
    <cellStyle name="Comma 10 2 6" xfId="5527"/>
    <cellStyle name="Comma 10 2 7" xfId="5528"/>
    <cellStyle name="Comma 10 2 8" xfId="5529"/>
    <cellStyle name="Comma 10 2 9" xfId="5530"/>
    <cellStyle name="Comma 10 20" xfId="5531"/>
    <cellStyle name="Comma 10 20 10" xfId="5532"/>
    <cellStyle name="Comma 10 20 11" xfId="5533"/>
    <cellStyle name="Comma 10 20 12" xfId="5534"/>
    <cellStyle name="Comma 10 20 13" xfId="5535"/>
    <cellStyle name="Comma 10 20 14" xfId="5536"/>
    <cellStyle name="Comma 10 20 2" xfId="5537"/>
    <cellStyle name="Comma 10 20 3" xfId="5538"/>
    <cellStyle name="Comma 10 20 4" xfId="5539"/>
    <cellStyle name="Comma 10 20 5" xfId="5540"/>
    <cellStyle name="Comma 10 20 6" xfId="5541"/>
    <cellStyle name="Comma 10 20 7" xfId="5542"/>
    <cellStyle name="Comma 10 20 8" xfId="5543"/>
    <cellStyle name="Comma 10 20 9" xfId="5544"/>
    <cellStyle name="Comma 10 21" xfId="5545"/>
    <cellStyle name="Comma 10 21 10" xfId="5546"/>
    <cellStyle name="Comma 10 21 11" xfId="5547"/>
    <cellStyle name="Comma 10 21 12" xfId="5548"/>
    <cellStyle name="Comma 10 21 13" xfId="5549"/>
    <cellStyle name="Comma 10 21 14" xfId="5550"/>
    <cellStyle name="Comma 10 21 2" xfId="5551"/>
    <cellStyle name="Comma 10 21 3" xfId="5552"/>
    <cellStyle name="Comma 10 21 4" xfId="5553"/>
    <cellStyle name="Comma 10 21 5" xfId="5554"/>
    <cellStyle name="Comma 10 21 6" xfId="5555"/>
    <cellStyle name="Comma 10 21 7" xfId="5556"/>
    <cellStyle name="Comma 10 21 8" xfId="5557"/>
    <cellStyle name="Comma 10 21 9" xfId="5558"/>
    <cellStyle name="Comma 10 22" xfId="5559"/>
    <cellStyle name="Comma 10 22 10" xfId="5560"/>
    <cellStyle name="Comma 10 22 11" xfId="5561"/>
    <cellStyle name="Comma 10 22 12" xfId="5562"/>
    <cellStyle name="Comma 10 22 13" xfId="5563"/>
    <cellStyle name="Comma 10 22 14" xfId="5564"/>
    <cellStyle name="Comma 10 22 2" xfId="5565"/>
    <cellStyle name="Comma 10 22 3" xfId="5566"/>
    <cellStyle name="Comma 10 22 4" xfId="5567"/>
    <cellStyle name="Comma 10 22 5" xfId="5568"/>
    <cellStyle name="Comma 10 22 6" xfId="5569"/>
    <cellStyle name="Comma 10 22 7" xfId="5570"/>
    <cellStyle name="Comma 10 22 8" xfId="5571"/>
    <cellStyle name="Comma 10 22 9" xfId="5572"/>
    <cellStyle name="Comma 10 23" xfId="5573"/>
    <cellStyle name="Comma 10 23 10" xfId="5574"/>
    <cellStyle name="Comma 10 23 11" xfId="5575"/>
    <cellStyle name="Comma 10 23 12" xfId="5576"/>
    <cellStyle name="Comma 10 23 13" xfId="5577"/>
    <cellStyle name="Comma 10 23 14" xfId="5578"/>
    <cellStyle name="Comma 10 23 2" xfId="5579"/>
    <cellStyle name="Comma 10 23 3" xfId="5580"/>
    <cellStyle name="Comma 10 23 4" xfId="5581"/>
    <cellStyle name="Comma 10 23 5" xfId="5582"/>
    <cellStyle name="Comma 10 23 6" xfId="5583"/>
    <cellStyle name="Comma 10 23 7" xfId="5584"/>
    <cellStyle name="Comma 10 23 8" xfId="5585"/>
    <cellStyle name="Comma 10 23 9" xfId="5586"/>
    <cellStyle name="Comma 10 24" xfId="5587"/>
    <cellStyle name="Comma 10 25" xfId="5588"/>
    <cellStyle name="Comma 10 26" xfId="5589"/>
    <cellStyle name="Comma 10 27" xfId="5590"/>
    <cellStyle name="Comma 10 28" xfId="5591"/>
    <cellStyle name="Comma 10 29" xfId="5592"/>
    <cellStyle name="Comma 10 3" xfId="5593"/>
    <cellStyle name="Comma 10 3 10" xfId="5594"/>
    <cellStyle name="Comma 10 3 11" xfId="5595"/>
    <cellStyle name="Comma 10 3 12" xfId="5596"/>
    <cellStyle name="Comma 10 3 13" xfId="5597"/>
    <cellStyle name="Comma 10 3 14" xfId="5598"/>
    <cellStyle name="Comma 10 3 2" xfId="5599"/>
    <cellStyle name="Comma 10 3 3" xfId="5600"/>
    <cellStyle name="Comma 10 3 4" xfId="5601"/>
    <cellStyle name="Comma 10 3 5" xfId="5602"/>
    <cellStyle name="Comma 10 3 6" xfId="5603"/>
    <cellStyle name="Comma 10 3 7" xfId="5604"/>
    <cellStyle name="Comma 10 3 8" xfId="5605"/>
    <cellStyle name="Comma 10 3 9" xfId="5606"/>
    <cellStyle name="Comma 10 30" xfId="5607"/>
    <cellStyle name="Comma 10 31" xfId="5608"/>
    <cellStyle name="Comma 10 32" xfId="5609"/>
    <cellStyle name="Comma 10 33" xfId="5610"/>
    <cellStyle name="Comma 10 34" xfId="5611"/>
    <cellStyle name="Comma 10 35" xfId="5612"/>
    <cellStyle name="Comma 10 36" xfId="5613"/>
    <cellStyle name="Comma 10 4" xfId="5614"/>
    <cellStyle name="Comma 10 4 10" xfId="5615"/>
    <cellStyle name="Comma 10 4 11" xfId="5616"/>
    <cellStyle name="Comma 10 4 12" xfId="5617"/>
    <cellStyle name="Comma 10 4 13" xfId="5618"/>
    <cellStyle name="Comma 10 4 14" xfId="5619"/>
    <cellStyle name="Comma 10 4 2" xfId="5620"/>
    <cellStyle name="Comma 10 4 3" xfId="5621"/>
    <cellStyle name="Comma 10 4 4" xfId="5622"/>
    <cellStyle name="Comma 10 4 5" xfId="5623"/>
    <cellStyle name="Comma 10 4 6" xfId="5624"/>
    <cellStyle name="Comma 10 4 7" xfId="5625"/>
    <cellStyle name="Comma 10 4 8" xfId="5626"/>
    <cellStyle name="Comma 10 4 9" xfId="5627"/>
    <cellStyle name="Comma 10 5" xfId="5628"/>
    <cellStyle name="Comma 10 5 10" xfId="5629"/>
    <cellStyle name="Comma 10 5 11" xfId="5630"/>
    <cellStyle name="Comma 10 5 12" xfId="5631"/>
    <cellStyle name="Comma 10 5 13" xfId="5632"/>
    <cellStyle name="Comma 10 5 14" xfId="5633"/>
    <cellStyle name="Comma 10 5 2" xfId="5634"/>
    <cellStyle name="Comma 10 5 3" xfId="5635"/>
    <cellStyle name="Comma 10 5 4" xfId="5636"/>
    <cellStyle name="Comma 10 5 5" xfId="5637"/>
    <cellStyle name="Comma 10 5 6" xfId="5638"/>
    <cellStyle name="Comma 10 5 7" xfId="5639"/>
    <cellStyle name="Comma 10 5 8" xfId="5640"/>
    <cellStyle name="Comma 10 5 9" xfId="5641"/>
    <cellStyle name="Comma 10 6" xfId="5642"/>
    <cellStyle name="Comma 10 6 10" xfId="5643"/>
    <cellStyle name="Comma 10 6 11" xfId="5644"/>
    <cellStyle name="Comma 10 6 12" xfId="5645"/>
    <cellStyle name="Comma 10 6 13" xfId="5646"/>
    <cellStyle name="Comma 10 6 14" xfId="5647"/>
    <cellStyle name="Comma 10 6 2" xfId="5648"/>
    <cellStyle name="Comma 10 6 3" xfId="5649"/>
    <cellStyle name="Comma 10 6 4" xfId="5650"/>
    <cellStyle name="Comma 10 6 5" xfId="5651"/>
    <cellStyle name="Comma 10 6 6" xfId="5652"/>
    <cellStyle name="Comma 10 6 7" xfId="5653"/>
    <cellStyle name="Comma 10 6 8" xfId="5654"/>
    <cellStyle name="Comma 10 6 9" xfId="5655"/>
    <cellStyle name="Comma 10 7" xfId="5656"/>
    <cellStyle name="Comma 10 7 10" xfId="5657"/>
    <cellStyle name="Comma 10 7 11" xfId="5658"/>
    <cellStyle name="Comma 10 7 12" xfId="5659"/>
    <cellStyle name="Comma 10 7 13" xfId="5660"/>
    <cellStyle name="Comma 10 7 14" xfId="5661"/>
    <cellStyle name="Comma 10 7 2" xfId="5662"/>
    <cellStyle name="Comma 10 7 3" xfId="5663"/>
    <cellStyle name="Comma 10 7 4" xfId="5664"/>
    <cellStyle name="Comma 10 7 5" xfId="5665"/>
    <cellStyle name="Comma 10 7 6" xfId="5666"/>
    <cellStyle name="Comma 10 7 7" xfId="5667"/>
    <cellStyle name="Comma 10 7 8" xfId="5668"/>
    <cellStyle name="Comma 10 7 9" xfId="5669"/>
    <cellStyle name="Comma 10 8" xfId="5670"/>
    <cellStyle name="Comma 10 8 10" xfId="5671"/>
    <cellStyle name="Comma 10 8 11" xfId="5672"/>
    <cellStyle name="Comma 10 8 12" xfId="5673"/>
    <cellStyle name="Comma 10 8 13" xfId="5674"/>
    <cellStyle name="Comma 10 8 14" xfId="5675"/>
    <cellStyle name="Comma 10 8 2" xfId="5676"/>
    <cellStyle name="Comma 10 8 3" xfId="5677"/>
    <cellStyle name="Comma 10 8 4" xfId="5678"/>
    <cellStyle name="Comma 10 8 5" xfId="5679"/>
    <cellStyle name="Comma 10 8 6" xfId="5680"/>
    <cellStyle name="Comma 10 8 7" xfId="5681"/>
    <cellStyle name="Comma 10 8 8" xfId="5682"/>
    <cellStyle name="Comma 10 8 9" xfId="5683"/>
    <cellStyle name="Comma 10 9" xfId="5684"/>
    <cellStyle name="Comma 10 9 10" xfId="5685"/>
    <cellStyle name="Comma 10 9 11" xfId="5686"/>
    <cellStyle name="Comma 10 9 12" xfId="5687"/>
    <cellStyle name="Comma 10 9 13" xfId="5688"/>
    <cellStyle name="Comma 10 9 14" xfId="5689"/>
    <cellStyle name="Comma 10 9 2" xfId="5690"/>
    <cellStyle name="Comma 10 9 3" xfId="5691"/>
    <cellStyle name="Comma 10 9 4" xfId="5692"/>
    <cellStyle name="Comma 10 9 5" xfId="5693"/>
    <cellStyle name="Comma 10 9 6" xfId="5694"/>
    <cellStyle name="Comma 10 9 7" xfId="5695"/>
    <cellStyle name="Comma 10 9 8" xfId="5696"/>
    <cellStyle name="Comma 10 9 9" xfId="5697"/>
    <cellStyle name="Comma 11" xfId="5698"/>
    <cellStyle name="Comma 11 10" xfId="5699"/>
    <cellStyle name="Comma 11 10 10" xfId="5700"/>
    <cellStyle name="Comma 11 10 11" xfId="5701"/>
    <cellStyle name="Comma 11 10 12" xfId="5702"/>
    <cellStyle name="Comma 11 10 13" xfId="5703"/>
    <cellStyle name="Comma 11 10 14" xfId="5704"/>
    <cellStyle name="Comma 11 10 2" xfId="5705"/>
    <cellStyle name="Comma 11 10 3" xfId="5706"/>
    <cellStyle name="Comma 11 10 4" xfId="5707"/>
    <cellStyle name="Comma 11 10 5" xfId="5708"/>
    <cellStyle name="Comma 11 10 6" xfId="5709"/>
    <cellStyle name="Comma 11 10 7" xfId="5710"/>
    <cellStyle name="Comma 11 10 8" xfId="5711"/>
    <cellStyle name="Comma 11 10 9" xfId="5712"/>
    <cellStyle name="Comma 11 11" xfId="5713"/>
    <cellStyle name="Comma 11 11 10" xfId="5714"/>
    <cellStyle name="Comma 11 11 11" xfId="5715"/>
    <cellStyle name="Comma 11 11 12" xfId="5716"/>
    <cellStyle name="Comma 11 11 13" xfId="5717"/>
    <cellStyle name="Comma 11 11 14" xfId="5718"/>
    <cellStyle name="Comma 11 11 2" xfId="5719"/>
    <cellStyle name="Comma 11 11 3" xfId="5720"/>
    <cellStyle name="Comma 11 11 4" xfId="5721"/>
    <cellStyle name="Comma 11 11 5" xfId="5722"/>
    <cellStyle name="Comma 11 11 6" xfId="5723"/>
    <cellStyle name="Comma 11 11 7" xfId="5724"/>
    <cellStyle name="Comma 11 11 8" xfId="5725"/>
    <cellStyle name="Comma 11 11 9" xfId="5726"/>
    <cellStyle name="Comma 11 12" xfId="5727"/>
    <cellStyle name="Comma 11 12 10" xfId="5728"/>
    <cellStyle name="Comma 11 12 11" xfId="5729"/>
    <cellStyle name="Comma 11 12 12" xfId="5730"/>
    <cellStyle name="Comma 11 12 13" xfId="5731"/>
    <cellStyle name="Comma 11 12 14" xfId="5732"/>
    <cellStyle name="Comma 11 12 2" xfId="5733"/>
    <cellStyle name="Comma 11 12 3" xfId="5734"/>
    <cellStyle name="Comma 11 12 4" xfId="5735"/>
    <cellStyle name="Comma 11 12 5" xfId="5736"/>
    <cellStyle name="Comma 11 12 6" xfId="5737"/>
    <cellStyle name="Comma 11 12 7" xfId="5738"/>
    <cellStyle name="Comma 11 12 8" xfId="5739"/>
    <cellStyle name="Comma 11 12 9" xfId="5740"/>
    <cellStyle name="Comma 11 13" xfId="5741"/>
    <cellStyle name="Comma 11 13 10" xfId="5742"/>
    <cellStyle name="Comma 11 13 11" xfId="5743"/>
    <cellStyle name="Comma 11 13 12" xfId="5744"/>
    <cellStyle name="Comma 11 13 13" xfId="5745"/>
    <cellStyle name="Comma 11 13 14" xfId="5746"/>
    <cellStyle name="Comma 11 13 2" xfId="5747"/>
    <cellStyle name="Comma 11 13 3" xfId="5748"/>
    <cellStyle name="Comma 11 13 4" xfId="5749"/>
    <cellStyle name="Comma 11 13 5" xfId="5750"/>
    <cellStyle name="Comma 11 13 6" xfId="5751"/>
    <cellStyle name="Comma 11 13 7" xfId="5752"/>
    <cellStyle name="Comma 11 13 8" xfId="5753"/>
    <cellStyle name="Comma 11 13 9" xfId="5754"/>
    <cellStyle name="Comma 11 14" xfId="5755"/>
    <cellStyle name="Comma 11 14 10" xfId="5756"/>
    <cellStyle name="Comma 11 14 11" xfId="5757"/>
    <cellStyle name="Comma 11 14 12" xfId="5758"/>
    <cellStyle name="Comma 11 14 13" xfId="5759"/>
    <cellStyle name="Comma 11 14 14" xfId="5760"/>
    <cellStyle name="Comma 11 14 2" xfId="5761"/>
    <cellStyle name="Comma 11 14 3" xfId="5762"/>
    <cellStyle name="Comma 11 14 4" xfId="5763"/>
    <cellStyle name="Comma 11 14 5" xfId="5764"/>
    <cellStyle name="Comma 11 14 6" xfId="5765"/>
    <cellStyle name="Comma 11 14 7" xfId="5766"/>
    <cellStyle name="Comma 11 14 8" xfId="5767"/>
    <cellStyle name="Comma 11 14 9" xfId="5768"/>
    <cellStyle name="Comma 11 15" xfId="5769"/>
    <cellStyle name="Comma 11 15 10" xfId="5770"/>
    <cellStyle name="Comma 11 15 11" xfId="5771"/>
    <cellStyle name="Comma 11 15 12" xfId="5772"/>
    <cellStyle name="Comma 11 15 13" xfId="5773"/>
    <cellStyle name="Comma 11 15 14" xfId="5774"/>
    <cellStyle name="Comma 11 15 2" xfId="5775"/>
    <cellStyle name="Comma 11 15 3" xfId="5776"/>
    <cellStyle name="Comma 11 15 4" xfId="5777"/>
    <cellStyle name="Comma 11 15 5" xfId="5778"/>
    <cellStyle name="Comma 11 15 6" xfId="5779"/>
    <cellStyle name="Comma 11 15 7" xfId="5780"/>
    <cellStyle name="Comma 11 15 8" xfId="5781"/>
    <cellStyle name="Comma 11 15 9" xfId="5782"/>
    <cellStyle name="Comma 11 16" xfId="5783"/>
    <cellStyle name="Comma 11 16 10" xfId="5784"/>
    <cellStyle name="Comma 11 16 11" xfId="5785"/>
    <cellStyle name="Comma 11 16 12" xfId="5786"/>
    <cellStyle name="Comma 11 16 13" xfId="5787"/>
    <cellStyle name="Comma 11 16 14" xfId="5788"/>
    <cellStyle name="Comma 11 16 2" xfId="5789"/>
    <cellStyle name="Comma 11 16 3" xfId="5790"/>
    <cellStyle name="Comma 11 16 4" xfId="5791"/>
    <cellStyle name="Comma 11 16 5" xfId="5792"/>
    <cellStyle name="Comma 11 16 6" xfId="5793"/>
    <cellStyle name="Comma 11 16 7" xfId="5794"/>
    <cellStyle name="Comma 11 16 8" xfId="5795"/>
    <cellStyle name="Comma 11 16 9" xfId="5796"/>
    <cellStyle name="Comma 11 17" xfId="5797"/>
    <cellStyle name="Comma 11 17 10" xfId="5798"/>
    <cellStyle name="Comma 11 17 11" xfId="5799"/>
    <cellStyle name="Comma 11 17 12" xfId="5800"/>
    <cellStyle name="Comma 11 17 13" xfId="5801"/>
    <cellStyle name="Comma 11 17 14" xfId="5802"/>
    <cellStyle name="Comma 11 17 2" xfId="5803"/>
    <cellStyle name="Comma 11 17 3" xfId="5804"/>
    <cellStyle name="Comma 11 17 4" xfId="5805"/>
    <cellStyle name="Comma 11 17 5" xfId="5806"/>
    <cellStyle name="Comma 11 17 6" xfId="5807"/>
    <cellStyle name="Comma 11 17 7" xfId="5808"/>
    <cellStyle name="Comma 11 17 8" xfId="5809"/>
    <cellStyle name="Comma 11 17 9" xfId="5810"/>
    <cellStyle name="Comma 11 18" xfId="5811"/>
    <cellStyle name="Comma 11 18 10" xfId="5812"/>
    <cellStyle name="Comma 11 18 11" xfId="5813"/>
    <cellStyle name="Comma 11 18 12" xfId="5814"/>
    <cellStyle name="Comma 11 18 13" xfId="5815"/>
    <cellStyle name="Comma 11 18 14" xfId="5816"/>
    <cellStyle name="Comma 11 18 2" xfId="5817"/>
    <cellStyle name="Comma 11 18 3" xfId="5818"/>
    <cellStyle name="Comma 11 18 4" xfId="5819"/>
    <cellStyle name="Comma 11 18 5" xfId="5820"/>
    <cellStyle name="Comma 11 18 6" xfId="5821"/>
    <cellStyle name="Comma 11 18 7" xfId="5822"/>
    <cellStyle name="Comma 11 18 8" xfId="5823"/>
    <cellStyle name="Comma 11 18 9" xfId="5824"/>
    <cellStyle name="Comma 11 19" xfId="5825"/>
    <cellStyle name="Comma 11 19 10" xfId="5826"/>
    <cellStyle name="Comma 11 19 11" xfId="5827"/>
    <cellStyle name="Comma 11 19 12" xfId="5828"/>
    <cellStyle name="Comma 11 19 13" xfId="5829"/>
    <cellStyle name="Comma 11 19 14" xfId="5830"/>
    <cellStyle name="Comma 11 19 2" xfId="5831"/>
    <cellStyle name="Comma 11 19 3" xfId="5832"/>
    <cellStyle name="Comma 11 19 4" xfId="5833"/>
    <cellStyle name="Comma 11 19 5" xfId="5834"/>
    <cellStyle name="Comma 11 19 6" xfId="5835"/>
    <cellStyle name="Comma 11 19 7" xfId="5836"/>
    <cellStyle name="Comma 11 19 8" xfId="5837"/>
    <cellStyle name="Comma 11 19 9" xfId="5838"/>
    <cellStyle name="Comma 11 2" xfId="5839"/>
    <cellStyle name="Comma 11 2 10" xfId="5840"/>
    <cellStyle name="Comma 11 2 11" xfId="5841"/>
    <cellStyle name="Comma 11 2 12" xfId="5842"/>
    <cellStyle name="Comma 11 2 13" xfId="5843"/>
    <cellStyle name="Comma 11 2 14" xfId="5844"/>
    <cellStyle name="Comma 11 2 2" xfId="5845"/>
    <cellStyle name="Comma 11 2 3" xfId="5846"/>
    <cellStyle name="Comma 11 2 4" xfId="5847"/>
    <cellStyle name="Comma 11 2 5" xfId="5848"/>
    <cellStyle name="Comma 11 2 6" xfId="5849"/>
    <cellStyle name="Comma 11 2 7" xfId="5850"/>
    <cellStyle name="Comma 11 2 8" xfId="5851"/>
    <cellStyle name="Comma 11 2 9" xfId="5852"/>
    <cellStyle name="Comma 11 20" xfId="5853"/>
    <cellStyle name="Comma 11 20 10" xfId="5854"/>
    <cellStyle name="Comma 11 20 11" xfId="5855"/>
    <cellStyle name="Comma 11 20 12" xfId="5856"/>
    <cellStyle name="Comma 11 20 13" xfId="5857"/>
    <cellStyle name="Comma 11 20 14" xfId="5858"/>
    <cellStyle name="Comma 11 20 2" xfId="5859"/>
    <cellStyle name="Comma 11 20 3" xfId="5860"/>
    <cellStyle name="Comma 11 20 4" xfId="5861"/>
    <cellStyle name="Comma 11 20 5" xfId="5862"/>
    <cellStyle name="Comma 11 20 6" xfId="5863"/>
    <cellStyle name="Comma 11 20 7" xfId="5864"/>
    <cellStyle name="Comma 11 20 8" xfId="5865"/>
    <cellStyle name="Comma 11 20 9" xfId="5866"/>
    <cellStyle name="Comma 11 21" xfId="5867"/>
    <cellStyle name="Comma 11 21 10" xfId="5868"/>
    <cellStyle name="Comma 11 21 11" xfId="5869"/>
    <cellStyle name="Comma 11 21 12" xfId="5870"/>
    <cellStyle name="Comma 11 21 13" xfId="5871"/>
    <cellStyle name="Comma 11 21 14" xfId="5872"/>
    <cellStyle name="Comma 11 21 2" xfId="5873"/>
    <cellStyle name="Comma 11 21 3" xfId="5874"/>
    <cellStyle name="Comma 11 21 4" xfId="5875"/>
    <cellStyle name="Comma 11 21 5" xfId="5876"/>
    <cellStyle name="Comma 11 21 6" xfId="5877"/>
    <cellStyle name="Comma 11 21 7" xfId="5878"/>
    <cellStyle name="Comma 11 21 8" xfId="5879"/>
    <cellStyle name="Comma 11 21 9" xfId="5880"/>
    <cellStyle name="Comma 11 22" xfId="5881"/>
    <cellStyle name="Comma 11 22 10" xfId="5882"/>
    <cellStyle name="Comma 11 22 11" xfId="5883"/>
    <cellStyle name="Comma 11 22 12" xfId="5884"/>
    <cellStyle name="Comma 11 22 13" xfId="5885"/>
    <cellStyle name="Comma 11 22 14" xfId="5886"/>
    <cellStyle name="Comma 11 22 2" xfId="5887"/>
    <cellStyle name="Comma 11 22 3" xfId="5888"/>
    <cellStyle name="Comma 11 22 4" xfId="5889"/>
    <cellStyle name="Comma 11 22 5" xfId="5890"/>
    <cellStyle name="Comma 11 22 6" xfId="5891"/>
    <cellStyle name="Comma 11 22 7" xfId="5892"/>
    <cellStyle name="Comma 11 22 8" xfId="5893"/>
    <cellStyle name="Comma 11 22 9" xfId="5894"/>
    <cellStyle name="Comma 11 23" xfId="5895"/>
    <cellStyle name="Comma 11 23 10" xfId="5896"/>
    <cellStyle name="Comma 11 23 11" xfId="5897"/>
    <cellStyle name="Comma 11 23 12" xfId="5898"/>
    <cellStyle name="Comma 11 23 13" xfId="5899"/>
    <cellStyle name="Comma 11 23 14" xfId="5900"/>
    <cellStyle name="Comma 11 23 2" xfId="5901"/>
    <cellStyle name="Comma 11 23 3" xfId="5902"/>
    <cellStyle name="Comma 11 23 4" xfId="5903"/>
    <cellStyle name="Comma 11 23 5" xfId="5904"/>
    <cellStyle name="Comma 11 23 6" xfId="5905"/>
    <cellStyle name="Comma 11 23 7" xfId="5906"/>
    <cellStyle name="Comma 11 23 8" xfId="5907"/>
    <cellStyle name="Comma 11 23 9" xfId="5908"/>
    <cellStyle name="Comma 11 24" xfId="5909"/>
    <cellStyle name="Comma 11 25" xfId="5910"/>
    <cellStyle name="Comma 11 26" xfId="5911"/>
    <cellStyle name="Comma 11 27" xfId="5912"/>
    <cellStyle name="Comma 11 28" xfId="5913"/>
    <cellStyle name="Comma 11 29" xfId="5914"/>
    <cellStyle name="Comma 11 3" xfId="5915"/>
    <cellStyle name="Comma 11 3 10" xfId="5916"/>
    <cellStyle name="Comma 11 3 11" xfId="5917"/>
    <cellStyle name="Comma 11 3 12" xfId="5918"/>
    <cellStyle name="Comma 11 3 13" xfId="5919"/>
    <cellStyle name="Comma 11 3 14" xfId="5920"/>
    <cellStyle name="Comma 11 3 2" xfId="5921"/>
    <cellStyle name="Comma 11 3 3" xfId="5922"/>
    <cellStyle name="Comma 11 3 4" xfId="5923"/>
    <cellStyle name="Comma 11 3 5" xfId="5924"/>
    <cellStyle name="Comma 11 3 6" xfId="5925"/>
    <cellStyle name="Comma 11 3 7" xfId="5926"/>
    <cellStyle name="Comma 11 3 8" xfId="5927"/>
    <cellStyle name="Comma 11 3 9" xfId="5928"/>
    <cellStyle name="Comma 11 30" xfId="5929"/>
    <cellStyle name="Comma 11 31" xfId="5930"/>
    <cellStyle name="Comma 11 32" xfId="5931"/>
    <cellStyle name="Comma 11 33" xfId="5932"/>
    <cellStyle name="Comma 11 34" xfId="5933"/>
    <cellStyle name="Comma 11 35" xfId="5934"/>
    <cellStyle name="Comma 11 36" xfId="5935"/>
    <cellStyle name="Comma 11 37" xfId="5936"/>
    <cellStyle name="Comma 11 38" xfId="5937"/>
    <cellStyle name="Comma 11 39" xfId="5938"/>
    <cellStyle name="Comma 11 4" xfId="5939"/>
    <cellStyle name="Comma 11 4 10" xfId="5940"/>
    <cellStyle name="Comma 11 4 11" xfId="5941"/>
    <cellStyle name="Comma 11 4 12" xfId="5942"/>
    <cellStyle name="Comma 11 4 13" xfId="5943"/>
    <cellStyle name="Comma 11 4 14" xfId="5944"/>
    <cellStyle name="Comma 11 4 2" xfId="5945"/>
    <cellStyle name="Comma 11 4 3" xfId="5946"/>
    <cellStyle name="Comma 11 4 4" xfId="5947"/>
    <cellStyle name="Comma 11 4 5" xfId="5948"/>
    <cellStyle name="Comma 11 4 6" xfId="5949"/>
    <cellStyle name="Comma 11 4 7" xfId="5950"/>
    <cellStyle name="Comma 11 4 8" xfId="5951"/>
    <cellStyle name="Comma 11 4 9" xfId="5952"/>
    <cellStyle name="Comma 11 5" xfId="5953"/>
    <cellStyle name="Comma 11 5 10" xfId="5954"/>
    <cellStyle name="Comma 11 5 11" xfId="5955"/>
    <cellStyle name="Comma 11 5 12" xfId="5956"/>
    <cellStyle name="Comma 11 5 13" xfId="5957"/>
    <cellStyle name="Comma 11 5 14" xfId="5958"/>
    <cellStyle name="Comma 11 5 2" xfId="5959"/>
    <cellStyle name="Comma 11 5 3" xfId="5960"/>
    <cellStyle name="Comma 11 5 4" xfId="5961"/>
    <cellStyle name="Comma 11 5 5" xfId="5962"/>
    <cellStyle name="Comma 11 5 6" xfId="5963"/>
    <cellStyle name="Comma 11 5 7" xfId="5964"/>
    <cellStyle name="Comma 11 5 8" xfId="5965"/>
    <cellStyle name="Comma 11 5 9" xfId="5966"/>
    <cellStyle name="Comma 11 6" xfId="5967"/>
    <cellStyle name="Comma 11 6 10" xfId="5968"/>
    <cellStyle name="Comma 11 6 11" xfId="5969"/>
    <cellStyle name="Comma 11 6 12" xfId="5970"/>
    <cellStyle name="Comma 11 6 13" xfId="5971"/>
    <cellStyle name="Comma 11 6 14" xfId="5972"/>
    <cellStyle name="Comma 11 6 2" xfId="5973"/>
    <cellStyle name="Comma 11 6 3" xfId="5974"/>
    <cellStyle name="Comma 11 6 4" xfId="5975"/>
    <cellStyle name="Comma 11 6 5" xfId="5976"/>
    <cellStyle name="Comma 11 6 6" xfId="5977"/>
    <cellStyle name="Comma 11 6 7" xfId="5978"/>
    <cellStyle name="Comma 11 6 8" xfId="5979"/>
    <cellStyle name="Comma 11 6 9" xfId="5980"/>
    <cellStyle name="Comma 11 7" xfId="5981"/>
    <cellStyle name="Comma 11 7 10" xfId="5982"/>
    <cellStyle name="Comma 11 7 11" xfId="5983"/>
    <cellStyle name="Comma 11 7 12" xfId="5984"/>
    <cellStyle name="Comma 11 7 13" xfId="5985"/>
    <cellStyle name="Comma 11 7 14" xfId="5986"/>
    <cellStyle name="Comma 11 7 2" xfId="5987"/>
    <cellStyle name="Comma 11 7 3" xfId="5988"/>
    <cellStyle name="Comma 11 7 4" xfId="5989"/>
    <cellStyle name="Comma 11 7 5" xfId="5990"/>
    <cellStyle name="Comma 11 7 6" xfId="5991"/>
    <cellStyle name="Comma 11 7 7" xfId="5992"/>
    <cellStyle name="Comma 11 7 8" xfId="5993"/>
    <cellStyle name="Comma 11 7 9" xfId="5994"/>
    <cellStyle name="Comma 11 8" xfId="5995"/>
    <cellStyle name="Comma 11 8 10" xfId="5996"/>
    <cellStyle name="Comma 11 8 11" xfId="5997"/>
    <cellStyle name="Comma 11 8 12" xfId="5998"/>
    <cellStyle name="Comma 11 8 13" xfId="5999"/>
    <cellStyle name="Comma 11 8 14" xfId="6000"/>
    <cellStyle name="Comma 11 8 2" xfId="6001"/>
    <cellStyle name="Comma 11 8 3" xfId="6002"/>
    <cellStyle name="Comma 11 8 4" xfId="6003"/>
    <cellStyle name="Comma 11 8 5" xfId="6004"/>
    <cellStyle name="Comma 11 8 6" xfId="6005"/>
    <cellStyle name="Comma 11 8 7" xfId="6006"/>
    <cellStyle name="Comma 11 8 8" xfId="6007"/>
    <cellStyle name="Comma 11 8 9" xfId="6008"/>
    <cellStyle name="Comma 11 9" xfId="6009"/>
    <cellStyle name="Comma 11 9 10" xfId="6010"/>
    <cellStyle name="Comma 11 9 11" xfId="6011"/>
    <cellStyle name="Comma 11 9 12" xfId="6012"/>
    <cellStyle name="Comma 11 9 13" xfId="6013"/>
    <cellStyle name="Comma 11 9 14" xfId="6014"/>
    <cellStyle name="Comma 11 9 2" xfId="6015"/>
    <cellStyle name="Comma 11 9 3" xfId="6016"/>
    <cellStyle name="Comma 11 9 4" xfId="6017"/>
    <cellStyle name="Comma 11 9 5" xfId="6018"/>
    <cellStyle name="Comma 11 9 6" xfId="6019"/>
    <cellStyle name="Comma 11 9 7" xfId="6020"/>
    <cellStyle name="Comma 11 9 8" xfId="6021"/>
    <cellStyle name="Comma 11 9 9" xfId="6022"/>
    <cellStyle name="Comma 12" xfId="6023"/>
    <cellStyle name="Comma 12 10" xfId="6024"/>
    <cellStyle name="Comma 12 10 10" xfId="6025"/>
    <cellStyle name="Comma 12 10 11" xfId="6026"/>
    <cellStyle name="Comma 12 10 12" xfId="6027"/>
    <cellStyle name="Comma 12 10 13" xfId="6028"/>
    <cellStyle name="Comma 12 10 14" xfId="6029"/>
    <cellStyle name="Comma 12 10 2" xfId="6030"/>
    <cellStyle name="Comma 12 10 3" xfId="6031"/>
    <cellStyle name="Comma 12 10 4" xfId="6032"/>
    <cellStyle name="Comma 12 10 5" xfId="6033"/>
    <cellStyle name="Comma 12 10 6" xfId="6034"/>
    <cellStyle name="Comma 12 10 7" xfId="6035"/>
    <cellStyle name="Comma 12 10 8" xfId="6036"/>
    <cellStyle name="Comma 12 10 9" xfId="6037"/>
    <cellStyle name="Comma 12 11" xfId="6038"/>
    <cellStyle name="Comma 12 11 10" xfId="6039"/>
    <cellStyle name="Comma 12 11 11" xfId="6040"/>
    <cellStyle name="Comma 12 11 12" xfId="6041"/>
    <cellStyle name="Comma 12 11 13" xfId="6042"/>
    <cellStyle name="Comma 12 11 14" xfId="6043"/>
    <cellStyle name="Comma 12 11 2" xfId="6044"/>
    <cellStyle name="Comma 12 11 3" xfId="6045"/>
    <cellStyle name="Comma 12 11 4" xfId="6046"/>
    <cellStyle name="Comma 12 11 5" xfId="6047"/>
    <cellStyle name="Comma 12 11 6" xfId="6048"/>
    <cellStyle name="Comma 12 11 7" xfId="6049"/>
    <cellStyle name="Comma 12 11 8" xfId="6050"/>
    <cellStyle name="Comma 12 11 9" xfId="6051"/>
    <cellStyle name="Comma 12 12" xfId="6052"/>
    <cellStyle name="Comma 12 12 10" xfId="6053"/>
    <cellStyle name="Comma 12 12 11" xfId="6054"/>
    <cellStyle name="Comma 12 12 12" xfId="6055"/>
    <cellStyle name="Comma 12 12 13" xfId="6056"/>
    <cellStyle name="Comma 12 12 14" xfId="6057"/>
    <cellStyle name="Comma 12 12 2" xfId="6058"/>
    <cellStyle name="Comma 12 12 3" xfId="6059"/>
    <cellStyle name="Comma 12 12 4" xfId="6060"/>
    <cellStyle name="Comma 12 12 5" xfId="6061"/>
    <cellStyle name="Comma 12 12 6" xfId="6062"/>
    <cellStyle name="Comma 12 12 7" xfId="6063"/>
    <cellStyle name="Comma 12 12 8" xfId="6064"/>
    <cellStyle name="Comma 12 12 9" xfId="6065"/>
    <cellStyle name="Comma 12 13" xfId="6066"/>
    <cellStyle name="Comma 12 13 10" xfId="6067"/>
    <cellStyle name="Comma 12 13 11" xfId="6068"/>
    <cellStyle name="Comma 12 13 12" xfId="6069"/>
    <cellStyle name="Comma 12 13 13" xfId="6070"/>
    <cellStyle name="Comma 12 13 14" xfId="6071"/>
    <cellStyle name="Comma 12 13 2" xfId="6072"/>
    <cellStyle name="Comma 12 13 3" xfId="6073"/>
    <cellStyle name="Comma 12 13 4" xfId="6074"/>
    <cellStyle name="Comma 12 13 5" xfId="6075"/>
    <cellStyle name="Comma 12 13 6" xfId="6076"/>
    <cellStyle name="Comma 12 13 7" xfId="6077"/>
    <cellStyle name="Comma 12 13 8" xfId="6078"/>
    <cellStyle name="Comma 12 13 9" xfId="6079"/>
    <cellStyle name="Comma 12 14" xfId="6080"/>
    <cellStyle name="Comma 12 14 10" xfId="6081"/>
    <cellStyle name="Comma 12 14 11" xfId="6082"/>
    <cellStyle name="Comma 12 14 12" xfId="6083"/>
    <cellStyle name="Comma 12 14 13" xfId="6084"/>
    <cellStyle name="Comma 12 14 14" xfId="6085"/>
    <cellStyle name="Comma 12 14 2" xfId="6086"/>
    <cellStyle name="Comma 12 14 3" xfId="6087"/>
    <cellStyle name="Comma 12 14 4" xfId="6088"/>
    <cellStyle name="Comma 12 14 5" xfId="6089"/>
    <cellStyle name="Comma 12 14 6" xfId="6090"/>
    <cellStyle name="Comma 12 14 7" xfId="6091"/>
    <cellStyle name="Comma 12 14 8" xfId="6092"/>
    <cellStyle name="Comma 12 14 9" xfId="6093"/>
    <cellStyle name="Comma 12 15" xfId="6094"/>
    <cellStyle name="Comma 12 15 10" xfId="6095"/>
    <cellStyle name="Comma 12 15 11" xfId="6096"/>
    <cellStyle name="Comma 12 15 12" xfId="6097"/>
    <cellStyle name="Comma 12 15 13" xfId="6098"/>
    <cellStyle name="Comma 12 15 14" xfId="6099"/>
    <cellStyle name="Comma 12 15 2" xfId="6100"/>
    <cellStyle name="Comma 12 15 3" xfId="6101"/>
    <cellStyle name="Comma 12 15 4" xfId="6102"/>
    <cellStyle name="Comma 12 15 5" xfId="6103"/>
    <cellStyle name="Comma 12 15 6" xfId="6104"/>
    <cellStyle name="Comma 12 15 7" xfId="6105"/>
    <cellStyle name="Comma 12 15 8" xfId="6106"/>
    <cellStyle name="Comma 12 15 9" xfId="6107"/>
    <cellStyle name="Comma 12 16" xfId="6108"/>
    <cellStyle name="Comma 12 16 10" xfId="6109"/>
    <cellStyle name="Comma 12 16 11" xfId="6110"/>
    <cellStyle name="Comma 12 16 12" xfId="6111"/>
    <cellStyle name="Comma 12 16 13" xfId="6112"/>
    <cellStyle name="Comma 12 16 14" xfId="6113"/>
    <cellStyle name="Comma 12 16 2" xfId="6114"/>
    <cellStyle name="Comma 12 16 3" xfId="6115"/>
    <cellStyle name="Comma 12 16 4" xfId="6116"/>
    <cellStyle name="Comma 12 16 5" xfId="6117"/>
    <cellStyle name="Comma 12 16 6" xfId="6118"/>
    <cellStyle name="Comma 12 16 7" xfId="6119"/>
    <cellStyle name="Comma 12 16 8" xfId="6120"/>
    <cellStyle name="Comma 12 16 9" xfId="6121"/>
    <cellStyle name="Comma 12 17" xfId="6122"/>
    <cellStyle name="Comma 12 17 10" xfId="6123"/>
    <cellStyle name="Comma 12 17 11" xfId="6124"/>
    <cellStyle name="Comma 12 17 12" xfId="6125"/>
    <cellStyle name="Comma 12 17 13" xfId="6126"/>
    <cellStyle name="Comma 12 17 13 2" xfId="6127"/>
    <cellStyle name="Comma 12 17 14" xfId="6128"/>
    <cellStyle name="Comma 12 17 14 2" xfId="6129"/>
    <cellStyle name="Comma 12 17 2" xfId="6130"/>
    <cellStyle name="Comma 12 17 2 2" xfId="6131"/>
    <cellStyle name="Comma 12 17 3" xfId="6132"/>
    <cellStyle name="Comma 12 17 3 2" xfId="6133"/>
    <cellStyle name="Comma 12 17 4" xfId="6134"/>
    <cellStyle name="Comma 12 17 4 2" xfId="6135"/>
    <cellStyle name="Comma 12 17 5" xfId="6136"/>
    <cellStyle name="Comma 12 17 5 2" xfId="6137"/>
    <cellStyle name="Comma 12 17 6" xfId="6138"/>
    <cellStyle name="Comma 12 17 6 2" xfId="6139"/>
    <cellStyle name="Comma 12 17 7" xfId="6140"/>
    <cellStyle name="Comma 12 17 7 2" xfId="6141"/>
    <cellStyle name="Comma 12 17 8" xfId="6142"/>
    <cellStyle name="Comma 12 17 8 2" xfId="6143"/>
    <cellStyle name="Comma 12 17 9" xfId="6144"/>
    <cellStyle name="Comma 12 17 9 2" xfId="6145"/>
    <cellStyle name="Comma 12 18" xfId="6146"/>
    <cellStyle name="Comma 12 18 10" xfId="6147"/>
    <cellStyle name="Comma 12 18 10 2" xfId="6148"/>
    <cellStyle name="Comma 12 18 11" xfId="6149"/>
    <cellStyle name="Comma 12 18 11 2" xfId="6150"/>
    <cellStyle name="Comma 12 18 12" xfId="6151"/>
    <cellStyle name="Comma 12 18 12 2" xfId="6152"/>
    <cellStyle name="Comma 12 18 13" xfId="6153"/>
    <cellStyle name="Comma 12 18 13 2" xfId="6154"/>
    <cellStyle name="Comma 12 18 14" xfId="6155"/>
    <cellStyle name="Comma 12 18 14 2" xfId="6156"/>
    <cellStyle name="Comma 12 18 15" xfId="6157"/>
    <cellStyle name="Comma 12 18 2" xfId="6158"/>
    <cellStyle name="Comma 12 18 2 2" xfId="6159"/>
    <cellStyle name="Comma 12 18 3" xfId="6160"/>
    <cellStyle name="Comma 12 18 3 2" xfId="6161"/>
    <cellStyle name="Comma 12 18 4" xfId="6162"/>
    <cellStyle name="Comma 12 18 4 2" xfId="6163"/>
    <cellStyle name="Comma 12 18 5" xfId="6164"/>
    <cellStyle name="Comma 12 18 5 2" xfId="6165"/>
    <cellStyle name="Comma 12 18 6" xfId="6166"/>
    <cellStyle name="Comma 12 18 6 2" xfId="6167"/>
    <cellStyle name="Comma 12 18 7" xfId="6168"/>
    <cellStyle name="Comma 12 18 7 2" xfId="6169"/>
    <cellStyle name="Comma 12 18 8" xfId="6170"/>
    <cellStyle name="Comma 12 18 8 2" xfId="6171"/>
    <cellStyle name="Comma 12 18 9" xfId="6172"/>
    <cellStyle name="Comma 12 18 9 2" xfId="6173"/>
    <cellStyle name="Comma 12 19" xfId="6174"/>
    <cellStyle name="Comma 12 19 10" xfId="6175"/>
    <cellStyle name="Comma 12 19 10 2" xfId="6176"/>
    <cellStyle name="Comma 12 19 11" xfId="6177"/>
    <cellStyle name="Comma 12 19 11 2" xfId="6178"/>
    <cellStyle name="Comma 12 19 12" xfId="6179"/>
    <cellStyle name="Comma 12 19 12 2" xfId="6180"/>
    <cellStyle name="Comma 12 19 12 3" xfId="6181"/>
    <cellStyle name="Comma 12 19 12 4" xfId="6182"/>
    <cellStyle name="Comma 12 19 12 5" xfId="6183"/>
    <cellStyle name="Comma 12 19 13" xfId="6184"/>
    <cellStyle name="Comma 12 19 13 2" xfId="6185"/>
    <cellStyle name="Comma 12 19 13 3" xfId="6186"/>
    <cellStyle name="Comma 12 19 13 4" xfId="6187"/>
    <cellStyle name="Comma 12 19 13 5" xfId="6188"/>
    <cellStyle name="Comma 12 19 14" xfId="6189"/>
    <cellStyle name="Comma 12 19 14 2" xfId="6190"/>
    <cellStyle name="Comma 12 19 14 3" xfId="6191"/>
    <cellStyle name="Comma 12 19 14 4" xfId="6192"/>
    <cellStyle name="Comma 12 19 14 5" xfId="6193"/>
    <cellStyle name="Comma 12 19 15" xfId="6194"/>
    <cellStyle name="Comma 12 19 2" xfId="6195"/>
    <cellStyle name="Comma 12 19 2 2" xfId="6196"/>
    <cellStyle name="Comma 12 19 2 3" xfId="6197"/>
    <cellStyle name="Comma 12 19 2 4" xfId="6198"/>
    <cellStyle name="Comma 12 19 2 5" xfId="6199"/>
    <cellStyle name="Comma 12 19 3" xfId="6200"/>
    <cellStyle name="Comma 12 19 3 2" xfId="6201"/>
    <cellStyle name="Comma 12 19 3 3" xfId="6202"/>
    <cellStyle name="Comma 12 19 3 4" xfId="6203"/>
    <cellStyle name="Comma 12 19 3 5" xfId="6204"/>
    <cellStyle name="Comma 12 19 4" xfId="6205"/>
    <cellStyle name="Comma 12 19 4 2" xfId="6206"/>
    <cellStyle name="Comma 12 19 4 3" xfId="6207"/>
    <cellStyle name="Comma 12 19 4 4" xfId="6208"/>
    <cellStyle name="Comma 12 19 4 5" xfId="6209"/>
    <cellStyle name="Comma 12 19 5" xfId="6210"/>
    <cellStyle name="Comma 12 19 5 2" xfId="6211"/>
    <cellStyle name="Comma 12 19 5 3" xfId="6212"/>
    <cellStyle name="Comma 12 19 5 4" xfId="6213"/>
    <cellStyle name="Comma 12 19 5 5" xfId="6214"/>
    <cellStyle name="Comma 12 19 6" xfId="6215"/>
    <cellStyle name="Comma 12 19 6 2" xfId="6216"/>
    <cellStyle name="Comma 12 19 6 3" xfId="6217"/>
    <cellStyle name="Comma 12 19 6 4" xfId="6218"/>
    <cellStyle name="Comma 12 19 6 5" xfId="6219"/>
    <cellStyle name="Comma 12 19 7" xfId="6220"/>
    <cellStyle name="Comma 12 19 7 2" xfId="6221"/>
    <cellStyle name="Comma 12 19 7 3" xfId="6222"/>
    <cellStyle name="Comma 12 19 7 4" xfId="6223"/>
    <cellStyle name="Comma 12 19 7 5" xfId="6224"/>
    <cellStyle name="Comma 12 19 8" xfId="6225"/>
    <cellStyle name="Comma 12 19 8 2" xfId="6226"/>
    <cellStyle name="Comma 12 19 8 3" xfId="6227"/>
    <cellStyle name="Comma 12 19 8 4" xfId="6228"/>
    <cellStyle name="Comma 12 19 8 5" xfId="6229"/>
    <cellStyle name="Comma 12 19 9" xfId="6230"/>
    <cellStyle name="Comma 12 19 9 2" xfId="6231"/>
    <cellStyle name="Comma 12 19 9 3" xfId="6232"/>
    <cellStyle name="Comma 12 19 9 4" xfId="6233"/>
    <cellStyle name="Comma 12 19 9 5" xfId="6234"/>
    <cellStyle name="Comma 12 2" xfId="6235"/>
    <cellStyle name="Comma 12 2 10" xfId="6236"/>
    <cellStyle name="Comma 12 2 10 2" xfId="6237"/>
    <cellStyle name="Comma 12 2 10 3" xfId="6238"/>
    <cellStyle name="Comma 12 2 10 4" xfId="6239"/>
    <cellStyle name="Comma 12 2 10 5" xfId="6240"/>
    <cellStyle name="Comma 12 2 11" xfId="6241"/>
    <cellStyle name="Comma 12 2 11 2" xfId="6242"/>
    <cellStyle name="Comma 12 2 11 3" xfId="6243"/>
    <cellStyle name="Comma 12 2 11 4" xfId="6244"/>
    <cellStyle name="Comma 12 2 11 5" xfId="6245"/>
    <cellStyle name="Comma 12 2 12" xfId="6246"/>
    <cellStyle name="Comma 12 2 12 2" xfId="6247"/>
    <cellStyle name="Comma 12 2 12 3" xfId="6248"/>
    <cellStyle name="Comma 12 2 12 4" xfId="6249"/>
    <cellStyle name="Comma 12 2 12 5" xfId="6250"/>
    <cellStyle name="Comma 12 2 13" xfId="6251"/>
    <cellStyle name="Comma 12 2 13 2" xfId="6252"/>
    <cellStyle name="Comma 12 2 13 3" xfId="6253"/>
    <cellStyle name="Comma 12 2 13 4" xfId="6254"/>
    <cellStyle name="Comma 12 2 13 5" xfId="6255"/>
    <cellStyle name="Comma 12 2 14" xfId="6256"/>
    <cellStyle name="Comma 12 2 14 2" xfId="6257"/>
    <cellStyle name="Comma 12 2 14 3" xfId="6258"/>
    <cellStyle name="Comma 12 2 14 4" xfId="6259"/>
    <cellStyle name="Comma 12 2 14 5" xfId="6260"/>
    <cellStyle name="Comma 12 2 15" xfId="6261"/>
    <cellStyle name="Comma 12 2 16" xfId="6262"/>
    <cellStyle name="Comma 12 2 17" xfId="6263"/>
    <cellStyle name="Comma 12 2 18" xfId="6264"/>
    <cellStyle name="Comma 12 2 2" xfId="6265"/>
    <cellStyle name="Comma 12 2 2 2" xfId="6266"/>
    <cellStyle name="Comma 12 2 2 3" xfId="6267"/>
    <cellStyle name="Comma 12 2 2 4" xfId="6268"/>
    <cellStyle name="Comma 12 2 2 5" xfId="6269"/>
    <cellStyle name="Comma 12 2 3" xfId="6270"/>
    <cellStyle name="Comma 12 2 3 2" xfId="6271"/>
    <cellStyle name="Comma 12 2 3 3" xfId="6272"/>
    <cellStyle name="Comma 12 2 3 4" xfId="6273"/>
    <cellStyle name="Comma 12 2 3 5" xfId="6274"/>
    <cellStyle name="Comma 12 2 4" xfId="6275"/>
    <cellStyle name="Comma 12 2 4 2" xfId="6276"/>
    <cellStyle name="Comma 12 2 4 3" xfId="6277"/>
    <cellStyle name="Comma 12 2 4 4" xfId="6278"/>
    <cellStyle name="Comma 12 2 4 5" xfId="6279"/>
    <cellStyle name="Comma 12 2 5" xfId="6280"/>
    <cellStyle name="Comma 12 2 5 2" xfId="6281"/>
    <cellStyle name="Comma 12 2 5 3" xfId="6282"/>
    <cellStyle name="Comma 12 2 5 4" xfId="6283"/>
    <cellStyle name="Comma 12 2 5 5" xfId="6284"/>
    <cellStyle name="Comma 12 2 6" xfId="6285"/>
    <cellStyle name="Comma 12 2 6 2" xfId="6286"/>
    <cellStyle name="Comma 12 2 6 3" xfId="6287"/>
    <cellStyle name="Comma 12 2 6 4" xfId="6288"/>
    <cellStyle name="Comma 12 2 6 5" xfId="6289"/>
    <cellStyle name="Comma 12 2 7" xfId="6290"/>
    <cellStyle name="Comma 12 2 7 2" xfId="6291"/>
    <cellStyle name="Comma 12 2 7 3" xfId="6292"/>
    <cellStyle name="Comma 12 2 7 4" xfId="6293"/>
    <cellStyle name="Comma 12 2 7 5" xfId="6294"/>
    <cellStyle name="Comma 12 2 8" xfId="6295"/>
    <cellStyle name="Comma 12 2 8 2" xfId="6296"/>
    <cellStyle name="Comma 12 2 8 3" xfId="6297"/>
    <cellStyle name="Comma 12 2 8 4" xfId="6298"/>
    <cellStyle name="Comma 12 2 8 5" xfId="6299"/>
    <cellStyle name="Comma 12 2 9" xfId="6300"/>
    <cellStyle name="Comma 12 2 9 2" xfId="6301"/>
    <cellStyle name="Comma 12 2 9 3" xfId="6302"/>
    <cellStyle name="Comma 12 2 9 4" xfId="6303"/>
    <cellStyle name="Comma 12 2 9 5" xfId="6304"/>
    <cellStyle name="Comma 12 20" xfId="6305"/>
    <cellStyle name="Comma 12 20 10" xfId="6306"/>
    <cellStyle name="Comma 12 20 10 2" xfId="6307"/>
    <cellStyle name="Comma 12 20 10 3" xfId="6308"/>
    <cellStyle name="Comma 12 20 10 4" xfId="6309"/>
    <cellStyle name="Comma 12 20 10 5" xfId="6310"/>
    <cellStyle name="Comma 12 20 11" xfId="6311"/>
    <cellStyle name="Comma 12 20 11 2" xfId="6312"/>
    <cellStyle name="Comma 12 20 11 3" xfId="6313"/>
    <cellStyle name="Comma 12 20 11 4" xfId="6314"/>
    <cellStyle name="Comma 12 20 11 5" xfId="6315"/>
    <cellStyle name="Comma 12 20 12" xfId="6316"/>
    <cellStyle name="Comma 12 20 12 2" xfId="6317"/>
    <cellStyle name="Comma 12 20 12 3" xfId="6318"/>
    <cellStyle name="Comma 12 20 12 4" xfId="6319"/>
    <cellStyle name="Comma 12 20 12 5" xfId="6320"/>
    <cellStyle name="Comma 12 20 13" xfId="6321"/>
    <cellStyle name="Comma 12 20 13 2" xfId="6322"/>
    <cellStyle name="Comma 12 20 13 3" xfId="6323"/>
    <cellStyle name="Comma 12 20 13 4" xfId="6324"/>
    <cellStyle name="Comma 12 20 13 5" xfId="6325"/>
    <cellStyle name="Comma 12 20 14" xfId="6326"/>
    <cellStyle name="Comma 12 20 14 2" xfId="6327"/>
    <cellStyle name="Comma 12 20 14 3" xfId="6328"/>
    <cellStyle name="Comma 12 20 14 4" xfId="6329"/>
    <cellStyle name="Comma 12 20 14 5" xfId="6330"/>
    <cellStyle name="Comma 12 20 15" xfId="6331"/>
    <cellStyle name="Comma 12 20 16" xfId="6332"/>
    <cellStyle name="Comma 12 20 17" xfId="6333"/>
    <cellStyle name="Comma 12 20 18" xfId="6334"/>
    <cellStyle name="Comma 12 20 2" xfId="6335"/>
    <cellStyle name="Comma 12 20 2 2" xfId="6336"/>
    <cellStyle name="Comma 12 20 2 3" xfId="6337"/>
    <cellStyle name="Comma 12 20 2 4" xfId="6338"/>
    <cellStyle name="Comma 12 20 2 5" xfId="6339"/>
    <cellStyle name="Comma 12 20 3" xfId="6340"/>
    <cellStyle name="Comma 12 20 3 2" xfId="6341"/>
    <cellStyle name="Comma 12 20 3 3" xfId="6342"/>
    <cellStyle name="Comma 12 20 3 4" xfId="6343"/>
    <cellStyle name="Comma 12 20 3 5" xfId="6344"/>
    <cellStyle name="Comma 12 20 4" xfId="6345"/>
    <cellStyle name="Comma 12 20 4 2" xfId="6346"/>
    <cellStyle name="Comma 12 20 4 3" xfId="6347"/>
    <cellStyle name="Comma 12 20 4 4" xfId="6348"/>
    <cellStyle name="Comma 12 20 4 5" xfId="6349"/>
    <cellStyle name="Comma 12 20 5" xfId="6350"/>
    <cellStyle name="Comma 12 20 5 2" xfId="6351"/>
    <cellStyle name="Comma 12 20 5 3" xfId="6352"/>
    <cellStyle name="Comma 12 20 5 4" xfId="6353"/>
    <cellStyle name="Comma 12 20 5 5" xfId="6354"/>
    <cellStyle name="Comma 12 20 6" xfId="6355"/>
    <cellStyle name="Comma 12 20 6 2" xfId="6356"/>
    <cellStyle name="Comma 12 20 6 3" xfId="6357"/>
    <cellStyle name="Comma 12 20 6 4" xfId="6358"/>
    <cellStyle name="Comma 12 20 6 5" xfId="6359"/>
    <cellStyle name="Comma 12 20 7" xfId="6360"/>
    <cellStyle name="Comma 12 20 7 2" xfId="6361"/>
    <cellStyle name="Comma 12 20 7 3" xfId="6362"/>
    <cellStyle name="Comma 12 20 7 4" xfId="6363"/>
    <cellStyle name="Comma 12 20 7 5" xfId="6364"/>
    <cellStyle name="Comma 12 20 8" xfId="6365"/>
    <cellStyle name="Comma 12 20 8 2" xfId="6366"/>
    <cellStyle name="Comma 12 20 8 3" xfId="6367"/>
    <cellStyle name="Comma 12 20 8 4" xfId="6368"/>
    <cellStyle name="Comma 12 20 8 5" xfId="6369"/>
    <cellStyle name="Comma 12 20 9" xfId="6370"/>
    <cellStyle name="Comma 12 20 9 2" xfId="6371"/>
    <cellStyle name="Comma 12 20 9 3" xfId="6372"/>
    <cellStyle name="Comma 12 20 9 4" xfId="6373"/>
    <cellStyle name="Comma 12 20 9 5" xfId="6374"/>
    <cellStyle name="Comma 12 21" xfId="6375"/>
    <cellStyle name="Comma 12 21 10" xfId="6376"/>
    <cellStyle name="Comma 12 21 10 2" xfId="6377"/>
    <cellStyle name="Comma 12 21 10 3" xfId="6378"/>
    <cellStyle name="Comma 12 21 10 4" xfId="6379"/>
    <cellStyle name="Comma 12 21 10 5" xfId="6380"/>
    <cellStyle name="Comma 12 21 11" xfId="6381"/>
    <cellStyle name="Comma 12 21 11 2" xfId="6382"/>
    <cellStyle name="Comma 12 21 11 3" xfId="6383"/>
    <cellStyle name="Comma 12 21 11 4" xfId="6384"/>
    <cellStyle name="Comma 12 21 11 5" xfId="6385"/>
    <cellStyle name="Comma 12 21 12" xfId="6386"/>
    <cellStyle name="Comma 12 21 12 2" xfId="6387"/>
    <cellStyle name="Comma 12 21 12 3" xfId="6388"/>
    <cellStyle name="Comma 12 21 12 4" xfId="6389"/>
    <cellStyle name="Comma 12 21 12 5" xfId="6390"/>
    <cellStyle name="Comma 12 21 13" xfId="6391"/>
    <cellStyle name="Comma 12 21 13 2" xfId="6392"/>
    <cellStyle name="Comma 12 21 13 3" xfId="6393"/>
    <cellStyle name="Comma 12 21 13 4" xfId="6394"/>
    <cellStyle name="Comma 12 21 13 5" xfId="6395"/>
    <cellStyle name="Comma 12 21 14" xfId="6396"/>
    <cellStyle name="Comma 12 21 14 2" xfId="6397"/>
    <cellStyle name="Comma 12 21 14 3" xfId="6398"/>
    <cellStyle name="Comma 12 21 14 4" xfId="6399"/>
    <cellStyle name="Comma 12 21 14 5" xfId="6400"/>
    <cellStyle name="Comma 12 21 15" xfId="6401"/>
    <cellStyle name="Comma 12 21 16" xfId="6402"/>
    <cellStyle name="Comma 12 21 17" xfId="6403"/>
    <cellStyle name="Comma 12 21 18" xfId="6404"/>
    <cellStyle name="Comma 12 21 2" xfId="6405"/>
    <cellStyle name="Comma 12 21 2 2" xfId="6406"/>
    <cellStyle name="Comma 12 21 2 3" xfId="6407"/>
    <cellStyle name="Comma 12 21 2 4" xfId="6408"/>
    <cellStyle name="Comma 12 21 2 5" xfId="6409"/>
    <cellStyle name="Comma 12 21 3" xfId="6410"/>
    <cellStyle name="Comma 12 21 3 2" xfId="6411"/>
    <cellStyle name="Comma 12 21 3 3" xfId="6412"/>
    <cellStyle name="Comma 12 21 3 4" xfId="6413"/>
    <cellStyle name="Comma 12 21 3 5" xfId="6414"/>
    <cellStyle name="Comma 12 21 4" xfId="6415"/>
    <cellStyle name="Comma 12 21 4 2" xfId="6416"/>
    <cellStyle name="Comma 12 21 4 3" xfId="6417"/>
    <cellStyle name="Comma 12 21 4 4" xfId="6418"/>
    <cellStyle name="Comma 12 21 4 5" xfId="6419"/>
    <cellStyle name="Comma 12 21 5" xfId="6420"/>
    <cellStyle name="Comma 12 21 5 2" xfId="6421"/>
    <cellStyle name="Comma 12 21 5 3" xfId="6422"/>
    <cellStyle name="Comma 12 21 5 4" xfId="6423"/>
    <cellStyle name="Comma 12 21 5 5" xfId="6424"/>
    <cellStyle name="Comma 12 21 6" xfId="6425"/>
    <cellStyle name="Comma 12 21 6 2" xfId="6426"/>
    <cellStyle name="Comma 12 21 6 3" xfId="6427"/>
    <cellStyle name="Comma 12 21 6 4" xfId="6428"/>
    <cellStyle name="Comma 12 21 6 5" xfId="6429"/>
    <cellStyle name="Comma 12 21 7" xfId="6430"/>
    <cellStyle name="Comma 12 21 7 2" xfId="6431"/>
    <cellStyle name="Comma 12 21 7 3" xfId="6432"/>
    <cellStyle name="Comma 12 21 7 4" xfId="6433"/>
    <cellStyle name="Comma 12 21 7 5" xfId="6434"/>
    <cellStyle name="Comma 12 21 8" xfId="6435"/>
    <cellStyle name="Comma 12 21 8 2" xfId="6436"/>
    <cellStyle name="Comma 12 21 8 3" xfId="6437"/>
    <cellStyle name="Comma 12 21 8 4" xfId="6438"/>
    <cellStyle name="Comma 12 21 8 5" xfId="6439"/>
    <cellStyle name="Comma 12 21 9" xfId="6440"/>
    <cellStyle name="Comma 12 21 9 2" xfId="6441"/>
    <cellStyle name="Comma 12 21 9 3" xfId="6442"/>
    <cellStyle name="Comma 12 21 9 4" xfId="6443"/>
    <cellStyle name="Comma 12 21 9 5" xfId="6444"/>
    <cellStyle name="Comma 12 22" xfId="6445"/>
    <cellStyle name="Comma 12 22 10" xfId="6446"/>
    <cellStyle name="Comma 12 22 10 2" xfId="6447"/>
    <cellStyle name="Comma 12 22 10 2 2" xfId="6448"/>
    <cellStyle name="Comma 12 22 11" xfId="6449"/>
    <cellStyle name="Comma 12 22 11 2" xfId="6450"/>
    <cellStyle name="Comma 12 22 11 2 2" xfId="6451"/>
    <cellStyle name="Comma 12 22 12" xfId="6452"/>
    <cellStyle name="Comma 12 22 12 2" xfId="6453"/>
    <cellStyle name="Comma 12 22 12 2 2" xfId="6454"/>
    <cellStyle name="Comma 12 22 13" xfId="6455"/>
    <cellStyle name="Comma 12 22 13 2" xfId="6456"/>
    <cellStyle name="Comma 12 22 13 2 2" xfId="6457"/>
    <cellStyle name="Comma 12 22 14" xfId="6458"/>
    <cellStyle name="Comma 12 22 14 2" xfId="6459"/>
    <cellStyle name="Comma 12 22 14 2 2" xfId="6460"/>
    <cellStyle name="Comma 12 22 15" xfId="6461"/>
    <cellStyle name="Comma 12 22 16" xfId="6462"/>
    <cellStyle name="Comma 12 22 17" xfId="6463"/>
    <cellStyle name="Comma 12 22 18" xfId="6464"/>
    <cellStyle name="Comma 12 22 2" xfId="6465"/>
    <cellStyle name="Comma 12 22 2 2" xfId="6466"/>
    <cellStyle name="Comma 12 22 2 2 2" xfId="6467"/>
    <cellStyle name="Comma 12 22 3" xfId="6468"/>
    <cellStyle name="Comma 12 22 3 2" xfId="6469"/>
    <cellStyle name="Comma 12 22 3 2 2" xfId="6470"/>
    <cellStyle name="Comma 12 22 4" xfId="6471"/>
    <cellStyle name="Comma 12 22 4 2" xfId="6472"/>
    <cellStyle name="Comma 12 22 4 2 2" xfId="6473"/>
    <cellStyle name="Comma 12 22 5" xfId="6474"/>
    <cellStyle name="Comma 12 22 5 2" xfId="6475"/>
    <cellStyle name="Comma 12 22 5 2 2" xfId="6476"/>
    <cellStyle name="Comma 12 22 6" xfId="6477"/>
    <cellStyle name="Comma 12 22 6 2" xfId="6478"/>
    <cellStyle name="Comma 12 22 6 2 2" xfId="6479"/>
    <cellStyle name="Comma 12 22 7" xfId="6480"/>
    <cellStyle name="Comma 12 22 7 2" xfId="6481"/>
    <cellStyle name="Comma 12 22 7 2 2" xfId="6482"/>
    <cellStyle name="Comma 12 22 8" xfId="6483"/>
    <cellStyle name="Comma 12 22 8 2" xfId="6484"/>
    <cellStyle name="Comma 12 22 8 2 2" xfId="6485"/>
    <cellStyle name="Comma 12 22 9" xfId="6486"/>
    <cellStyle name="Comma 12 22 9 2" xfId="6487"/>
    <cellStyle name="Comma 12 22 9 2 2" xfId="6488"/>
    <cellStyle name="Comma 12 23" xfId="6489"/>
    <cellStyle name="Comma 12 23 10" xfId="6490"/>
    <cellStyle name="Comma 12 23 10 2" xfId="6491"/>
    <cellStyle name="Comma 12 23 10 2 2" xfId="6492"/>
    <cellStyle name="Comma 12 23 11" xfId="6493"/>
    <cellStyle name="Comma 12 23 11 2" xfId="6494"/>
    <cellStyle name="Comma 12 23 11 2 2" xfId="6495"/>
    <cellStyle name="Comma 12 23 12" xfId="6496"/>
    <cellStyle name="Comma 12 23 12 2" xfId="6497"/>
    <cellStyle name="Comma 12 23 12 2 2" xfId="6498"/>
    <cellStyle name="Comma 12 23 13" xfId="6499"/>
    <cellStyle name="Comma 12 23 13 2" xfId="6500"/>
    <cellStyle name="Comma 12 23 13 2 2" xfId="6501"/>
    <cellStyle name="Comma 12 23 14" xfId="6502"/>
    <cellStyle name="Comma 12 23 14 2" xfId="6503"/>
    <cellStyle name="Comma 12 23 14 2 2" xfId="6504"/>
    <cellStyle name="Comma 12 23 15" xfId="6505"/>
    <cellStyle name="Comma 12 23 15 2" xfId="6506"/>
    <cellStyle name="Comma 12 23 2" xfId="6507"/>
    <cellStyle name="Comma 12 23 2 2" xfId="6508"/>
    <cellStyle name="Comma 12 23 2 2 2" xfId="6509"/>
    <cellStyle name="Comma 12 23 3" xfId="6510"/>
    <cellStyle name="Comma 12 23 3 2" xfId="6511"/>
    <cellStyle name="Comma 12 23 3 2 2" xfId="6512"/>
    <cellStyle name="Comma 12 23 4" xfId="6513"/>
    <cellStyle name="Comma 12 23 4 2" xfId="6514"/>
    <cellStyle name="Comma 12 23 4 2 2" xfId="6515"/>
    <cellStyle name="Comma 12 23 5" xfId="6516"/>
    <cellStyle name="Comma 12 23 5 2" xfId="6517"/>
    <cellStyle name="Comma 12 23 5 2 2" xfId="6518"/>
    <cellStyle name="Comma 12 23 6" xfId="6519"/>
    <cellStyle name="Comma 12 23 6 2" xfId="6520"/>
    <cellStyle name="Comma 12 23 6 2 2" xfId="6521"/>
    <cellStyle name="Comma 12 23 7" xfId="6522"/>
    <cellStyle name="Comma 12 23 7 2" xfId="6523"/>
    <cellStyle name="Comma 12 23 7 2 2" xfId="6524"/>
    <cellStyle name="Comma 12 23 8" xfId="6525"/>
    <cellStyle name="Comma 12 23 8 2" xfId="6526"/>
    <cellStyle name="Comma 12 23 8 2 2" xfId="6527"/>
    <cellStyle name="Comma 12 23 9" xfId="6528"/>
    <cellStyle name="Comma 12 23 9 2" xfId="6529"/>
    <cellStyle name="Comma 12 23 9 2 2" xfId="6530"/>
    <cellStyle name="Comma 12 24" xfId="6531"/>
    <cellStyle name="Comma 12 24 2" xfId="6532"/>
    <cellStyle name="Comma 12 24 2 2" xfId="6533"/>
    <cellStyle name="Comma 12 25" xfId="6534"/>
    <cellStyle name="Comma 12 25 2" xfId="6535"/>
    <cellStyle name="Comma 12 25 2 2" xfId="6536"/>
    <cellStyle name="Comma 12 26" xfId="6537"/>
    <cellStyle name="Comma 12 26 2" xfId="6538"/>
    <cellStyle name="Comma 12 26 2 2" xfId="6539"/>
    <cellStyle name="Comma 12 27" xfId="6540"/>
    <cellStyle name="Comma 12 27 2" xfId="6541"/>
    <cellStyle name="Comma 12 27 2 2" xfId="6542"/>
    <cellStyle name="Comma 12 28" xfId="6543"/>
    <cellStyle name="Comma 12 28 2" xfId="6544"/>
    <cellStyle name="Comma 12 28 2 2" xfId="6545"/>
    <cellStyle name="Comma 12 29" xfId="6546"/>
    <cellStyle name="Comma 12 29 2" xfId="6547"/>
    <cellStyle name="Comma 12 29 2 2" xfId="6548"/>
    <cellStyle name="Comma 12 3" xfId="6549"/>
    <cellStyle name="Comma 12 3 10" xfId="6550"/>
    <cellStyle name="Comma 12 3 10 2" xfId="6551"/>
    <cellStyle name="Comma 12 3 10 2 2" xfId="6552"/>
    <cellStyle name="Comma 12 3 11" xfId="6553"/>
    <cellStyle name="Comma 12 3 11 2" xfId="6554"/>
    <cellStyle name="Comma 12 3 11 2 2" xfId="6555"/>
    <cellStyle name="Comma 12 3 12" xfId="6556"/>
    <cellStyle name="Comma 12 3 12 2" xfId="6557"/>
    <cellStyle name="Comma 12 3 12 2 2" xfId="6558"/>
    <cellStyle name="Comma 12 3 13" xfId="6559"/>
    <cellStyle name="Comma 12 3 13 2" xfId="6560"/>
    <cellStyle name="Comma 12 3 13 2 2" xfId="6561"/>
    <cellStyle name="Comma 12 3 14" xfId="6562"/>
    <cellStyle name="Comma 12 3 14 2" xfId="6563"/>
    <cellStyle name="Comma 12 3 14 2 2" xfId="6564"/>
    <cellStyle name="Comma 12 3 15" xfId="6565"/>
    <cellStyle name="Comma 12 3 15 2" xfId="6566"/>
    <cellStyle name="Comma 12 3 2" xfId="6567"/>
    <cellStyle name="Comma 12 3 2 2" xfId="6568"/>
    <cellStyle name="Comma 12 3 2 2 2" xfId="6569"/>
    <cellStyle name="Comma 12 3 3" xfId="6570"/>
    <cellStyle name="Comma 12 3 3 2" xfId="6571"/>
    <cellStyle name="Comma 12 3 3 2 2" xfId="6572"/>
    <cellStyle name="Comma 12 3 4" xfId="6573"/>
    <cellStyle name="Comma 12 3 4 2" xfId="6574"/>
    <cellStyle name="Comma 12 3 4 2 2" xfId="6575"/>
    <cellStyle name="Comma 12 3 5" xfId="6576"/>
    <cellStyle name="Comma 12 3 5 2" xfId="6577"/>
    <cellStyle name="Comma 12 3 5 2 2" xfId="6578"/>
    <cellStyle name="Comma 12 3 6" xfId="6579"/>
    <cellStyle name="Comma 12 3 6 2" xfId="6580"/>
    <cellStyle name="Comma 12 3 6 2 2" xfId="6581"/>
    <cellStyle name="Comma 12 3 7" xfId="6582"/>
    <cellStyle name="Comma 12 3 7 2" xfId="6583"/>
    <cellStyle name="Comma 12 3 7 2 2" xfId="6584"/>
    <cellStyle name="Comma 12 3 8" xfId="6585"/>
    <cellStyle name="Comma 12 3 8 2" xfId="6586"/>
    <cellStyle name="Comma 12 3 8 2 2" xfId="6587"/>
    <cellStyle name="Comma 12 3 9" xfId="6588"/>
    <cellStyle name="Comma 12 3 9 2" xfId="6589"/>
    <cellStyle name="Comma 12 3 9 2 2" xfId="6590"/>
    <cellStyle name="Comma 12 30" xfId="6591"/>
    <cellStyle name="Comma 12 30 2" xfId="6592"/>
    <cellStyle name="Comma 12 30 2 2" xfId="6593"/>
    <cellStyle name="Comma 12 31" xfId="6594"/>
    <cellStyle name="Comma 12 31 2" xfId="6595"/>
    <cellStyle name="Comma 12 31 2 2" xfId="6596"/>
    <cellStyle name="Comma 12 32" xfId="6597"/>
    <cellStyle name="Comma 12 32 2" xfId="6598"/>
    <cellStyle name="Comma 12 32 2 2" xfId="6599"/>
    <cellStyle name="Comma 12 33" xfId="6600"/>
    <cellStyle name="Comma 12 33 2" xfId="6601"/>
    <cellStyle name="Comma 12 33 2 2" xfId="6602"/>
    <cellStyle name="Comma 12 34" xfId="6603"/>
    <cellStyle name="Comma 12 34 2" xfId="6604"/>
    <cellStyle name="Comma 12 34 2 2" xfId="6605"/>
    <cellStyle name="Comma 12 35" xfId="6606"/>
    <cellStyle name="Comma 12 35 2" xfId="6607"/>
    <cellStyle name="Comma 12 35 2 2" xfId="6608"/>
    <cellStyle name="Comma 12 36" xfId="6609"/>
    <cellStyle name="Comma 12 36 2" xfId="6610"/>
    <cellStyle name="Comma 12 36 2 2" xfId="6611"/>
    <cellStyle name="Comma 12 37" xfId="6612"/>
    <cellStyle name="Comma 12 38" xfId="6613"/>
    <cellStyle name="Comma 12 4" xfId="6614"/>
    <cellStyle name="Comma 12 4 10" xfId="6615"/>
    <cellStyle name="Comma 12 4 10 2" xfId="6616"/>
    <cellStyle name="Comma 12 4 10 2 2" xfId="6617"/>
    <cellStyle name="Comma 12 4 11" xfId="6618"/>
    <cellStyle name="Comma 12 4 11 2" xfId="6619"/>
    <cellStyle name="Comma 12 4 11 2 2" xfId="6620"/>
    <cellStyle name="Comma 12 4 12" xfId="6621"/>
    <cellStyle name="Comma 12 4 12 2" xfId="6622"/>
    <cellStyle name="Comma 12 4 12 2 2" xfId="6623"/>
    <cellStyle name="Comma 12 4 13" xfId="6624"/>
    <cellStyle name="Comma 12 4 13 2" xfId="6625"/>
    <cellStyle name="Comma 12 4 13 2 2" xfId="6626"/>
    <cellStyle name="Comma 12 4 14" xfId="6627"/>
    <cellStyle name="Comma 12 4 14 2" xfId="6628"/>
    <cellStyle name="Comma 12 4 14 2 2" xfId="6629"/>
    <cellStyle name="Comma 12 4 15" xfId="6630"/>
    <cellStyle name="Comma 12 4 15 2" xfId="6631"/>
    <cellStyle name="Comma 12 4 2" xfId="6632"/>
    <cellStyle name="Comma 12 4 2 2" xfId="6633"/>
    <cellStyle name="Comma 12 4 2 2 2" xfId="6634"/>
    <cellStyle name="Comma 12 4 3" xfId="6635"/>
    <cellStyle name="Comma 12 4 3 2" xfId="6636"/>
    <cellStyle name="Comma 12 4 3 2 2" xfId="6637"/>
    <cellStyle name="Comma 12 4 4" xfId="6638"/>
    <cellStyle name="Comma 12 4 4 2" xfId="6639"/>
    <cellStyle name="Comma 12 4 4 2 2" xfId="6640"/>
    <cellStyle name="Comma 12 4 5" xfId="6641"/>
    <cellStyle name="Comma 12 4 5 2" xfId="6642"/>
    <cellStyle name="Comma 12 4 5 2 2" xfId="6643"/>
    <cellStyle name="Comma 12 4 6" xfId="6644"/>
    <cellStyle name="Comma 12 4 6 2" xfId="6645"/>
    <cellStyle name="Comma 12 4 6 2 2" xfId="6646"/>
    <cellStyle name="Comma 12 4 7" xfId="6647"/>
    <cellStyle name="Comma 12 4 7 2" xfId="6648"/>
    <cellStyle name="Comma 12 4 7 2 2" xfId="6649"/>
    <cellStyle name="Comma 12 4 8" xfId="6650"/>
    <cellStyle name="Comma 12 4 8 2" xfId="6651"/>
    <cellStyle name="Comma 12 4 8 2 2" xfId="6652"/>
    <cellStyle name="Comma 12 4 9" xfId="6653"/>
    <cellStyle name="Comma 12 4 9 2" xfId="6654"/>
    <cellStyle name="Comma 12 4 9 2 2" xfId="6655"/>
    <cellStyle name="Comma 12 5" xfId="6656"/>
    <cellStyle name="Comma 12 5 10" xfId="6657"/>
    <cellStyle name="Comma 12 5 10 2" xfId="6658"/>
    <cellStyle name="Comma 12 5 10 2 2" xfId="6659"/>
    <cellStyle name="Comma 12 5 11" xfId="6660"/>
    <cellStyle name="Comma 12 5 11 2" xfId="6661"/>
    <cellStyle name="Comma 12 5 11 2 2" xfId="6662"/>
    <cellStyle name="Comma 12 5 12" xfId="6663"/>
    <cellStyle name="Comma 12 5 12 2" xfId="6664"/>
    <cellStyle name="Comma 12 5 12 2 2" xfId="6665"/>
    <cellStyle name="Comma 12 5 13" xfId="6666"/>
    <cellStyle name="Comma 12 5 13 2" xfId="6667"/>
    <cellStyle name="Comma 12 5 13 2 2" xfId="6668"/>
    <cellStyle name="Comma 12 5 14" xfId="6669"/>
    <cellStyle name="Comma 12 5 14 2" xfId="6670"/>
    <cellStyle name="Comma 12 5 14 2 2" xfId="6671"/>
    <cellStyle name="Comma 12 5 15" xfId="6672"/>
    <cellStyle name="Comma 12 5 15 2" xfId="6673"/>
    <cellStyle name="Comma 12 5 2" xfId="6674"/>
    <cellStyle name="Comma 12 5 2 2" xfId="6675"/>
    <cellStyle name="Comma 12 5 2 2 2" xfId="6676"/>
    <cellStyle name="Comma 12 5 3" xfId="6677"/>
    <cellStyle name="Comma 12 5 3 2" xfId="6678"/>
    <cellStyle name="Comma 12 5 3 2 2" xfId="6679"/>
    <cellStyle name="Comma 12 5 4" xfId="6680"/>
    <cellStyle name="Comma 12 5 4 2" xfId="6681"/>
    <cellStyle name="Comma 12 5 4 2 2" xfId="6682"/>
    <cellStyle name="Comma 12 5 5" xfId="6683"/>
    <cellStyle name="Comma 12 5 5 2" xfId="6684"/>
    <cellStyle name="Comma 12 5 5 2 2" xfId="6685"/>
    <cellStyle name="Comma 12 5 6" xfId="6686"/>
    <cellStyle name="Comma 12 5 6 2" xfId="6687"/>
    <cellStyle name="Comma 12 5 6 2 2" xfId="6688"/>
    <cellStyle name="Comma 12 5 7" xfId="6689"/>
    <cellStyle name="Comma 12 5 7 2" xfId="6690"/>
    <cellStyle name="Comma 12 5 7 2 2" xfId="6691"/>
    <cellStyle name="Comma 12 5 8" xfId="6692"/>
    <cellStyle name="Comma 12 5 8 2" xfId="6693"/>
    <cellStyle name="Comma 12 5 8 2 2" xfId="6694"/>
    <cellStyle name="Comma 12 5 9" xfId="6695"/>
    <cellStyle name="Comma 12 5 9 2" xfId="6696"/>
    <cellStyle name="Comma 12 5 9 2 2" xfId="6697"/>
    <cellStyle name="Comma 12 6" xfId="6698"/>
    <cellStyle name="Comma 12 6 10" xfId="6699"/>
    <cellStyle name="Comma 12 6 10 2" xfId="6700"/>
    <cellStyle name="Comma 12 6 10 2 2" xfId="6701"/>
    <cellStyle name="Comma 12 6 11" xfId="6702"/>
    <cellStyle name="Comma 12 6 11 2" xfId="6703"/>
    <cellStyle name="Comma 12 6 11 2 2" xfId="6704"/>
    <cellStyle name="Comma 12 6 12" xfId="6705"/>
    <cellStyle name="Comma 12 6 12 2" xfId="6706"/>
    <cellStyle name="Comma 12 6 12 2 2" xfId="6707"/>
    <cellStyle name="Comma 12 6 13" xfId="6708"/>
    <cellStyle name="Comma 12 6 13 2" xfId="6709"/>
    <cellStyle name="Comma 12 6 13 2 2" xfId="6710"/>
    <cellStyle name="Comma 12 6 14" xfId="6711"/>
    <cellStyle name="Comma 12 6 14 2" xfId="6712"/>
    <cellStyle name="Comma 12 6 14 2 2" xfId="6713"/>
    <cellStyle name="Comma 12 6 15" xfId="6714"/>
    <cellStyle name="Comma 12 6 15 2" xfId="6715"/>
    <cellStyle name="Comma 12 6 2" xfId="6716"/>
    <cellStyle name="Comma 12 6 2 2" xfId="6717"/>
    <cellStyle name="Comma 12 6 2 2 2" xfId="6718"/>
    <cellStyle name="Comma 12 6 3" xfId="6719"/>
    <cellStyle name="Comma 12 6 3 2" xfId="6720"/>
    <cellStyle name="Comma 12 6 3 2 2" xfId="6721"/>
    <cellStyle name="Comma 12 6 4" xfId="6722"/>
    <cellStyle name="Comma 12 6 4 2" xfId="6723"/>
    <cellStyle name="Comma 12 6 4 2 2" xfId="6724"/>
    <cellStyle name="Comma 12 6 5" xfId="6725"/>
    <cellStyle name="Comma 12 6 5 2" xfId="6726"/>
    <cellStyle name="Comma 12 6 5 2 2" xfId="6727"/>
    <cellStyle name="Comma 12 6 6" xfId="6728"/>
    <cellStyle name="Comma 12 6 6 2" xfId="6729"/>
    <cellStyle name="Comma 12 6 6 2 2" xfId="6730"/>
    <cellStyle name="Comma 12 6 7" xfId="6731"/>
    <cellStyle name="Comma 12 6 7 2" xfId="6732"/>
    <cellStyle name="Comma 12 6 7 2 2" xfId="6733"/>
    <cellStyle name="Comma 12 6 8" xfId="6734"/>
    <cellStyle name="Comma 12 6 8 2" xfId="6735"/>
    <cellStyle name="Comma 12 6 8 2 2" xfId="6736"/>
    <cellStyle name="Comma 12 6 9" xfId="6737"/>
    <cellStyle name="Comma 12 6 9 2" xfId="6738"/>
    <cellStyle name="Comma 12 6 9 2 2" xfId="6739"/>
    <cellStyle name="Comma 12 7" xfId="6740"/>
    <cellStyle name="Comma 12 7 10" xfId="6741"/>
    <cellStyle name="Comma 12 7 10 2" xfId="6742"/>
    <cellStyle name="Comma 12 7 10 2 2" xfId="6743"/>
    <cellStyle name="Comma 12 7 11" xfId="6744"/>
    <cellStyle name="Comma 12 7 11 2" xfId="6745"/>
    <cellStyle name="Comma 12 7 11 2 2" xfId="6746"/>
    <cellStyle name="Comma 12 7 12" xfId="6747"/>
    <cellStyle name="Comma 12 7 12 2" xfId="6748"/>
    <cellStyle name="Comma 12 7 12 2 2" xfId="6749"/>
    <cellStyle name="Comma 12 7 13" xfId="6750"/>
    <cellStyle name="Comma 12 7 13 2" xfId="6751"/>
    <cellStyle name="Comma 12 7 13 2 2" xfId="6752"/>
    <cellStyle name="Comma 12 7 14" xfId="6753"/>
    <cellStyle name="Comma 12 7 14 2" xfId="6754"/>
    <cellStyle name="Comma 12 7 14 2 2" xfId="6755"/>
    <cellStyle name="Comma 12 7 15" xfId="6756"/>
    <cellStyle name="Comma 12 7 15 2" xfId="6757"/>
    <cellStyle name="Comma 12 7 2" xfId="6758"/>
    <cellStyle name="Comma 12 7 2 2" xfId="6759"/>
    <cellStyle name="Comma 12 7 2 2 2" xfId="6760"/>
    <cellStyle name="Comma 12 7 3" xfId="6761"/>
    <cellStyle name="Comma 12 7 3 2" xfId="6762"/>
    <cellStyle name="Comma 12 7 3 2 2" xfId="6763"/>
    <cellStyle name="Comma 12 7 4" xfId="6764"/>
    <cellStyle name="Comma 12 7 4 2" xfId="6765"/>
    <cellStyle name="Comma 12 7 4 2 2" xfId="6766"/>
    <cellStyle name="Comma 12 7 5" xfId="6767"/>
    <cellStyle name="Comma 12 7 5 2" xfId="6768"/>
    <cellStyle name="Comma 12 7 5 2 2" xfId="6769"/>
    <cellStyle name="Comma 12 7 6" xfId="6770"/>
    <cellStyle name="Comma 12 7 6 2" xfId="6771"/>
    <cellStyle name="Comma 12 7 6 2 2" xfId="6772"/>
    <cellStyle name="Comma 12 7 7" xfId="6773"/>
    <cellStyle name="Comma 12 7 7 2" xfId="6774"/>
    <cellStyle name="Comma 12 7 7 2 2" xfId="6775"/>
    <cellStyle name="Comma 12 7 8" xfId="6776"/>
    <cellStyle name="Comma 12 7 8 2" xfId="6777"/>
    <cellStyle name="Comma 12 7 8 2 2" xfId="6778"/>
    <cellStyle name="Comma 12 7 9" xfId="6779"/>
    <cellStyle name="Comma 12 7 9 2" xfId="6780"/>
    <cellStyle name="Comma 12 7 9 2 2" xfId="6781"/>
    <cellStyle name="Comma 12 8" xfId="6782"/>
    <cellStyle name="Comma 12 8 10" xfId="6783"/>
    <cellStyle name="Comma 12 8 10 2" xfId="6784"/>
    <cellStyle name="Comma 12 8 10 2 2" xfId="6785"/>
    <cellStyle name="Comma 12 8 11" xfId="6786"/>
    <cellStyle name="Comma 12 8 11 2" xfId="6787"/>
    <cellStyle name="Comma 12 8 11 2 2" xfId="6788"/>
    <cellStyle name="Comma 12 8 12" xfId="6789"/>
    <cellStyle name="Comma 12 8 12 2" xfId="6790"/>
    <cellStyle name="Comma 12 8 12 2 2" xfId="6791"/>
    <cellStyle name="Comma 12 8 13" xfId="6792"/>
    <cellStyle name="Comma 12 8 13 2" xfId="6793"/>
    <cellStyle name="Comma 12 8 13 2 2" xfId="6794"/>
    <cellStyle name="Comma 12 8 14" xfId="6795"/>
    <cellStyle name="Comma 12 8 14 2" xfId="6796"/>
    <cellStyle name="Comma 12 8 14 2 2" xfId="6797"/>
    <cellStyle name="Comma 12 8 15" xfId="6798"/>
    <cellStyle name="Comma 12 8 15 2" xfId="6799"/>
    <cellStyle name="Comma 12 8 2" xfId="6800"/>
    <cellStyle name="Comma 12 8 2 2" xfId="6801"/>
    <cellStyle name="Comma 12 8 2 2 2" xfId="6802"/>
    <cellStyle name="Comma 12 8 3" xfId="6803"/>
    <cellStyle name="Comma 12 8 3 2" xfId="6804"/>
    <cellStyle name="Comma 12 8 3 2 2" xfId="6805"/>
    <cellStyle name="Comma 12 8 4" xfId="6806"/>
    <cellStyle name="Comma 12 8 4 2" xfId="6807"/>
    <cellStyle name="Comma 12 8 4 2 2" xfId="6808"/>
    <cellStyle name="Comma 12 8 5" xfId="6809"/>
    <cellStyle name="Comma 12 8 5 2" xfId="6810"/>
    <cellStyle name="Comma 12 8 5 2 2" xfId="6811"/>
    <cellStyle name="Comma 12 8 6" xfId="6812"/>
    <cellStyle name="Comma 12 8 6 2" xfId="6813"/>
    <cellStyle name="Comma 12 8 6 2 2" xfId="6814"/>
    <cellStyle name="Comma 12 8 7" xfId="6815"/>
    <cellStyle name="Comma 12 8 7 2" xfId="6816"/>
    <cellStyle name="Comma 12 8 7 2 2" xfId="6817"/>
    <cellStyle name="Comma 12 8 8" xfId="6818"/>
    <cellStyle name="Comma 12 8 8 2" xfId="6819"/>
    <cellStyle name="Comma 12 8 8 2 2" xfId="6820"/>
    <cellStyle name="Comma 12 8 9" xfId="6821"/>
    <cellStyle name="Comma 12 8 9 2" xfId="6822"/>
    <cellStyle name="Comma 12 8 9 2 2" xfId="6823"/>
    <cellStyle name="Comma 12 9" xfId="6824"/>
    <cellStyle name="Comma 12 9 10" xfId="6825"/>
    <cellStyle name="Comma 12 9 10 2" xfId="6826"/>
    <cellStyle name="Comma 12 9 10 2 2" xfId="6827"/>
    <cellStyle name="Comma 12 9 11" xfId="6828"/>
    <cellStyle name="Comma 12 9 11 2" xfId="6829"/>
    <cellStyle name="Comma 12 9 11 2 2" xfId="6830"/>
    <cellStyle name="Comma 12 9 12" xfId="6831"/>
    <cellStyle name="Comma 12 9 12 2" xfId="6832"/>
    <cellStyle name="Comma 12 9 12 2 2" xfId="6833"/>
    <cellStyle name="Comma 12 9 13" xfId="6834"/>
    <cellStyle name="Comma 12 9 13 2" xfId="6835"/>
    <cellStyle name="Comma 12 9 13 2 2" xfId="6836"/>
    <cellStyle name="Comma 12 9 14" xfId="6837"/>
    <cellStyle name="Comma 12 9 14 2" xfId="6838"/>
    <cellStyle name="Comma 12 9 14 2 2" xfId="6839"/>
    <cellStyle name="Comma 12 9 15" xfId="6840"/>
    <cellStyle name="Comma 12 9 15 2" xfId="6841"/>
    <cellStyle name="Comma 12 9 2" xfId="6842"/>
    <cellStyle name="Comma 12 9 2 2" xfId="6843"/>
    <cellStyle name="Comma 12 9 2 2 2" xfId="6844"/>
    <cellStyle name="Comma 12 9 3" xfId="6845"/>
    <cellStyle name="Comma 12 9 3 2" xfId="6846"/>
    <cellStyle name="Comma 12 9 3 2 2" xfId="6847"/>
    <cellStyle name="Comma 12 9 4" xfId="6848"/>
    <cellStyle name="Comma 12 9 4 2" xfId="6849"/>
    <cellStyle name="Comma 12 9 4 2 2" xfId="6850"/>
    <cellStyle name="Comma 12 9 5" xfId="6851"/>
    <cellStyle name="Comma 12 9 5 2" xfId="6852"/>
    <cellStyle name="Comma 12 9 5 2 2" xfId="6853"/>
    <cellStyle name="Comma 12 9 6" xfId="6854"/>
    <cellStyle name="Comma 12 9 6 2" xfId="6855"/>
    <cellStyle name="Comma 12 9 6 2 2" xfId="6856"/>
    <cellStyle name="Comma 12 9 7" xfId="6857"/>
    <cellStyle name="Comma 12 9 7 2" xfId="6858"/>
    <cellStyle name="Comma 12 9 7 2 2" xfId="6859"/>
    <cellStyle name="Comma 12 9 8" xfId="6860"/>
    <cellStyle name="Comma 12 9 8 2" xfId="6861"/>
    <cellStyle name="Comma 12 9 8 2 2" xfId="6862"/>
    <cellStyle name="Comma 12 9 9" xfId="6863"/>
    <cellStyle name="Comma 12 9 9 2" xfId="6864"/>
    <cellStyle name="Comma 12 9 9 2 2" xfId="6865"/>
    <cellStyle name="Comma 13" xfId="6866"/>
    <cellStyle name="Comma 13 10" xfId="6867"/>
    <cellStyle name="Comma 13 10 10" xfId="6868"/>
    <cellStyle name="Comma 13 10 10 2" xfId="6869"/>
    <cellStyle name="Comma 13 10 10 2 2" xfId="6870"/>
    <cellStyle name="Comma 13 10 11" xfId="6871"/>
    <cellStyle name="Comma 13 10 11 2" xfId="6872"/>
    <cellStyle name="Comma 13 10 11 2 2" xfId="6873"/>
    <cellStyle name="Comma 13 10 12" xfId="6874"/>
    <cellStyle name="Comma 13 10 12 2" xfId="6875"/>
    <cellStyle name="Comma 13 10 12 2 2" xfId="6876"/>
    <cellStyle name="Comma 13 10 13" xfId="6877"/>
    <cellStyle name="Comma 13 10 13 2" xfId="6878"/>
    <cellStyle name="Comma 13 10 13 2 2" xfId="6879"/>
    <cellStyle name="Comma 13 10 14" xfId="6880"/>
    <cellStyle name="Comma 13 10 14 2" xfId="6881"/>
    <cellStyle name="Comma 13 10 14 2 2" xfId="6882"/>
    <cellStyle name="Comma 13 10 15" xfId="6883"/>
    <cellStyle name="Comma 13 10 15 2" xfId="6884"/>
    <cellStyle name="Comma 13 10 2" xfId="6885"/>
    <cellStyle name="Comma 13 10 2 2" xfId="6886"/>
    <cellStyle name="Comma 13 10 2 2 2" xfId="6887"/>
    <cellStyle name="Comma 13 10 3" xfId="6888"/>
    <cellStyle name="Comma 13 10 3 2" xfId="6889"/>
    <cellStyle name="Comma 13 10 3 2 2" xfId="6890"/>
    <cellStyle name="Comma 13 10 4" xfId="6891"/>
    <cellStyle name="Comma 13 10 4 2" xfId="6892"/>
    <cellStyle name="Comma 13 10 4 2 2" xfId="6893"/>
    <cellStyle name="Comma 13 10 5" xfId="6894"/>
    <cellStyle name="Comma 13 10 5 2" xfId="6895"/>
    <cellStyle name="Comma 13 10 5 2 2" xfId="6896"/>
    <cellStyle name="Comma 13 10 6" xfId="6897"/>
    <cellStyle name="Comma 13 10 6 2" xfId="6898"/>
    <cellStyle name="Comma 13 10 6 2 2" xfId="6899"/>
    <cellStyle name="Comma 13 10 7" xfId="6900"/>
    <cellStyle name="Comma 13 10 7 2" xfId="6901"/>
    <cellStyle name="Comma 13 10 7 2 2" xfId="6902"/>
    <cellStyle name="Comma 13 10 8" xfId="6903"/>
    <cellStyle name="Comma 13 10 8 2" xfId="6904"/>
    <cellStyle name="Comma 13 10 8 2 2" xfId="6905"/>
    <cellStyle name="Comma 13 10 9" xfId="6906"/>
    <cellStyle name="Comma 13 10 9 2" xfId="6907"/>
    <cellStyle name="Comma 13 10 9 2 2" xfId="6908"/>
    <cellStyle name="Comma 13 11" xfId="6909"/>
    <cellStyle name="Comma 13 11 10" xfId="6910"/>
    <cellStyle name="Comma 13 11 10 2" xfId="6911"/>
    <cellStyle name="Comma 13 11 10 2 2" xfId="6912"/>
    <cellStyle name="Comma 13 11 11" xfId="6913"/>
    <cellStyle name="Comma 13 11 11 2" xfId="6914"/>
    <cellStyle name="Comma 13 11 11 2 2" xfId="6915"/>
    <cellStyle name="Comma 13 11 12" xfId="6916"/>
    <cellStyle name="Comma 13 11 12 2" xfId="6917"/>
    <cellStyle name="Comma 13 11 12 2 2" xfId="6918"/>
    <cellStyle name="Comma 13 11 13" xfId="6919"/>
    <cellStyle name="Comma 13 11 13 2" xfId="6920"/>
    <cellStyle name="Comma 13 11 13 2 2" xfId="6921"/>
    <cellStyle name="Comma 13 11 14" xfId="6922"/>
    <cellStyle name="Comma 13 11 14 2" xfId="6923"/>
    <cellStyle name="Comma 13 11 14 2 2" xfId="6924"/>
    <cellStyle name="Comma 13 11 15" xfId="6925"/>
    <cellStyle name="Comma 13 11 15 2" xfId="6926"/>
    <cellStyle name="Comma 13 11 2" xfId="6927"/>
    <cellStyle name="Comma 13 11 2 2" xfId="6928"/>
    <cellStyle name="Comma 13 11 2 2 2" xfId="6929"/>
    <cellStyle name="Comma 13 11 3" xfId="6930"/>
    <cellStyle name="Comma 13 11 3 2" xfId="6931"/>
    <cellStyle name="Comma 13 11 3 2 2" xfId="6932"/>
    <cellStyle name="Comma 13 11 4" xfId="6933"/>
    <cellStyle name="Comma 13 11 4 2" xfId="6934"/>
    <cellStyle name="Comma 13 11 4 2 2" xfId="6935"/>
    <cellStyle name="Comma 13 11 5" xfId="6936"/>
    <cellStyle name="Comma 13 11 5 2" xfId="6937"/>
    <cellStyle name="Comma 13 11 5 2 2" xfId="6938"/>
    <cellStyle name="Comma 13 11 6" xfId="6939"/>
    <cellStyle name="Comma 13 11 6 2" xfId="6940"/>
    <cellStyle name="Comma 13 11 6 2 2" xfId="6941"/>
    <cellStyle name="Comma 13 11 7" xfId="6942"/>
    <cellStyle name="Comma 13 11 7 2" xfId="6943"/>
    <cellStyle name="Comma 13 11 7 2 2" xfId="6944"/>
    <cellStyle name="Comma 13 11 8" xfId="6945"/>
    <cellStyle name="Comma 13 11 8 2" xfId="6946"/>
    <cellStyle name="Comma 13 11 8 2 2" xfId="6947"/>
    <cellStyle name="Comma 13 11 9" xfId="6948"/>
    <cellStyle name="Comma 13 11 9 2" xfId="6949"/>
    <cellStyle name="Comma 13 11 9 2 2" xfId="6950"/>
    <cellStyle name="Comma 13 12" xfId="6951"/>
    <cellStyle name="Comma 13 12 10" xfId="6952"/>
    <cellStyle name="Comma 13 12 10 2" xfId="6953"/>
    <cellStyle name="Comma 13 12 10 2 2" xfId="6954"/>
    <cellStyle name="Comma 13 12 11" xfId="6955"/>
    <cellStyle name="Comma 13 12 11 2" xfId="6956"/>
    <cellStyle name="Comma 13 12 11 2 2" xfId="6957"/>
    <cellStyle name="Comma 13 12 12" xfId="6958"/>
    <cellStyle name="Comma 13 12 12 2" xfId="6959"/>
    <cellStyle name="Comma 13 12 12 2 2" xfId="6960"/>
    <cellStyle name="Comma 13 12 13" xfId="6961"/>
    <cellStyle name="Comma 13 12 13 2" xfId="6962"/>
    <cellStyle name="Comma 13 12 13 2 2" xfId="6963"/>
    <cellStyle name="Comma 13 12 14" xfId="6964"/>
    <cellStyle name="Comma 13 12 14 2" xfId="6965"/>
    <cellStyle name="Comma 13 12 14 2 2" xfId="6966"/>
    <cellStyle name="Comma 13 12 15" xfId="6967"/>
    <cellStyle name="Comma 13 12 15 2" xfId="6968"/>
    <cellStyle name="Comma 13 12 2" xfId="6969"/>
    <cellStyle name="Comma 13 12 2 2" xfId="6970"/>
    <cellStyle name="Comma 13 12 2 2 2" xfId="6971"/>
    <cellStyle name="Comma 13 12 3" xfId="6972"/>
    <cellStyle name="Comma 13 12 3 2" xfId="6973"/>
    <cellStyle name="Comma 13 12 3 2 2" xfId="6974"/>
    <cellStyle name="Comma 13 12 4" xfId="6975"/>
    <cellStyle name="Comma 13 12 4 2" xfId="6976"/>
    <cellStyle name="Comma 13 12 4 2 2" xfId="6977"/>
    <cellStyle name="Comma 13 12 5" xfId="6978"/>
    <cellStyle name="Comma 13 12 5 2" xfId="6979"/>
    <cellStyle name="Comma 13 12 5 2 2" xfId="6980"/>
    <cellStyle name="Comma 13 12 6" xfId="6981"/>
    <cellStyle name="Comma 13 12 6 2" xfId="6982"/>
    <cellStyle name="Comma 13 12 6 2 2" xfId="6983"/>
    <cellStyle name="Comma 13 12 7" xfId="6984"/>
    <cellStyle name="Comma 13 12 7 2" xfId="6985"/>
    <cellStyle name="Comma 13 12 7 2 2" xfId="6986"/>
    <cellStyle name="Comma 13 12 8" xfId="6987"/>
    <cellStyle name="Comma 13 12 8 2" xfId="6988"/>
    <cellStyle name="Comma 13 12 8 2 2" xfId="6989"/>
    <cellStyle name="Comma 13 12 9" xfId="6990"/>
    <cellStyle name="Comma 13 12 9 2" xfId="6991"/>
    <cellStyle name="Comma 13 12 9 2 2" xfId="6992"/>
    <cellStyle name="Comma 13 13" xfId="6993"/>
    <cellStyle name="Comma 13 13 10" xfId="6994"/>
    <cellStyle name="Comma 13 13 10 2" xfId="6995"/>
    <cellStyle name="Comma 13 13 10 2 2" xfId="6996"/>
    <cellStyle name="Comma 13 13 11" xfId="6997"/>
    <cellStyle name="Comma 13 13 11 2" xfId="6998"/>
    <cellStyle name="Comma 13 13 11 2 2" xfId="6999"/>
    <cellStyle name="Comma 13 13 12" xfId="7000"/>
    <cellStyle name="Comma 13 13 12 2" xfId="7001"/>
    <cellStyle name="Comma 13 13 12 2 2" xfId="7002"/>
    <cellStyle name="Comma 13 13 13" xfId="7003"/>
    <cellStyle name="Comma 13 13 13 2" xfId="7004"/>
    <cellStyle name="Comma 13 13 13 2 2" xfId="7005"/>
    <cellStyle name="Comma 13 13 14" xfId="7006"/>
    <cellStyle name="Comma 13 13 14 2" xfId="7007"/>
    <cellStyle name="Comma 13 13 14 2 2" xfId="7008"/>
    <cellStyle name="Comma 13 13 15" xfId="7009"/>
    <cellStyle name="Comma 13 13 15 2" xfId="7010"/>
    <cellStyle name="Comma 13 13 2" xfId="7011"/>
    <cellStyle name="Comma 13 13 2 2" xfId="7012"/>
    <cellStyle name="Comma 13 13 2 2 2" xfId="7013"/>
    <cellStyle name="Comma 13 13 3" xfId="7014"/>
    <cellStyle name="Comma 13 13 3 2" xfId="7015"/>
    <cellStyle name="Comma 13 13 3 2 2" xfId="7016"/>
    <cellStyle name="Comma 13 13 4" xfId="7017"/>
    <cellStyle name="Comma 13 13 4 2" xfId="7018"/>
    <cellStyle name="Comma 13 13 4 2 2" xfId="7019"/>
    <cellStyle name="Comma 13 13 5" xfId="7020"/>
    <cellStyle name="Comma 13 13 5 2" xfId="7021"/>
    <cellStyle name="Comma 13 13 5 2 2" xfId="7022"/>
    <cellStyle name="Comma 13 13 6" xfId="7023"/>
    <cellStyle name="Comma 13 13 6 2" xfId="7024"/>
    <cellStyle name="Comma 13 13 6 2 2" xfId="7025"/>
    <cellStyle name="Comma 13 13 7" xfId="7026"/>
    <cellStyle name="Comma 13 13 7 2" xfId="7027"/>
    <cellStyle name="Comma 13 13 7 2 2" xfId="7028"/>
    <cellStyle name="Comma 13 13 8" xfId="7029"/>
    <cellStyle name="Comma 13 13 8 2" xfId="7030"/>
    <cellStyle name="Comma 13 13 8 2 2" xfId="7031"/>
    <cellStyle name="Comma 13 13 9" xfId="7032"/>
    <cellStyle name="Comma 13 13 9 2" xfId="7033"/>
    <cellStyle name="Comma 13 13 9 2 2" xfId="7034"/>
    <cellStyle name="Comma 13 14" xfId="7035"/>
    <cellStyle name="Comma 13 14 10" xfId="7036"/>
    <cellStyle name="Comma 13 14 10 2" xfId="7037"/>
    <cellStyle name="Comma 13 14 10 2 2" xfId="7038"/>
    <cellStyle name="Comma 13 14 11" xfId="7039"/>
    <cellStyle name="Comma 13 14 11 2" xfId="7040"/>
    <cellStyle name="Comma 13 14 11 2 2" xfId="7041"/>
    <cellStyle name="Comma 13 14 12" xfId="7042"/>
    <cellStyle name="Comma 13 14 12 2" xfId="7043"/>
    <cellStyle name="Comma 13 14 12 2 2" xfId="7044"/>
    <cellStyle name="Comma 13 14 13" xfId="7045"/>
    <cellStyle name="Comma 13 14 13 2" xfId="7046"/>
    <cellStyle name="Comma 13 14 13 2 2" xfId="7047"/>
    <cellStyle name="Comma 13 14 14" xfId="7048"/>
    <cellStyle name="Comma 13 14 14 2" xfId="7049"/>
    <cellStyle name="Comma 13 14 14 2 2" xfId="7050"/>
    <cellStyle name="Comma 13 14 15" xfId="7051"/>
    <cellStyle name="Comma 13 14 15 2" xfId="7052"/>
    <cellStyle name="Comma 13 14 2" xfId="7053"/>
    <cellStyle name="Comma 13 14 2 2" xfId="7054"/>
    <cellStyle name="Comma 13 14 2 2 2" xfId="7055"/>
    <cellStyle name="Comma 13 14 3" xfId="7056"/>
    <cellStyle name="Comma 13 14 3 2" xfId="7057"/>
    <cellStyle name="Comma 13 14 3 2 2" xfId="7058"/>
    <cellStyle name="Comma 13 14 4" xfId="7059"/>
    <cellStyle name="Comma 13 14 4 2" xfId="7060"/>
    <cellStyle name="Comma 13 14 4 2 2" xfId="7061"/>
    <cellStyle name="Comma 13 14 5" xfId="7062"/>
    <cellStyle name="Comma 13 14 5 2" xfId="7063"/>
    <cellStyle name="Comma 13 14 5 2 2" xfId="7064"/>
    <cellStyle name="Comma 13 14 6" xfId="7065"/>
    <cellStyle name="Comma 13 14 6 2" xfId="7066"/>
    <cellStyle name="Comma 13 14 6 2 2" xfId="7067"/>
    <cellStyle name="Comma 13 14 7" xfId="7068"/>
    <cellStyle name="Comma 13 14 7 2" xfId="7069"/>
    <cellStyle name="Comma 13 14 7 2 2" xfId="7070"/>
    <cellStyle name="Comma 13 14 8" xfId="7071"/>
    <cellStyle name="Comma 13 14 8 2" xfId="7072"/>
    <cellStyle name="Comma 13 14 8 2 2" xfId="7073"/>
    <cellStyle name="Comma 13 14 9" xfId="7074"/>
    <cellStyle name="Comma 13 14 9 2" xfId="7075"/>
    <cellStyle name="Comma 13 14 9 2 2" xfId="7076"/>
    <cellStyle name="Comma 13 15" xfId="7077"/>
    <cellStyle name="Comma 13 15 10" xfId="7078"/>
    <cellStyle name="Comma 13 15 10 2" xfId="7079"/>
    <cellStyle name="Comma 13 15 10 2 2" xfId="7080"/>
    <cellStyle name="Comma 13 15 11" xfId="7081"/>
    <cellStyle name="Comma 13 15 11 2" xfId="7082"/>
    <cellStyle name="Comma 13 15 11 2 2" xfId="7083"/>
    <cellStyle name="Comma 13 15 12" xfId="7084"/>
    <cellStyle name="Comma 13 15 12 2" xfId="7085"/>
    <cellStyle name="Comma 13 15 12 2 2" xfId="7086"/>
    <cellStyle name="Comma 13 15 13" xfId="7087"/>
    <cellStyle name="Comma 13 15 13 2" xfId="7088"/>
    <cellStyle name="Comma 13 15 13 2 2" xfId="7089"/>
    <cellStyle name="Comma 13 15 14" xfId="7090"/>
    <cellStyle name="Comma 13 15 14 2" xfId="7091"/>
    <cellStyle name="Comma 13 15 14 2 2" xfId="7092"/>
    <cellStyle name="Comma 13 15 15" xfId="7093"/>
    <cellStyle name="Comma 13 15 15 2" xfId="7094"/>
    <cellStyle name="Comma 13 15 2" xfId="7095"/>
    <cellStyle name="Comma 13 15 2 2" xfId="7096"/>
    <cellStyle name="Comma 13 15 2 2 2" xfId="7097"/>
    <cellStyle name="Comma 13 15 3" xfId="7098"/>
    <cellStyle name="Comma 13 15 3 2" xfId="7099"/>
    <cellStyle name="Comma 13 15 3 2 2" xfId="7100"/>
    <cellStyle name="Comma 13 15 4" xfId="7101"/>
    <cellStyle name="Comma 13 15 4 2" xfId="7102"/>
    <cellStyle name="Comma 13 15 4 2 2" xfId="7103"/>
    <cellStyle name="Comma 13 15 5" xfId="7104"/>
    <cellStyle name="Comma 13 15 5 2" xfId="7105"/>
    <cellStyle name="Comma 13 15 5 2 2" xfId="7106"/>
    <cellStyle name="Comma 13 15 6" xfId="7107"/>
    <cellStyle name="Comma 13 15 6 2" xfId="7108"/>
    <cellStyle name="Comma 13 15 6 2 2" xfId="7109"/>
    <cellStyle name="Comma 13 15 7" xfId="7110"/>
    <cellStyle name="Comma 13 15 7 2" xfId="7111"/>
    <cellStyle name="Comma 13 15 7 2 2" xfId="7112"/>
    <cellStyle name="Comma 13 15 8" xfId="7113"/>
    <cellStyle name="Comma 13 15 8 2" xfId="7114"/>
    <cellStyle name="Comma 13 15 8 2 2" xfId="7115"/>
    <cellStyle name="Comma 13 15 9" xfId="7116"/>
    <cellStyle name="Comma 13 15 9 2" xfId="7117"/>
    <cellStyle name="Comma 13 15 9 2 2" xfId="7118"/>
    <cellStyle name="Comma 13 16" xfId="7119"/>
    <cellStyle name="Comma 13 16 10" xfId="7120"/>
    <cellStyle name="Comma 13 16 10 2" xfId="7121"/>
    <cellStyle name="Comma 13 16 10 2 2" xfId="7122"/>
    <cellStyle name="Comma 13 16 11" xfId="7123"/>
    <cellStyle name="Comma 13 16 11 2" xfId="7124"/>
    <cellStyle name="Comma 13 16 11 2 2" xfId="7125"/>
    <cellStyle name="Comma 13 16 12" xfId="7126"/>
    <cellStyle name="Comma 13 16 12 2" xfId="7127"/>
    <cellStyle name="Comma 13 16 12 2 2" xfId="7128"/>
    <cellStyle name="Comma 13 16 13" xfId="7129"/>
    <cellStyle name="Comma 13 16 13 2" xfId="7130"/>
    <cellStyle name="Comma 13 16 13 2 2" xfId="7131"/>
    <cellStyle name="Comma 13 16 14" xfId="7132"/>
    <cellStyle name="Comma 13 16 14 2" xfId="7133"/>
    <cellStyle name="Comma 13 16 14 2 2" xfId="7134"/>
    <cellStyle name="Comma 13 16 15" xfId="7135"/>
    <cellStyle name="Comma 13 16 15 2" xfId="7136"/>
    <cellStyle name="Comma 13 16 2" xfId="7137"/>
    <cellStyle name="Comma 13 16 2 2" xfId="7138"/>
    <cellStyle name="Comma 13 16 2 2 2" xfId="7139"/>
    <cellStyle name="Comma 13 16 3" xfId="7140"/>
    <cellStyle name="Comma 13 16 3 2" xfId="7141"/>
    <cellStyle name="Comma 13 16 3 2 2" xfId="7142"/>
    <cellStyle name="Comma 13 16 4" xfId="7143"/>
    <cellStyle name="Comma 13 16 4 2" xfId="7144"/>
    <cellStyle name="Comma 13 16 4 2 2" xfId="7145"/>
    <cellStyle name="Comma 13 16 5" xfId="7146"/>
    <cellStyle name="Comma 13 16 5 2" xfId="7147"/>
    <cellStyle name="Comma 13 16 5 2 2" xfId="7148"/>
    <cellStyle name="Comma 13 16 6" xfId="7149"/>
    <cellStyle name="Comma 13 16 6 2" xfId="7150"/>
    <cellStyle name="Comma 13 16 6 2 2" xfId="7151"/>
    <cellStyle name="Comma 13 16 7" xfId="7152"/>
    <cellStyle name="Comma 13 16 7 2" xfId="7153"/>
    <cellStyle name="Comma 13 16 7 2 2" xfId="7154"/>
    <cellStyle name="Comma 13 16 8" xfId="7155"/>
    <cellStyle name="Comma 13 16 8 2" xfId="7156"/>
    <cellStyle name="Comma 13 16 8 2 2" xfId="7157"/>
    <cellStyle name="Comma 13 16 9" xfId="7158"/>
    <cellStyle name="Comma 13 16 9 2" xfId="7159"/>
    <cellStyle name="Comma 13 16 9 2 2" xfId="7160"/>
    <cellStyle name="Comma 13 17" xfId="7161"/>
    <cellStyle name="Comma 13 17 10" xfId="7162"/>
    <cellStyle name="Comma 13 17 10 2" xfId="7163"/>
    <cellStyle name="Comma 13 17 10 2 2" xfId="7164"/>
    <cellStyle name="Comma 13 17 11" xfId="7165"/>
    <cellStyle name="Comma 13 17 11 2" xfId="7166"/>
    <cellStyle name="Comma 13 17 11 2 2" xfId="7167"/>
    <cellStyle name="Comma 13 17 12" xfId="7168"/>
    <cellStyle name="Comma 13 17 12 2" xfId="7169"/>
    <cellStyle name="Comma 13 17 12 2 2" xfId="7170"/>
    <cellStyle name="Comma 13 17 13" xfId="7171"/>
    <cellStyle name="Comma 13 17 13 2" xfId="7172"/>
    <cellStyle name="Comma 13 17 13 2 2" xfId="7173"/>
    <cellStyle name="Comma 13 17 14" xfId="7174"/>
    <cellStyle name="Comma 13 17 14 2" xfId="7175"/>
    <cellStyle name="Comma 13 17 14 2 2" xfId="7176"/>
    <cellStyle name="Comma 13 17 15" xfId="7177"/>
    <cellStyle name="Comma 13 17 15 2" xfId="7178"/>
    <cellStyle name="Comma 13 17 2" xfId="7179"/>
    <cellStyle name="Comma 13 17 2 2" xfId="7180"/>
    <cellStyle name="Comma 13 17 2 2 2" xfId="7181"/>
    <cellStyle name="Comma 13 17 3" xfId="7182"/>
    <cellStyle name="Comma 13 17 3 2" xfId="7183"/>
    <cellStyle name="Comma 13 17 3 2 2" xfId="7184"/>
    <cellStyle name="Comma 13 17 4" xfId="7185"/>
    <cellStyle name="Comma 13 17 4 2" xfId="7186"/>
    <cellStyle name="Comma 13 17 4 2 2" xfId="7187"/>
    <cellStyle name="Comma 13 17 5" xfId="7188"/>
    <cellStyle name="Comma 13 17 5 2" xfId="7189"/>
    <cellStyle name="Comma 13 17 5 2 2" xfId="7190"/>
    <cellStyle name="Comma 13 17 6" xfId="7191"/>
    <cellStyle name="Comma 13 17 6 2" xfId="7192"/>
    <cellStyle name="Comma 13 17 6 2 2" xfId="7193"/>
    <cellStyle name="Comma 13 17 7" xfId="7194"/>
    <cellStyle name="Comma 13 17 7 2" xfId="7195"/>
    <cellStyle name="Comma 13 17 7 2 2" xfId="7196"/>
    <cellStyle name="Comma 13 17 8" xfId="7197"/>
    <cellStyle name="Comma 13 17 8 2" xfId="7198"/>
    <cellStyle name="Comma 13 17 8 2 2" xfId="7199"/>
    <cellStyle name="Comma 13 17 9" xfId="7200"/>
    <cellStyle name="Comma 13 17 9 2" xfId="7201"/>
    <cellStyle name="Comma 13 17 9 2 2" xfId="7202"/>
    <cellStyle name="Comma 13 18" xfId="7203"/>
    <cellStyle name="Comma 13 18 10" xfId="7204"/>
    <cellStyle name="Comma 13 18 10 2" xfId="7205"/>
    <cellStyle name="Comma 13 18 10 2 2" xfId="7206"/>
    <cellStyle name="Comma 13 18 11" xfId="7207"/>
    <cellStyle name="Comma 13 18 11 2" xfId="7208"/>
    <cellStyle name="Comma 13 18 11 2 2" xfId="7209"/>
    <cellStyle name="Comma 13 18 12" xfId="7210"/>
    <cellStyle name="Comma 13 18 12 2" xfId="7211"/>
    <cellStyle name="Comma 13 18 12 2 2" xfId="7212"/>
    <cellStyle name="Comma 13 18 13" xfId="7213"/>
    <cellStyle name="Comma 13 18 13 2" xfId="7214"/>
    <cellStyle name="Comma 13 18 13 2 2" xfId="7215"/>
    <cellStyle name="Comma 13 18 14" xfId="7216"/>
    <cellStyle name="Comma 13 18 14 2" xfId="7217"/>
    <cellStyle name="Comma 13 18 14 2 2" xfId="7218"/>
    <cellStyle name="Comma 13 18 15" xfId="7219"/>
    <cellStyle name="Comma 13 18 15 2" xfId="7220"/>
    <cellStyle name="Comma 13 18 2" xfId="7221"/>
    <cellStyle name="Comma 13 18 2 2" xfId="7222"/>
    <cellStyle name="Comma 13 18 2 2 2" xfId="7223"/>
    <cellStyle name="Comma 13 18 3" xfId="7224"/>
    <cellStyle name="Comma 13 18 3 2" xfId="7225"/>
    <cellStyle name="Comma 13 18 3 2 2" xfId="7226"/>
    <cellStyle name="Comma 13 18 4" xfId="7227"/>
    <cellStyle name="Comma 13 18 4 2" xfId="7228"/>
    <cellStyle name="Comma 13 18 4 2 2" xfId="7229"/>
    <cellStyle name="Comma 13 18 5" xfId="7230"/>
    <cellStyle name="Comma 13 18 5 2" xfId="7231"/>
    <cellStyle name="Comma 13 18 5 2 2" xfId="7232"/>
    <cellStyle name="Comma 13 18 6" xfId="7233"/>
    <cellStyle name="Comma 13 18 6 2" xfId="7234"/>
    <cellStyle name="Comma 13 18 6 2 2" xfId="7235"/>
    <cellStyle name="Comma 13 18 7" xfId="7236"/>
    <cellStyle name="Comma 13 18 7 2" xfId="7237"/>
    <cellStyle name="Comma 13 18 7 2 2" xfId="7238"/>
    <cellStyle name="Comma 13 18 8" xfId="7239"/>
    <cellStyle name="Comma 13 18 8 2" xfId="7240"/>
    <cellStyle name="Comma 13 18 8 2 2" xfId="7241"/>
    <cellStyle name="Comma 13 18 9" xfId="7242"/>
    <cellStyle name="Comma 13 18 9 2" xfId="7243"/>
    <cellStyle name="Comma 13 18 9 2 2" xfId="7244"/>
    <cellStyle name="Comma 13 19" xfId="7245"/>
    <cellStyle name="Comma 13 19 10" xfId="7246"/>
    <cellStyle name="Comma 13 19 10 2" xfId="7247"/>
    <cellStyle name="Comma 13 19 10 2 2" xfId="7248"/>
    <cellStyle name="Comma 13 19 11" xfId="7249"/>
    <cellStyle name="Comma 13 19 11 2" xfId="7250"/>
    <cellStyle name="Comma 13 19 11 2 2" xfId="7251"/>
    <cellStyle name="Comma 13 19 12" xfId="7252"/>
    <cellStyle name="Comma 13 19 12 2" xfId="7253"/>
    <cellStyle name="Comma 13 19 12 2 2" xfId="7254"/>
    <cellStyle name="Comma 13 19 13" xfId="7255"/>
    <cellStyle name="Comma 13 19 13 2" xfId="7256"/>
    <cellStyle name="Comma 13 19 13 2 2" xfId="7257"/>
    <cellStyle name="Comma 13 19 14" xfId="7258"/>
    <cellStyle name="Comma 13 19 14 2" xfId="7259"/>
    <cellStyle name="Comma 13 19 14 2 2" xfId="7260"/>
    <cellStyle name="Comma 13 19 15" xfId="7261"/>
    <cellStyle name="Comma 13 19 15 2" xfId="7262"/>
    <cellStyle name="Comma 13 19 2" xfId="7263"/>
    <cellStyle name="Comma 13 19 2 2" xfId="7264"/>
    <cellStyle name="Comma 13 19 2 2 2" xfId="7265"/>
    <cellStyle name="Comma 13 19 3" xfId="7266"/>
    <cellStyle name="Comma 13 19 3 2" xfId="7267"/>
    <cellStyle name="Comma 13 19 3 2 2" xfId="7268"/>
    <cellStyle name="Comma 13 19 4" xfId="7269"/>
    <cellStyle name="Comma 13 19 4 2" xfId="7270"/>
    <cellStyle name="Comma 13 19 4 2 2" xfId="7271"/>
    <cellStyle name="Comma 13 19 5" xfId="7272"/>
    <cellStyle name="Comma 13 19 5 2" xfId="7273"/>
    <cellStyle name="Comma 13 19 5 2 2" xfId="7274"/>
    <cellStyle name="Comma 13 19 6" xfId="7275"/>
    <cellStyle name="Comma 13 19 6 2" xfId="7276"/>
    <cellStyle name="Comma 13 19 6 2 2" xfId="7277"/>
    <cellStyle name="Comma 13 19 7" xfId="7278"/>
    <cellStyle name="Comma 13 19 7 2" xfId="7279"/>
    <cellStyle name="Comma 13 19 7 2 2" xfId="7280"/>
    <cellStyle name="Comma 13 19 8" xfId="7281"/>
    <cellStyle name="Comma 13 19 8 2" xfId="7282"/>
    <cellStyle name="Comma 13 19 8 2 2" xfId="7283"/>
    <cellStyle name="Comma 13 19 9" xfId="7284"/>
    <cellStyle name="Comma 13 19 9 2" xfId="7285"/>
    <cellStyle name="Comma 13 19 9 2 2" xfId="7286"/>
    <cellStyle name="Comma 13 2" xfId="7287"/>
    <cellStyle name="Comma 13 2 10" xfId="7288"/>
    <cellStyle name="Comma 13 2 10 2" xfId="7289"/>
    <cellStyle name="Comma 13 2 10 2 2" xfId="7290"/>
    <cellStyle name="Comma 13 2 11" xfId="7291"/>
    <cellStyle name="Comma 13 2 11 2" xfId="7292"/>
    <cellStyle name="Comma 13 2 11 2 2" xfId="7293"/>
    <cellStyle name="Comma 13 2 12" xfId="7294"/>
    <cellStyle name="Comma 13 2 12 2" xfId="7295"/>
    <cellStyle name="Comma 13 2 12 2 2" xfId="7296"/>
    <cellStyle name="Comma 13 2 13" xfId="7297"/>
    <cellStyle name="Comma 13 2 13 2" xfId="7298"/>
    <cellStyle name="Comma 13 2 13 2 2" xfId="7299"/>
    <cellStyle name="Comma 13 2 14" xfId="7300"/>
    <cellStyle name="Comma 13 2 14 2" xfId="7301"/>
    <cellStyle name="Comma 13 2 14 2 2" xfId="7302"/>
    <cellStyle name="Comma 13 2 15" xfId="7303"/>
    <cellStyle name="Comma 13 2 15 2" xfId="7304"/>
    <cellStyle name="Comma 13 2 2" xfId="7305"/>
    <cellStyle name="Comma 13 2 2 2" xfId="7306"/>
    <cellStyle name="Comma 13 2 2 2 2" xfId="7307"/>
    <cellStyle name="Comma 13 2 3" xfId="7308"/>
    <cellStyle name="Comma 13 2 3 2" xfId="7309"/>
    <cellStyle name="Comma 13 2 3 2 2" xfId="7310"/>
    <cellStyle name="Comma 13 2 4" xfId="7311"/>
    <cellStyle name="Comma 13 2 4 2" xfId="7312"/>
    <cellStyle name="Comma 13 2 4 2 2" xfId="7313"/>
    <cellStyle name="Comma 13 2 5" xfId="7314"/>
    <cellStyle name="Comma 13 2 5 2" xfId="7315"/>
    <cellStyle name="Comma 13 2 5 2 2" xfId="7316"/>
    <cellStyle name="Comma 13 2 6" xfId="7317"/>
    <cellStyle name="Comma 13 2 6 2" xfId="7318"/>
    <cellStyle name="Comma 13 2 6 2 2" xfId="7319"/>
    <cellStyle name="Comma 13 2 7" xfId="7320"/>
    <cellStyle name="Comma 13 2 7 2" xfId="7321"/>
    <cellStyle name="Comma 13 2 7 2 2" xfId="7322"/>
    <cellStyle name="Comma 13 2 8" xfId="7323"/>
    <cellStyle name="Comma 13 2 8 2" xfId="7324"/>
    <cellStyle name="Comma 13 2 8 2 2" xfId="7325"/>
    <cellStyle name="Comma 13 2 9" xfId="7326"/>
    <cellStyle name="Comma 13 2 9 2" xfId="7327"/>
    <cellStyle name="Comma 13 2 9 2 2" xfId="7328"/>
    <cellStyle name="Comma 13 20" xfId="7329"/>
    <cellStyle name="Comma 13 20 10" xfId="7330"/>
    <cellStyle name="Comma 13 20 10 2" xfId="7331"/>
    <cellStyle name="Comma 13 20 10 2 2" xfId="7332"/>
    <cellStyle name="Comma 13 20 11" xfId="7333"/>
    <cellStyle name="Comma 13 20 11 2" xfId="7334"/>
    <cellStyle name="Comma 13 20 11 2 2" xfId="7335"/>
    <cellStyle name="Comma 13 20 12" xfId="7336"/>
    <cellStyle name="Comma 13 20 12 2" xfId="7337"/>
    <cellStyle name="Comma 13 20 12 2 2" xfId="7338"/>
    <cellStyle name="Comma 13 20 13" xfId="7339"/>
    <cellStyle name="Comma 13 20 13 2" xfId="7340"/>
    <cellStyle name="Comma 13 20 13 2 2" xfId="7341"/>
    <cellStyle name="Comma 13 20 14" xfId="7342"/>
    <cellStyle name="Comma 13 20 14 2" xfId="7343"/>
    <cellStyle name="Comma 13 20 14 2 2" xfId="7344"/>
    <cellStyle name="Comma 13 20 15" xfId="7345"/>
    <cellStyle name="Comma 13 20 15 2" xfId="7346"/>
    <cellStyle name="Comma 13 20 2" xfId="7347"/>
    <cellStyle name="Comma 13 20 2 2" xfId="7348"/>
    <cellStyle name="Comma 13 20 2 2 2" xfId="7349"/>
    <cellStyle name="Comma 13 20 3" xfId="7350"/>
    <cellStyle name="Comma 13 20 3 2" xfId="7351"/>
    <cellStyle name="Comma 13 20 3 2 2" xfId="7352"/>
    <cellStyle name="Comma 13 20 4" xfId="7353"/>
    <cellStyle name="Comma 13 20 4 2" xfId="7354"/>
    <cellStyle name="Comma 13 20 4 2 2" xfId="7355"/>
    <cellStyle name="Comma 13 20 5" xfId="7356"/>
    <cellStyle name="Comma 13 20 5 2" xfId="7357"/>
    <cellStyle name="Comma 13 20 5 2 2" xfId="7358"/>
    <cellStyle name="Comma 13 20 6" xfId="7359"/>
    <cellStyle name="Comma 13 20 6 2" xfId="7360"/>
    <cellStyle name="Comma 13 20 6 2 2" xfId="7361"/>
    <cellStyle name="Comma 13 20 7" xfId="7362"/>
    <cellStyle name="Comma 13 20 7 2" xfId="7363"/>
    <cellStyle name="Comma 13 20 7 2 2" xfId="7364"/>
    <cellStyle name="Comma 13 20 8" xfId="7365"/>
    <cellStyle name="Comma 13 20 8 2" xfId="7366"/>
    <cellStyle name="Comma 13 20 8 2 2" xfId="7367"/>
    <cellStyle name="Comma 13 20 9" xfId="7368"/>
    <cellStyle name="Comma 13 20 9 2" xfId="7369"/>
    <cellStyle name="Comma 13 20 9 2 2" xfId="7370"/>
    <cellStyle name="Comma 13 21" xfId="7371"/>
    <cellStyle name="Comma 13 21 10" xfId="7372"/>
    <cellStyle name="Comma 13 21 10 2" xfId="7373"/>
    <cellStyle name="Comma 13 21 10 2 2" xfId="7374"/>
    <cellStyle name="Comma 13 21 11" xfId="7375"/>
    <cellStyle name="Comma 13 21 11 2" xfId="7376"/>
    <cellStyle name="Comma 13 21 11 2 2" xfId="7377"/>
    <cellStyle name="Comma 13 21 12" xfId="7378"/>
    <cellStyle name="Comma 13 21 12 2" xfId="7379"/>
    <cellStyle name="Comma 13 21 12 2 2" xfId="7380"/>
    <cellStyle name="Comma 13 21 13" xfId="7381"/>
    <cellStyle name="Comma 13 21 13 2" xfId="7382"/>
    <cellStyle name="Comma 13 21 13 2 2" xfId="7383"/>
    <cellStyle name="Comma 13 21 14" xfId="7384"/>
    <cellStyle name="Comma 13 21 14 2" xfId="7385"/>
    <cellStyle name="Comma 13 21 14 2 2" xfId="7386"/>
    <cellStyle name="Comma 13 21 15" xfId="7387"/>
    <cellStyle name="Comma 13 21 15 2" xfId="7388"/>
    <cellStyle name="Comma 13 21 2" xfId="7389"/>
    <cellStyle name="Comma 13 21 2 2" xfId="7390"/>
    <cellStyle name="Comma 13 21 2 2 2" xfId="7391"/>
    <cellStyle name="Comma 13 21 3" xfId="7392"/>
    <cellStyle name="Comma 13 21 3 2" xfId="7393"/>
    <cellStyle name="Comma 13 21 3 2 2" xfId="7394"/>
    <cellStyle name="Comma 13 21 4" xfId="7395"/>
    <cellStyle name="Comma 13 21 4 2" xfId="7396"/>
    <cellStyle name="Comma 13 21 4 2 2" xfId="7397"/>
    <cellStyle name="Comma 13 21 5" xfId="7398"/>
    <cellStyle name="Comma 13 21 5 2" xfId="7399"/>
    <cellStyle name="Comma 13 21 5 2 2" xfId="7400"/>
    <cellStyle name="Comma 13 21 6" xfId="7401"/>
    <cellStyle name="Comma 13 21 6 2" xfId="7402"/>
    <cellStyle name="Comma 13 21 6 2 2" xfId="7403"/>
    <cellStyle name="Comma 13 21 7" xfId="7404"/>
    <cellStyle name="Comma 13 21 7 2" xfId="7405"/>
    <cellStyle name="Comma 13 21 7 2 2" xfId="7406"/>
    <cellStyle name="Comma 13 21 8" xfId="7407"/>
    <cellStyle name="Comma 13 21 8 2" xfId="7408"/>
    <cellStyle name="Comma 13 21 8 2 2" xfId="7409"/>
    <cellStyle name="Comma 13 21 9" xfId="7410"/>
    <cellStyle name="Comma 13 21 9 2" xfId="7411"/>
    <cellStyle name="Comma 13 21 9 2 2" xfId="7412"/>
    <cellStyle name="Comma 13 22" xfId="7413"/>
    <cellStyle name="Comma 13 22 10" xfId="7414"/>
    <cellStyle name="Comma 13 22 10 2" xfId="7415"/>
    <cellStyle name="Comma 13 22 10 2 2" xfId="7416"/>
    <cellStyle name="Comma 13 22 11" xfId="7417"/>
    <cellStyle name="Comma 13 22 11 2" xfId="7418"/>
    <cellStyle name="Comma 13 22 11 2 2" xfId="7419"/>
    <cellStyle name="Comma 13 22 12" xfId="7420"/>
    <cellStyle name="Comma 13 22 12 2" xfId="7421"/>
    <cellStyle name="Comma 13 22 12 2 2" xfId="7422"/>
    <cellStyle name="Comma 13 22 13" xfId="7423"/>
    <cellStyle name="Comma 13 22 13 2" xfId="7424"/>
    <cellStyle name="Comma 13 22 13 2 2" xfId="7425"/>
    <cellStyle name="Comma 13 22 14" xfId="7426"/>
    <cellStyle name="Comma 13 22 14 2" xfId="7427"/>
    <cellStyle name="Comma 13 22 14 2 2" xfId="7428"/>
    <cellStyle name="Comma 13 22 15" xfId="7429"/>
    <cellStyle name="Comma 13 22 15 2" xfId="7430"/>
    <cellStyle name="Comma 13 22 2" xfId="7431"/>
    <cellStyle name="Comma 13 22 2 2" xfId="7432"/>
    <cellStyle name="Comma 13 22 2 2 2" xfId="7433"/>
    <cellStyle name="Comma 13 22 3" xfId="7434"/>
    <cellStyle name="Comma 13 22 3 2" xfId="7435"/>
    <cellStyle name="Comma 13 22 3 2 2" xfId="7436"/>
    <cellStyle name="Comma 13 22 4" xfId="7437"/>
    <cellStyle name="Comma 13 22 4 2" xfId="7438"/>
    <cellStyle name="Comma 13 22 4 2 2" xfId="7439"/>
    <cellStyle name="Comma 13 22 5" xfId="7440"/>
    <cellStyle name="Comma 13 22 5 2" xfId="7441"/>
    <cellStyle name="Comma 13 22 5 2 2" xfId="7442"/>
    <cellStyle name="Comma 13 22 6" xfId="7443"/>
    <cellStyle name="Comma 13 22 6 2" xfId="7444"/>
    <cellStyle name="Comma 13 22 6 2 2" xfId="7445"/>
    <cellStyle name="Comma 13 22 7" xfId="7446"/>
    <cellStyle name="Comma 13 22 7 2" xfId="7447"/>
    <cellStyle name="Comma 13 22 7 2 2" xfId="7448"/>
    <cellStyle name="Comma 13 22 8" xfId="7449"/>
    <cellStyle name="Comma 13 22 8 2" xfId="7450"/>
    <cellStyle name="Comma 13 22 8 2 2" xfId="7451"/>
    <cellStyle name="Comma 13 22 9" xfId="7452"/>
    <cellStyle name="Comma 13 22 9 2" xfId="7453"/>
    <cellStyle name="Comma 13 22 9 2 2" xfId="7454"/>
    <cellStyle name="Comma 13 23" xfId="7455"/>
    <cellStyle name="Comma 13 23 10" xfId="7456"/>
    <cellStyle name="Comma 13 23 10 2" xfId="7457"/>
    <cellStyle name="Comma 13 23 10 2 2" xfId="7458"/>
    <cellStyle name="Comma 13 23 11" xfId="7459"/>
    <cellStyle name="Comma 13 23 11 2" xfId="7460"/>
    <cellStyle name="Comma 13 23 11 2 2" xfId="7461"/>
    <cellStyle name="Comma 13 23 12" xfId="7462"/>
    <cellStyle name="Comma 13 23 12 2" xfId="7463"/>
    <cellStyle name="Comma 13 23 12 2 2" xfId="7464"/>
    <cellStyle name="Comma 13 23 13" xfId="7465"/>
    <cellStyle name="Comma 13 23 13 2" xfId="7466"/>
    <cellStyle name="Comma 13 23 13 2 2" xfId="7467"/>
    <cellStyle name="Comma 13 23 14" xfId="7468"/>
    <cellStyle name="Comma 13 23 14 2" xfId="7469"/>
    <cellStyle name="Comma 13 23 14 2 2" xfId="7470"/>
    <cellStyle name="Comma 13 23 15" xfId="7471"/>
    <cellStyle name="Comma 13 23 15 2" xfId="7472"/>
    <cellStyle name="Comma 13 23 2" xfId="7473"/>
    <cellStyle name="Comma 13 23 2 2" xfId="7474"/>
    <cellStyle name="Comma 13 23 2 2 2" xfId="7475"/>
    <cellStyle name="Comma 13 23 3" xfId="7476"/>
    <cellStyle name="Comma 13 23 3 2" xfId="7477"/>
    <cellStyle name="Comma 13 23 3 2 2" xfId="7478"/>
    <cellStyle name="Comma 13 23 4" xfId="7479"/>
    <cellStyle name="Comma 13 23 4 2" xfId="7480"/>
    <cellStyle name="Comma 13 23 4 2 2" xfId="7481"/>
    <cellStyle name="Comma 13 23 5" xfId="7482"/>
    <cellStyle name="Comma 13 23 5 2" xfId="7483"/>
    <cellStyle name="Comma 13 23 5 2 2" xfId="7484"/>
    <cellStyle name="Comma 13 23 6" xfId="7485"/>
    <cellStyle name="Comma 13 23 6 2" xfId="7486"/>
    <cellStyle name="Comma 13 23 6 2 2" xfId="7487"/>
    <cellStyle name="Comma 13 23 7" xfId="7488"/>
    <cellStyle name="Comma 13 23 7 2" xfId="7489"/>
    <cellStyle name="Comma 13 23 7 2 2" xfId="7490"/>
    <cellStyle name="Comma 13 23 8" xfId="7491"/>
    <cellStyle name="Comma 13 23 8 2" xfId="7492"/>
    <cellStyle name="Comma 13 23 8 2 2" xfId="7493"/>
    <cellStyle name="Comma 13 23 9" xfId="7494"/>
    <cellStyle name="Comma 13 23 9 2" xfId="7495"/>
    <cellStyle name="Comma 13 23 9 2 2" xfId="7496"/>
    <cellStyle name="Comma 13 24" xfId="7497"/>
    <cellStyle name="Comma 13 24 2" xfId="7498"/>
    <cellStyle name="Comma 13 24 2 2" xfId="7499"/>
    <cellStyle name="Comma 13 25" xfId="7500"/>
    <cellStyle name="Comma 13 25 2" xfId="7501"/>
    <cellStyle name="Comma 13 25 2 2" xfId="7502"/>
    <cellStyle name="Comma 13 26" xfId="7503"/>
    <cellStyle name="Comma 13 26 2" xfId="7504"/>
    <cellStyle name="Comma 13 26 2 2" xfId="7505"/>
    <cellStyle name="Comma 13 27" xfId="7506"/>
    <cellStyle name="Comma 13 27 2" xfId="7507"/>
    <cellStyle name="Comma 13 27 2 2" xfId="7508"/>
    <cellStyle name="Comma 13 28" xfId="7509"/>
    <cellStyle name="Comma 13 28 2" xfId="7510"/>
    <cellStyle name="Comma 13 28 2 2" xfId="7511"/>
    <cellStyle name="Comma 13 29" xfId="7512"/>
    <cellStyle name="Comma 13 29 2" xfId="7513"/>
    <cellStyle name="Comma 13 29 2 2" xfId="7514"/>
    <cellStyle name="Comma 13 3" xfId="7515"/>
    <cellStyle name="Comma 13 3 10" xfId="7516"/>
    <cellStyle name="Comma 13 3 10 2" xfId="7517"/>
    <cellStyle name="Comma 13 3 10 2 2" xfId="7518"/>
    <cellStyle name="Comma 13 3 11" xfId="7519"/>
    <cellStyle name="Comma 13 3 11 2" xfId="7520"/>
    <cellStyle name="Comma 13 3 11 2 2" xfId="7521"/>
    <cellStyle name="Comma 13 3 12" xfId="7522"/>
    <cellStyle name="Comma 13 3 12 2" xfId="7523"/>
    <cellStyle name="Comma 13 3 12 2 2" xfId="7524"/>
    <cellStyle name="Comma 13 3 13" xfId="7525"/>
    <cellStyle name="Comma 13 3 13 2" xfId="7526"/>
    <cellStyle name="Comma 13 3 13 2 2" xfId="7527"/>
    <cellStyle name="Comma 13 3 14" xfId="7528"/>
    <cellStyle name="Comma 13 3 14 2" xfId="7529"/>
    <cellStyle name="Comma 13 3 14 2 2" xfId="7530"/>
    <cellStyle name="Comma 13 3 15" xfId="7531"/>
    <cellStyle name="Comma 13 3 15 2" xfId="7532"/>
    <cellStyle name="Comma 13 3 2" xfId="7533"/>
    <cellStyle name="Comma 13 3 2 2" xfId="7534"/>
    <cellStyle name="Comma 13 3 2 2 2" xfId="7535"/>
    <cellStyle name="Comma 13 3 3" xfId="7536"/>
    <cellStyle name="Comma 13 3 3 2" xfId="7537"/>
    <cellStyle name="Comma 13 3 3 2 2" xfId="7538"/>
    <cellStyle name="Comma 13 3 4" xfId="7539"/>
    <cellStyle name="Comma 13 3 4 2" xfId="7540"/>
    <cellStyle name="Comma 13 3 4 2 2" xfId="7541"/>
    <cellStyle name="Comma 13 3 5" xfId="7542"/>
    <cellStyle name="Comma 13 3 5 2" xfId="7543"/>
    <cellStyle name="Comma 13 3 5 2 2" xfId="7544"/>
    <cellStyle name="Comma 13 3 6" xfId="7545"/>
    <cellStyle name="Comma 13 3 6 2" xfId="7546"/>
    <cellStyle name="Comma 13 3 6 2 2" xfId="7547"/>
    <cellStyle name="Comma 13 3 7" xfId="7548"/>
    <cellStyle name="Comma 13 3 7 2" xfId="7549"/>
    <cellStyle name="Comma 13 3 7 2 2" xfId="7550"/>
    <cellStyle name="Comma 13 3 8" xfId="7551"/>
    <cellStyle name="Comma 13 3 8 2" xfId="7552"/>
    <cellStyle name="Comma 13 3 8 2 2" xfId="7553"/>
    <cellStyle name="Comma 13 3 9" xfId="7554"/>
    <cellStyle name="Comma 13 3 9 2" xfId="7555"/>
    <cellStyle name="Comma 13 3 9 2 2" xfId="7556"/>
    <cellStyle name="Comma 13 30" xfId="7557"/>
    <cellStyle name="Comma 13 30 2" xfId="7558"/>
    <cellStyle name="Comma 13 30 2 2" xfId="7559"/>
    <cellStyle name="Comma 13 31" xfId="7560"/>
    <cellStyle name="Comma 13 31 2" xfId="7561"/>
    <cellStyle name="Comma 13 31 2 2" xfId="7562"/>
    <cellStyle name="Comma 13 32" xfId="7563"/>
    <cellStyle name="Comma 13 32 2" xfId="7564"/>
    <cellStyle name="Comma 13 32 2 2" xfId="7565"/>
    <cellStyle name="Comma 13 33" xfId="7566"/>
    <cellStyle name="Comma 13 33 2" xfId="7567"/>
    <cellStyle name="Comma 13 33 2 2" xfId="7568"/>
    <cellStyle name="Comma 13 34" xfId="7569"/>
    <cellStyle name="Comma 13 34 2" xfId="7570"/>
    <cellStyle name="Comma 13 34 2 2" xfId="7571"/>
    <cellStyle name="Comma 13 35" xfId="7572"/>
    <cellStyle name="Comma 13 35 2" xfId="7573"/>
    <cellStyle name="Comma 13 35 2 2" xfId="7574"/>
    <cellStyle name="Comma 13 36" xfId="7575"/>
    <cellStyle name="Comma 13 36 2" xfId="7576"/>
    <cellStyle name="Comma 13 36 2 2" xfId="7577"/>
    <cellStyle name="Comma 13 37" xfId="7578"/>
    <cellStyle name="Comma 13 37 2" xfId="7579"/>
    <cellStyle name="Comma 13 38" xfId="7580"/>
    <cellStyle name="Comma 13 4" xfId="7581"/>
    <cellStyle name="Comma 13 4 10" xfId="7582"/>
    <cellStyle name="Comma 13 4 10 2" xfId="7583"/>
    <cellStyle name="Comma 13 4 10 2 2" xfId="7584"/>
    <cellStyle name="Comma 13 4 11" xfId="7585"/>
    <cellStyle name="Comma 13 4 11 2" xfId="7586"/>
    <cellStyle name="Comma 13 4 11 2 2" xfId="7587"/>
    <cellStyle name="Comma 13 4 12" xfId="7588"/>
    <cellStyle name="Comma 13 4 12 2" xfId="7589"/>
    <cellStyle name="Comma 13 4 12 2 2" xfId="7590"/>
    <cellStyle name="Comma 13 4 13" xfId="7591"/>
    <cellStyle name="Comma 13 4 13 2" xfId="7592"/>
    <cellStyle name="Comma 13 4 13 2 2" xfId="7593"/>
    <cellStyle name="Comma 13 4 14" xfId="7594"/>
    <cellStyle name="Comma 13 4 14 2" xfId="7595"/>
    <cellStyle name="Comma 13 4 14 2 2" xfId="7596"/>
    <cellStyle name="Comma 13 4 15" xfId="7597"/>
    <cellStyle name="Comma 13 4 15 2" xfId="7598"/>
    <cellStyle name="Comma 13 4 2" xfId="7599"/>
    <cellStyle name="Comma 13 4 2 2" xfId="7600"/>
    <cellStyle name="Comma 13 4 2 2 2" xfId="7601"/>
    <cellStyle name="Comma 13 4 3" xfId="7602"/>
    <cellStyle name="Comma 13 4 3 2" xfId="7603"/>
    <cellStyle name="Comma 13 4 3 2 2" xfId="7604"/>
    <cellStyle name="Comma 13 4 4" xfId="7605"/>
    <cellStyle name="Comma 13 4 4 2" xfId="7606"/>
    <cellStyle name="Comma 13 4 4 2 2" xfId="7607"/>
    <cellStyle name="Comma 13 4 5" xfId="7608"/>
    <cellStyle name="Comma 13 4 5 2" xfId="7609"/>
    <cellStyle name="Comma 13 4 5 2 2" xfId="7610"/>
    <cellStyle name="Comma 13 4 6" xfId="7611"/>
    <cellStyle name="Comma 13 4 6 2" xfId="7612"/>
    <cellStyle name="Comma 13 4 6 2 2" xfId="7613"/>
    <cellStyle name="Comma 13 4 7" xfId="7614"/>
    <cellStyle name="Comma 13 4 7 2" xfId="7615"/>
    <cellStyle name="Comma 13 4 7 2 2" xfId="7616"/>
    <cellStyle name="Comma 13 4 8" xfId="7617"/>
    <cellStyle name="Comma 13 4 8 2" xfId="7618"/>
    <cellStyle name="Comma 13 4 8 2 2" xfId="7619"/>
    <cellStyle name="Comma 13 4 9" xfId="7620"/>
    <cellStyle name="Comma 13 4 9 2" xfId="7621"/>
    <cellStyle name="Comma 13 4 9 2 2" xfId="7622"/>
    <cellStyle name="Comma 13 5" xfId="7623"/>
    <cellStyle name="Comma 13 5 10" xfId="7624"/>
    <cellStyle name="Comma 13 5 10 2" xfId="7625"/>
    <cellStyle name="Comma 13 5 10 2 2" xfId="7626"/>
    <cellStyle name="Comma 13 5 11" xfId="7627"/>
    <cellStyle name="Comma 13 5 11 2" xfId="7628"/>
    <cellStyle name="Comma 13 5 11 2 2" xfId="7629"/>
    <cellStyle name="Comma 13 5 12" xfId="7630"/>
    <cellStyle name="Comma 13 5 12 2" xfId="7631"/>
    <cellStyle name="Comma 13 5 12 2 2" xfId="7632"/>
    <cellStyle name="Comma 13 5 13" xfId="7633"/>
    <cellStyle name="Comma 13 5 13 2" xfId="7634"/>
    <cellStyle name="Comma 13 5 13 2 2" xfId="7635"/>
    <cellStyle name="Comma 13 5 14" xfId="7636"/>
    <cellStyle name="Comma 13 5 14 2" xfId="7637"/>
    <cellStyle name="Comma 13 5 14 2 2" xfId="7638"/>
    <cellStyle name="Comma 13 5 15" xfId="7639"/>
    <cellStyle name="Comma 13 5 15 2" xfId="7640"/>
    <cellStyle name="Comma 13 5 2" xfId="7641"/>
    <cellStyle name="Comma 13 5 2 2" xfId="7642"/>
    <cellStyle name="Comma 13 5 2 2 2" xfId="7643"/>
    <cellStyle name="Comma 13 5 3" xfId="7644"/>
    <cellStyle name="Comma 13 5 3 2" xfId="7645"/>
    <cellStyle name="Comma 13 5 3 2 2" xfId="7646"/>
    <cellStyle name="Comma 13 5 4" xfId="7647"/>
    <cellStyle name="Comma 13 5 4 2" xfId="7648"/>
    <cellStyle name="Comma 13 5 4 2 2" xfId="7649"/>
    <cellStyle name="Comma 13 5 5" xfId="7650"/>
    <cellStyle name="Comma 13 5 5 2" xfId="7651"/>
    <cellStyle name="Comma 13 5 5 2 2" xfId="7652"/>
    <cellStyle name="Comma 13 5 6" xfId="7653"/>
    <cellStyle name="Comma 13 5 6 2" xfId="7654"/>
    <cellStyle name="Comma 13 5 6 2 2" xfId="7655"/>
    <cellStyle name="Comma 13 5 7" xfId="7656"/>
    <cellStyle name="Comma 13 5 7 2" xfId="7657"/>
    <cellStyle name="Comma 13 5 7 2 2" xfId="7658"/>
    <cellStyle name="Comma 13 5 8" xfId="7659"/>
    <cellStyle name="Comma 13 5 8 2" xfId="7660"/>
    <cellStyle name="Comma 13 5 8 2 2" xfId="7661"/>
    <cellStyle name="Comma 13 5 9" xfId="7662"/>
    <cellStyle name="Comma 13 5 9 2" xfId="7663"/>
    <cellStyle name="Comma 13 5 9 2 2" xfId="7664"/>
    <cellStyle name="Comma 13 6" xfId="7665"/>
    <cellStyle name="Comma 13 6 10" xfId="7666"/>
    <cellStyle name="Comma 13 6 10 2" xfId="7667"/>
    <cellStyle name="Comma 13 6 10 2 2" xfId="7668"/>
    <cellStyle name="Comma 13 6 11" xfId="7669"/>
    <cellStyle name="Comma 13 6 11 2" xfId="7670"/>
    <cellStyle name="Comma 13 6 11 2 2" xfId="7671"/>
    <cellStyle name="Comma 13 6 12" xfId="7672"/>
    <cellStyle name="Comma 13 6 12 2" xfId="7673"/>
    <cellStyle name="Comma 13 6 12 2 2" xfId="7674"/>
    <cellStyle name="Comma 13 6 13" xfId="7675"/>
    <cellStyle name="Comma 13 6 13 2" xfId="7676"/>
    <cellStyle name="Comma 13 6 13 2 2" xfId="7677"/>
    <cellStyle name="Comma 13 6 14" xfId="7678"/>
    <cellStyle name="Comma 13 6 14 2" xfId="7679"/>
    <cellStyle name="Comma 13 6 14 2 2" xfId="7680"/>
    <cellStyle name="Comma 13 6 15" xfId="7681"/>
    <cellStyle name="Comma 13 6 15 2" xfId="7682"/>
    <cellStyle name="Comma 13 6 2" xfId="7683"/>
    <cellStyle name="Comma 13 6 2 2" xfId="7684"/>
    <cellStyle name="Comma 13 6 2 2 2" xfId="7685"/>
    <cellStyle name="Comma 13 6 3" xfId="7686"/>
    <cellStyle name="Comma 13 6 3 2" xfId="7687"/>
    <cellStyle name="Comma 13 6 3 2 2" xfId="7688"/>
    <cellStyle name="Comma 13 6 4" xfId="7689"/>
    <cellStyle name="Comma 13 6 4 2" xfId="7690"/>
    <cellStyle name="Comma 13 6 4 2 2" xfId="7691"/>
    <cellStyle name="Comma 13 6 5" xfId="7692"/>
    <cellStyle name="Comma 13 6 5 2" xfId="7693"/>
    <cellStyle name="Comma 13 6 5 2 2" xfId="7694"/>
    <cellStyle name="Comma 13 6 6" xfId="7695"/>
    <cellStyle name="Comma 13 6 6 2" xfId="7696"/>
    <cellStyle name="Comma 13 6 6 2 2" xfId="7697"/>
    <cellStyle name="Comma 13 6 7" xfId="7698"/>
    <cellStyle name="Comma 13 6 7 2" xfId="7699"/>
    <cellStyle name="Comma 13 6 7 2 2" xfId="7700"/>
    <cellStyle name="Comma 13 6 8" xfId="7701"/>
    <cellStyle name="Comma 13 6 8 2" xfId="7702"/>
    <cellStyle name="Comma 13 6 8 2 2" xfId="7703"/>
    <cellStyle name="Comma 13 6 9" xfId="7704"/>
    <cellStyle name="Comma 13 6 9 2" xfId="7705"/>
    <cellStyle name="Comma 13 6 9 2 2" xfId="7706"/>
    <cellStyle name="Comma 13 7" xfId="7707"/>
    <cellStyle name="Comma 13 7 10" xfId="7708"/>
    <cellStyle name="Comma 13 7 10 2" xfId="7709"/>
    <cellStyle name="Comma 13 7 10 2 2" xfId="7710"/>
    <cellStyle name="Comma 13 7 11" xfId="7711"/>
    <cellStyle name="Comma 13 7 11 2" xfId="7712"/>
    <cellStyle name="Comma 13 7 11 2 2" xfId="7713"/>
    <cellStyle name="Comma 13 7 12" xfId="7714"/>
    <cellStyle name="Comma 13 7 12 2" xfId="7715"/>
    <cellStyle name="Comma 13 7 12 2 2" xfId="7716"/>
    <cellStyle name="Comma 13 7 13" xfId="7717"/>
    <cellStyle name="Comma 13 7 13 2" xfId="7718"/>
    <cellStyle name="Comma 13 7 13 2 2" xfId="7719"/>
    <cellStyle name="Comma 13 7 14" xfId="7720"/>
    <cellStyle name="Comma 13 7 14 2" xfId="7721"/>
    <cellStyle name="Comma 13 7 14 2 2" xfId="7722"/>
    <cellStyle name="Comma 13 7 15" xfId="7723"/>
    <cellStyle name="Comma 13 7 15 2" xfId="7724"/>
    <cellStyle name="Comma 13 7 2" xfId="7725"/>
    <cellStyle name="Comma 13 7 2 2" xfId="7726"/>
    <cellStyle name="Comma 13 7 2 2 2" xfId="7727"/>
    <cellStyle name="Comma 13 7 3" xfId="7728"/>
    <cellStyle name="Comma 13 7 3 2" xfId="7729"/>
    <cellStyle name="Comma 13 7 3 2 2" xfId="7730"/>
    <cellStyle name="Comma 13 7 4" xfId="7731"/>
    <cellStyle name="Comma 13 7 4 2" xfId="7732"/>
    <cellStyle name="Comma 13 7 4 2 2" xfId="7733"/>
    <cellStyle name="Comma 13 7 5" xfId="7734"/>
    <cellStyle name="Comma 13 7 5 2" xfId="7735"/>
    <cellStyle name="Comma 13 7 5 2 2" xfId="7736"/>
    <cellStyle name="Comma 13 7 6" xfId="7737"/>
    <cellStyle name="Comma 13 7 6 2" xfId="7738"/>
    <cellStyle name="Comma 13 7 6 2 2" xfId="7739"/>
    <cellStyle name="Comma 13 7 7" xfId="7740"/>
    <cellStyle name="Comma 13 7 7 2" xfId="7741"/>
    <cellStyle name="Comma 13 7 7 2 2" xfId="7742"/>
    <cellStyle name="Comma 13 7 8" xfId="7743"/>
    <cellStyle name="Comma 13 7 8 2" xfId="7744"/>
    <cellStyle name="Comma 13 7 8 2 2" xfId="7745"/>
    <cellStyle name="Comma 13 7 9" xfId="7746"/>
    <cellStyle name="Comma 13 7 9 2" xfId="7747"/>
    <cellStyle name="Comma 13 7 9 2 2" xfId="7748"/>
    <cellStyle name="Comma 13 8" xfId="7749"/>
    <cellStyle name="Comma 13 8 10" xfId="7750"/>
    <cellStyle name="Comma 13 8 10 2" xfId="7751"/>
    <cellStyle name="Comma 13 8 10 2 2" xfId="7752"/>
    <cellStyle name="Comma 13 8 11" xfId="7753"/>
    <cellStyle name="Comma 13 8 11 2" xfId="7754"/>
    <cellStyle name="Comma 13 8 11 2 2" xfId="7755"/>
    <cellStyle name="Comma 13 8 12" xfId="7756"/>
    <cellStyle name="Comma 13 8 12 2" xfId="7757"/>
    <cellStyle name="Comma 13 8 12 2 2" xfId="7758"/>
    <cellStyle name="Comma 13 8 13" xfId="7759"/>
    <cellStyle name="Comma 13 8 13 2" xfId="7760"/>
    <cellStyle name="Comma 13 8 13 2 2" xfId="7761"/>
    <cellStyle name="Comma 13 8 14" xfId="7762"/>
    <cellStyle name="Comma 13 8 14 2" xfId="7763"/>
    <cellStyle name="Comma 13 8 14 2 2" xfId="7764"/>
    <cellStyle name="Comma 13 8 15" xfId="7765"/>
    <cellStyle name="Comma 13 8 15 2" xfId="7766"/>
    <cellStyle name="Comma 13 8 2" xfId="7767"/>
    <cellStyle name="Comma 13 8 2 2" xfId="7768"/>
    <cellStyle name="Comma 13 8 2 2 2" xfId="7769"/>
    <cellStyle name="Comma 13 8 3" xfId="7770"/>
    <cellStyle name="Comma 13 8 3 2" xfId="7771"/>
    <cellStyle name="Comma 13 8 3 2 2" xfId="7772"/>
    <cellStyle name="Comma 13 8 4" xfId="7773"/>
    <cellStyle name="Comma 13 8 4 2" xfId="7774"/>
    <cellStyle name="Comma 13 8 4 2 2" xfId="7775"/>
    <cellStyle name="Comma 13 8 5" xfId="7776"/>
    <cellStyle name="Comma 13 8 5 2" xfId="7777"/>
    <cellStyle name="Comma 13 8 5 2 2" xfId="7778"/>
    <cellStyle name="Comma 13 8 6" xfId="7779"/>
    <cellStyle name="Comma 13 8 6 2" xfId="7780"/>
    <cellStyle name="Comma 13 8 6 2 2" xfId="7781"/>
    <cellStyle name="Comma 13 8 7" xfId="7782"/>
    <cellStyle name="Comma 13 8 7 2" xfId="7783"/>
    <cellStyle name="Comma 13 8 7 2 2" xfId="7784"/>
    <cellStyle name="Comma 13 8 8" xfId="7785"/>
    <cellStyle name="Comma 13 8 8 2" xfId="7786"/>
    <cellStyle name="Comma 13 8 8 2 2" xfId="7787"/>
    <cellStyle name="Comma 13 8 9" xfId="7788"/>
    <cellStyle name="Comma 13 8 9 2" xfId="7789"/>
    <cellStyle name="Comma 13 8 9 2 2" xfId="7790"/>
    <cellStyle name="Comma 13 9" xfId="7791"/>
    <cellStyle name="Comma 13 9 10" xfId="7792"/>
    <cellStyle name="Comma 13 9 10 2" xfId="7793"/>
    <cellStyle name="Comma 13 9 10 2 2" xfId="7794"/>
    <cellStyle name="Comma 13 9 11" xfId="7795"/>
    <cellStyle name="Comma 13 9 11 2" xfId="7796"/>
    <cellStyle name="Comma 13 9 11 2 2" xfId="7797"/>
    <cellStyle name="Comma 13 9 12" xfId="7798"/>
    <cellStyle name="Comma 13 9 12 2" xfId="7799"/>
    <cellStyle name="Comma 13 9 12 2 2" xfId="7800"/>
    <cellStyle name="Comma 13 9 13" xfId="7801"/>
    <cellStyle name="Comma 13 9 13 2" xfId="7802"/>
    <cellStyle name="Comma 13 9 13 2 2" xfId="7803"/>
    <cellStyle name="Comma 13 9 14" xfId="7804"/>
    <cellStyle name="Comma 13 9 14 2" xfId="7805"/>
    <cellStyle name="Comma 13 9 14 2 2" xfId="7806"/>
    <cellStyle name="Comma 13 9 15" xfId="7807"/>
    <cellStyle name="Comma 13 9 15 2" xfId="7808"/>
    <cellStyle name="Comma 13 9 2" xfId="7809"/>
    <cellStyle name="Comma 13 9 2 2" xfId="7810"/>
    <cellStyle name="Comma 13 9 2 2 2" xfId="7811"/>
    <cellStyle name="Comma 13 9 3" xfId="7812"/>
    <cellStyle name="Comma 13 9 3 2" xfId="7813"/>
    <cellStyle name="Comma 13 9 3 2 2" xfId="7814"/>
    <cellStyle name="Comma 13 9 4" xfId="7815"/>
    <cellStyle name="Comma 13 9 4 2" xfId="7816"/>
    <cellStyle name="Comma 13 9 4 2 2" xfId="7817"/>
    <cellStyle name="Comma 13 9 5" xfId="7818"/>
    <cellStyle name="Comma 13 9 5 2" xfId="7819"/>
    <cellStyle name="Comma 13 9 5 2 2" xfId="7820"/>
    <cellStyle name="Comma 13 9 6" xfId="7821"/>
    <cellStyle name="Comma 13 9 6 2" xfId="7822"/>
    <cellStyle name="Comma 13 9 6 2 2" xfId="7823"/>
    <cellStyle name="Comma 13 9 7" xfId="7824"/>
    <cellStyle name="Comma 13 9 7 2" xfId="7825"/>
    <cellStyle name="Comma 13 9 7 2 2" xfId="7826"/>
    <cellStyle name="Comma 13 9 8" xfId="7827"/>
    <cellStyle name="Comma 13 9 8 2" xfId="7828"/>
    <cellStyle name="Comma 13 9 8 2 2" xfId="7829"/>
    <cellStyle name="Comma 13 9 9" xfId="7830"/>
    <cellStyle name="Comma 13 9 9 2" xfId="7831"/>
    <cellStyle name="Comma 13 9 9 2 2" xfId="7832"/>
    <cellStyle name="Comma 14" xfId="7833"/>
    <cellStyle name="Comma 14 10" xfId="7834"/>
    <cellStyle name="Comma 14 10 10" xfId="7835"/>
    <cellStyle name="Comma 14 10 10 2" xfId="7836"/>
    <cellStyle name="Comma 14 10 10 2 2" xfId="7837"/>
    <cellStyle name="Comma 14 10 11" xfId="7838"/>
    <cellStyle name="Comma 14 10 11 2" xfId="7839"/>
    <cellStyle name="Comma 14 10 11 2 2" xfId="7840"/>
    <cellStyle name="Comma 14 10 12" xfId="7841"/>
    <cellStyle name="Comma 14 10 12 2" xfId="7842"/>
    <cellStyle name="Comma 14 10 12 2 2" xfId="7843"/>
    <cellStyle name="Comma 14 10 13" xfId="7844"/>
    <cellStyle name="Comma 14 10 13 2" xfId="7845"/>
    <cellStyle name="Comma 14 10 13 2 2" xfId="7846"/>
    <cellStyle name="Comma 14 10 14" xfId="7847"/>
    <cellStyle name="Comma 14 10 14 2" xfId="7848"/>
    <cellStyle name="Comma 14 10 14 2 2" xfId="7849"/>
    <cellStyle name="Comma 14 10 15" xfId="7850"/>
    <cellStyle name="Comma 14 10 15 2" xfId="7851"/>
    <cellStyle name="Comma 14 10 2" xfId="7852"/>
    <cellStyle name="Comma 14 10 2 2" xfId="7853"/>
    <cellStyle name="Comma 14 10 2 2 2" xfId="7854"/>
    <cellStyle name="Comma 14 10 3" xfId="7855"/>
    <cellStyle name="Comma 14 10 3 2" xfId="7856"/>
    <cellStyle name="Comma 14 10 3 2 2" xfId="7857"/>
    <cellStyle name="Comma 14 10 4" xfId="7858"/>
    <cellStyle name="Comma 14 10 4 2" xfId="7859"/>
    <cellStyle name="Comma 14 10 4 2 2" xfId="7860"/>
    <cellStyle name="Comma 14 10 5" xfId="7861"/>
    <cellStyle name="Comma 14 10 5 2" xfId="7862"/>
    <cellStyle name="Comma 14 10 5 2 2" xfId="7863"/>
    <cellStyle name="Comma 14 10 6" xfId="7864"/>
    <cellStyle name="Comma 14 10 6 2" xfId="7865"/>
    <cellStyle name="Comma 14 10 6 2 2" xfId="7866"/>
    <cellStyle name="Comma 14 10 7" xfId="7867"/>
    <cellStyle name="Comma 14 10 7 2" xfId="7868"/>
    <cellStyle name="Comma 14 10 7 2 2" xfId="7869"/>
    <cellStyle name="Comma 14 10 8" xfId="7870"/>
    <cellStyle name="Comma 14 10 8 2" xfId="7871"/>
    <cellStyle name="Comma 14 10 8 2 2" xfId="7872"/>
    <cellStyle name="Comma 14 10 9" xfId="7873"/>
    <cellStyle name="Comma 14 10 9 2" xfId="7874"/>
    <cellStyle name="Comma 14 10 9 2 2" xfId="7875"/>
    <cellStyle name="Comma 14 11" xfId="7876"/>
    <cellStyle name="Comma 14 11 10" xfId="7877"/>
    <cellStyle name="Comma 14 11 10 2" xfId="7878"/>
    <cellStyle name="Comma 14 11 10 2 2" xfId="7879"/>
    <cellStyle name="Comma 14 11 11" xfId="7880"/>
    <cellStyle name="Comma 14 11 11 2" xfId="7881"/>
    <cellStyle name="Comma 14 11 11 2 2" xfId="7882"/>
    <cellStyle name="Comma 14 11 12" xfId="7883"/>
    <cellStyle name="Comma 14 11 12 2" xfId="7884"/>
    <cellStyle name="Comma 14 11 12 2 2" xfId="7885"/>
    <cellStyle name="Comma 14 11 13" xfId="7886"/>
    <cellStyle name="Comma 14 11 13 2" xfId="7887"/>
    <cellStyle name="Comma 14 11 13 2 2" xfId="7888"/>
    <cellStyle name="Comma 14 11 14" xfId="7889"/>
    <cellStyle name="Comma 14 11 14 2" xfId="7890"/>
    <cellStyle name="Comma 14 11 14 2 2" xfId="7891"/>
    <cellStyle name="Comma 14 11 15" xfId="7892"/>
    <cellStyle name="Comma 14 11 15 2" xfId="7893"/>
    <cellStyle name="Comma 14 11 2" xfId="7894"/>
    <cellStyle name="Comma 14 11 2 2" xfId="7895"/>
    <cellStyle name="Comma 14 11 2 2 2" xfId="7896"/>
    <cellStyle name="Comma 14 11 3" xfId="7897"/>
    <cellStyle name="Comma 14 11 3 2" xfId="7898"/>
    <cellStyle name="Comma 14 11 3 2 2" xfId="7899"/>
    <cellStyle name="Comma 14 11 4" xfId="7900"/>
    <cellStyle name="Comma 14 11 4 2" xfId="7901"/>
    <cellStyle name="Comma 14 11 4 2 2" xfId="7902"/>
    <cellStyle name="Comma 14 11 5" xfId="7903"/>
    <cellStyle name="Comma 14 11 5 2" xfId="7904"/>
    <cellStyle name="Comma 14 11 5 2 2" xfId="7905"/>
    <cellStyle name="Comma 14 11 6" xfId="7906"/>
    <cellStyle name="Comma 14 11 6 2" xfId="7907"/>
    <cellStyle name="Comma 14 11 6 2 2" xfId="7908"/>
    <cellStyle name="Comma 14 11 7" xfId="7909"/>
    <cellStyle name="Comma 14 11 7 2" xfId="7910"/>
    <cellStyle name="Comma 14 11 7 2 2" xfId="7911"/>
    <cellStyle name="Comma 14 11 8" xfId="7912"/>
    <cellStyle name="Comma 14 11 8 2" xfId="7913"/>
    <cellStyle name="Comma 14 11 8 2 2" xfId="7914"/>
    <cellStyle name="Comma 14 11 9" xfId="7915"/>
    <cellStyle name="Comma 14 11 9 2" xfId="7916"/>
    <cellStyle name="Comma 14 11 9 2 2" xfId="7917"/>
    <cellStyle name="Comma 14 12" xfId="7918"/>
    <cellStyle name="Comma 14 12 10" xfId="7919"/>
    <cellStyle name="Comma 14 12 10 2" xfId="7920"/>
    <cellStyle name="Comma 14 12 10 2 2" xfId="7921"/>
    <cellStyle name="Comma 14 12 11" xfId="7922"/>
    <cellStyle name="Comma 14 12 11 2" xfId="7923"/>
    <cellStyle name="Comma 14 12 11 2 2" xfId="7924"/>
    <cellStyle name="Comma 14 12 12" xfId="7925"/>
    <cellStyle name="Comma 14 12 12 2" xfId="7926"/>
    <cellStyle name="Comma 14 12 12 2 2" xfId="7927"/>
    <cellStyle name="Comma 14 12 13" xfId="7928"/>
    <cellStyle name="Comma 14 12 13 2" xfId="7929"/>
    <cellStyle name="Comma 14 12 13 2 2" xfId="7930"/>
    <cellStyle name="Comma 14 12 14" xfId="7931"/>
    <cellStyle name="Comma 14 12 14 2" xfId="7932"/>
    <cellStyle name="Comma 14 12 14 2 2" xfId="7933"/>
    <cellStyle name="Comma 14 12 15" xfId="7934"/>
    <cellStyle name="Comma 14 12 15 2" xfId="7935"/>
    <cellStyle name="Comma 14 12 2" xfId="7936"/>
    <cellStyle name="Comma 14 12 2 2" xfId="7937"/>
    <cellStyle name="Comma 14 12 2 2 2" xfId="7938"/>
    <cellStyle name="Comma 14 12 3" xfId="7939"/>
    <cellStyle name="Comma 14 12 3 2" xfId="7940"/>
    <cellStyle name="Comma 14 12 3 2 2" xfId="7941"/>
    <cellStyle name="Comma 14 12 4" xfId="7942"/>
    <cellStyle name="Comma 14 12 4 2" xfId="7943"/>
    <cellStyle name="Comma 14 12 4 2 2" xfId="7944"/>
    <cellStyle name="Comma 14 12 5" xfId="7945"/>
    <cellStyle name="Comma 14 12 5 2" xfId="7946"/>
    <cellStyle name="Comma 14 12 5 2 2" xfId="7947"/>
    <cellStyle name="Comma 14 12 6" xfId="7948"/>
    <cellStyle name="Comma 14 12 6 2" xfId="7949"/>
    <cellStyle name="Comma 14 12 6 2 2" xfId="7950"/>
    <cellStyle name="Comma 14 12 7" xfId="7951"/>
    <cellStyle name="Comma 14 12 7 2" xfId="7952"/>
    <cellStyle name="Comma 14 12 7 2 2" xfId="7953"/>
    <cellStyle name="Comma 14 12 8" xfId="7954"/>
    <cellStyle name="Comma 14 12 8 2" xfId="7955"/>
    <cellStyle name="Comma 14 12 8 2 2" xfId="7956"/>
    <cellStyle name="Comma 14 12 9" xfId="7957"/>
    <cellStyle name="Comma 14 12 9 2" xfId="7958"/>
    <cellStyle name="Comma 14 12 9 2 2" xfId="7959"/>
    <cellStyle name="Comma 14 13" xfId="7960"/>
    <cellStyle name="Comma 14 13 10" xfId="7961"/>
    <cellStyle name="Comma 14 13 10 2" xfId="7962"/>
    <cellStyle name="Comma 14 13 10 2 2" xfId="7963"/>
    <cellStyle name="Comma 14 13 11" xfId="7964"/>
    <cellStyle name="Comma 14 13 11 2" xfId="7965"/>
    <cellStyle name="Comma 14 13 11 2 2" xfId="7966"/>
    <cellStyle name="Comma 14 13 12" xfId="7967"/>
    <cellStyle name="Comma 14 13 12 2" xfId="7968"/>
    <cellStyle name="Comma 14 13 12 2 2" xfId="7969"/>
    <cellStyle name="Comma 14 13 13" xfId="7970"/>
    <cellStyle name="Comma 14 13 13 2" xfId="7971"/>
    <cellStyle name="Comma 14 13 13 2 2" xfId="7972"/>
    <cellStyle name="Comma 14 13 14" xfId="7973"/>
    <cellStyle name="Comma 14 13 14 2" xfId="7974"/>
    <cellStyle name="Comma 14 13 14 2 2" xfId="7975"/>
    <cellStyle name="Comma 14 13 15" xfId="7976"/>
    <cellStyle name="Comma 14 13 15 2" xfId="7977"/>
    <cellStyle name="Comma 14 13 2" xfId="7978"/>
    <cellStyle name="Comma 14 13 2 2" xfId="7979"/>
    <cellStyle name="Comma 14 13 2 2 2" xfId="7980"/>
    <cellStyle name="Comma 14 13 3" xfId="7981"/>
    <cellStyle name="Comma 14 13 3 2" xfId="7982"/>
    <cellStyle name="Comma 14 13 3 2 2" xfId="7983"/>
    <cellStyle name="Comma 14 13 4" xfId="7984"/>
    <cellStyle name="Comma 14 13 4 2" xfId="7985"/>
    <cellStyle name="Comma 14 13 4 2 2" xfId="7986"/>
    <cellStyle name="Comma 14 13 5" xfId="7987"/>
    <cellStyle name="Comma 14 13 5 2" xfId="7988"/>
    <cellStyle name="Comma 14 13 5 2 2" xfId="7989"/>
    <cellStyle name="Comma 14 13 6" xfId="7990"/>
    <cellStyle name="Comma 14 13 6 2" xfId="7991"/>
    <cellStyle name="Comma 14 13 6 2 2" xfId="7992"/>
    <cellStyle name="Comma 14 13 7" xfId="7993"/>
    <cellStyle name="Comma 14 13 7 2" xfId="7994"/>
    <cellStyle name="Comma 14 13 7 2 2" xfId="7995"/>
    <cellStyle name="Comma 14 13 8" xfId="7996"/>
    <cellStyle name="Comma 14 13 8 2" xfId="7997"/>
    <cellStyle name="Comma 14 13 8 2 2" xfId="7998"/>
    <cellStyle name="Comma 14 13 9" xfId="7999"/>
    <cellStyle name="Comma 14 13 9 2" xfId="8000"/>
    <cellStyle name="Comma 14 13 9 2 2" xfId="8001"/>
    <cellStyle name="Comma 14 14" xfId="8002"/>
    <cellStyle name="Comma 14 14 10" xfId="8003"/>
    <cellStyle name="Comma 14 14 10 2" xfId="8004"/>
    <cellStyle name="Comma 14 14 10 2 2" xfId="8005"/>
    <cellStyle name="Comma 14 14 11" xfId="8006"/>
    <cellStyle name="Comma 14 14 11 2" xfId="8007"/>
    <cellStyle name="Comma 14 14 11 2 2" xfId="8008"/>
    <cellStyle name="Comma 14 14 12" xfId="8009"/>
    <cellStyle name="Comma 14 14 12 2" xfId="8010"/>
    <cellStyle name="Comma 14 14 12 2 2" xfId="8011"/>
    <cellStyle name="Comma 14 14 13" xfId="8012"/>
    <cellStyle name="Comma 14 14 13 2" xfId="8013"/>
    <cellStyle name="Comma 14 14 13 2 2" xfId="8014"/>
    <cellStyle name="Comma 14 14 14" xfId="8015"/>
    <cellStyle name="Comma 14 14 14 2" xfId="8016"/>
    <cellStyle name="Comma 14 14 14 2 2" xfId="8017"/>
    <cellStyle name="Comma 14 14 15" xfId="8018"/>
    <cellStyle name="Comma 14 14 15 2" xfId="8019"/>
    <cellStyle name="Comma 14 14 2" xfId="8020"/>
    <cellStyle name="Comma 14 14 2 2" xfId="8021"/>
    <cellStyle name="Comma 14 14 2 2 2" xfId="8022"/>
    <cellStyle name="Comma 14 14 3" xfId="8023"/>
    <cellStyle name="Comma 14 14 3 2" xfId="8024"/>
    <cellStyle name="Comma 14 14 3 2 2" xfId="8025"/>
    <cellStyle name="Comma 14 14 4" xfId="8026"/>
    <cellStyle name="Comma 14 14 4 2" xfId="8027"/>
    <cellStyle name="Comma 14 14 4 2 2" xfId="8028"/>
    <cellStyle name="Comma 14 14 5" xfId="8029"/>
    <cellStyle name="Comma 14 14 5 2" xfId="8030"/>
    <cellStyle name="Comma 14 14 5 2 2" xfId="8031"/>
    <cellStyle name="Comma 14 14 6" xfId="8032"/>
    <cellStyle name="Comma 14 14 6 2" xfId="8033"/>
    <cellStyle name="Comma 14 14 6 2 2" xfId="8034"/>
    <cellStyle name="Comma 14 14 7" xfId="8035"/>
    <cellStyle name="Comma 14 14 7 2" xfId="8036"/>
    <cellStyle name="Comma 14 14 7 2 2" xfId="8037"/>
    <cellStyle name="Comma 14 14 8" xfId="8038"/>
    <cellStyle name="Comma 14 14 8 2" xfId="8039"/>
    <cellStyle name="Comma 14 14 8 2 2" xfId="8040"/>
    <cellStyle name="Comma 14 14 9" xfId="8041"/>
    <cellStyle name="Comma 14 14 9 2" xfId="8042"/>
    <cellStyle name="Comma 14 14 9 2 2" xfId="8043"/>
    <cellStyle name="Comma 14 15" xfId="8044"/>
    <cellStyle name="Comma 14 15 10" xfId="8045"/>
    <cellStyle name="Comma 14 15 10 2" xfId="8046"/>
    <cellStyle name="Comma 14 15 10 2 2" xfId="8047"/>
    <cellStyle name="Comma 14 15 11" xfId="8048"/>
    <cellStyle name="Comma 14 15 11 2" xfId="8049"/>
    <cellStyle name="Comma 14 15 11 2 2" xfId="8050"/>
    <cellStyle name="Comma 14 15 12" xfId="8051"/>
    <cellStyle name="Comma 14 15 12 2" xfId="8052"/>
    <cellStyle name="Comma 14 15 12 2 2" xfId="8053"/>
    <cellStyle name="Comma 14 15 13" xfId="8054"/>
    <cellStyle name="Comma 14 15 13 2" xfId="8055"/>
    <cellStyle name="Comma 14 15 13 2 2" xfId="8056"/>
    <cellStyle name="Comma 14 15 14" xfId="8057"/>
    <cellStyle name="Comma 14 15 14 2" xfId="8058"/>
    <cellStyle name="Comma 14 15 14 2 2" xfId="8059"/>
    <cellStyle name="Comma 14 15 15" xfId="8060"/>
    <cellStyle name="Comma 14 15 15 2" xfId="8061"/>
    <cellStyle name="Comma 14 15 2" xfId="8062"/>
    <cellStyle name="Comma 14 15 2 2" xfId="8063"/>
    <cellStyle name="Comma 14 15 2 2 2" xfId="8064"/>
    <cellStyle name="Comma 14 15 3" xfId="8065"/>
    <cellStyle name="Comma 14 15 3 2" xfId="8066"/>
    <cellStyle name="Comma 14 15 3 2 2" xfId="8067"/>
    <cellStyle name="Comma 14 15 4" xfId="8068"/>
    <cellStyle name="Comma 14 15 4 2" xfId="8069"/>
    <cellStyle name="Comma 14 15 4 2 2" xfId="8070"/>
    <cellStyle name="Comma 14 15 5" xfId="8071"/>
    <cellStyle name="Comma 14 15 5 2" xfId="8072"/>
    <cellStyle name="Comma 14 15 5 2 2" xfId="8073"/>
    <cellStyle name="Comma 14 15 6" xfId="8074"/>
    <cellStyle name="Comma 14 15 6 2" xfId="8075"/>
    <cellStyle name="Comma 14 15 6 2 2" xfId="8076"/>
    <cellStyle name="Comma 14 15 7" xfId="8077"/>
    <cellStyle name="Comma 14 15 7 2" xfId="8078"/>
    <cellStyle name="Comma 14 15 7 2 2" xfId="8079"/>
    <cellStyle name="Comma 14 15 8" xfId="8080"/>
    <cellStyle name="Comma 14 15 8 2" xfId="8081"/>
    <cellStyle name="Comma 14 15 8 2 2" xfId="8082"/>
    <cellStyle name="Comma 14 15 9" xfId="8083"/>
    <cellStyle name="Comma 14 15 9 2" xfId="8084"/>
    <cellStyle name="Comma 14 15 9 2 2" xfId="8085"/>
    <cellStyle name="Comma 14 16" xfId="8086"/>
    <cellStyle name="Comma 14 16 10" xfId="8087"/>
    <cellStyle name="Comma 14 16 10 2" xfId="8088"/>
    <cellStyle name="Comma 14 16 10 2 2" xfId="8089"/>
    <cellStyle name="Comma 14 16 11" xfId="8090"/>
    <cellStyle name="Comma 14 16 11 2" xfId="8091"/>
    <cellStyle name="Comma 14 16 11 2 2" xfId="8092"/>
    <cellStyle name="Comma 14 16 12" xfId="8093"/>
    <cellStyle name="Comma 14 16 12 2" xfId="8094"/>
    <cellStyle name="Comma 14 16 12 2 2" xfId="8095"/>
    <cellStyle name="Comma 14 16 13" xfId="8096"/>
    <cellStyle name="Comma 14 16 13 2" xfId="8097"/>
    <cellStyle name="Comma 14 16 13 2 2" xfId="8098"/>
    <cellStyle name="Comma 14 16 14" xfId="8099"/>
    <cellStyle name="Comma 14 16 14 2" xfId="8100"/>
    <cellStyle name="Comma 14 16 14 2 2" xfId="8101"/>
    <cellStyle name="Comma 14 16 15" xfId="8102"/>
    <cellStyle name="Comma 14 16 15 2" xfId="8103"/>
    <cellStyle name="Comma 14 16 2" xfId="8104"/>
    <cellStyle name="Comma 14 16 2 2" xfId="8105"/>
    <cellStyle name="Comma 14 16 2 2 2" xfId="8106"/>
    <cellStyle name="Comma 14 16 3" xfId="8107"/>
    <cellStyle name="Comma 14 16 3 2" xfId="8108"/>
    <cellStyle name="Comma 14 16 3 2 2" xfId="8109"/>
    <cellStyle name="Comma 14 16 4" xfId="8110"/>
    <cellStyle name="Comma 14 16 4 2" xfId="8111"/>
    <cellStyle name="Comma 14 16 4 2 2" xfId="8112"/>
    <cellStyle name="Comma 14 16 5" xfId="8113"/>
    <cellStyle name="Comma 14 16 5 2" xfId="8114"/>
    <cellStyle name="Comma 14 16 5 2 2" xfId="8115"/>
    <cellStyle name="Comma 14 16 6" xfId="8116"/>
    <cellStyle name="Comma 14 16 6 2" xfId="8117"/>
    <cellStyle name="Comma 14 16 6 2 2" xfId="8118"/>
    <cellStyle name="Comma 14 16 7" xfId="8119"/>
    <cellStyle name="Comma 14 16 7 2" xfId="8120"/>
    <cellStyle name="Comma 14 16 7 2 2" xfId="8121"/>
    <cellStyle name="Comma 14 16 8" xfId="8122"/>
    <cellStyle name="Comma 14 16 8 2" xfId="8123"/>
    <cellStyle name="Comma 14 16 8 2 2" xfId="8124"/>
    <cellStyle name="Comma 14 16 9" xfId="8125"/>
    <cellStyle name="Comma 14 16 9 2" xfId="8126"/>
    <cellStyle name="Comma 14 16 9 2 2" xfId="8127"/>
    <cellStyle name="Comma 14 17" xfId="8128"/>
    <cellStyle name="Comma 14 17 10" xfId="8129"/>
    <cellStyle name="Comma 14 17 10 2" xfId="8130"/>
    <cellStyle name="Comma 14 17 10 2 2" xfId="8131"/>
    <cellStyle name="Comma 14 17 11" xfId="8132"/>
    <cellStyle name="Comma 14 17 11 2" xfId="8133"/>
    <cellStyle name="Comma 14 17 11 2 2" xfId="8134"/>
    <cellStyle name="Comma 14 17 12" xfId="8135"/>
    <cellStyle name="Comma 14 17 12 2" xfId="8136"/>
    <cellStyle name="Comma 14 17 12 2 2" xfId="8137"/>
    <cellStyle name="Comma 14 17 13" xfId="8138"/>
    <cellStyle name="Comma 14 17 13 2" xfId="8139"/>
    <cellStyle name="Comma 14 17 13 2 2" xfId="8140"/>
    <cellStyle name="Comma 14 17 14" xfId="8141"/>
    <cellStyle name="Comma 14 17 14 2" xfId="8142"/>
    <cellStyle name="Comma 14 17 14 2 2" xfId="8143"/>
    <cellStyle name="Comma 14 17 15" xfId="8144"/>
    <cellStyle name="Comma 14 17 15 2" xfId="8145"/>
    <cellStyle name="Comma 14 17 2" xfId="8146"/>
    <cellStyle name="Comma 14 17 2 2" xfId="8147"/>
    <cellStyle name="Comma 14 17 2 2 2" xfId="8148"/>
    <cellStyle name="Comma 14 17 3" xfId="8149"/>
    <cellStyle name="Comma 14 17 3 2" xfId="8150"/>
    <cellStyle name="Comma 14 17 3 2 2" xfId="8151"/>
    <cellStyle name="Comma 14 17 4" xfId="8152"/>
    <cellStyle name="Comma 14 17 4 2" xfId="8153"/>
    <cellStyle name="Comma 14 17 4 2 2" xfId="8154"/>
    <cellStyle name="Comma 14 17 5" xfId="8155"/>
    <cellStyle name="Comma 14 17 5 2" xfId="8156"/>
    <cellStyle name="Comma 14 17 5 2 2" xfId="8157"/>
    <cellStyle name="Comma 14 17 6" xfId="8158"/>
    <cellStyle name="Comma 14 17 6 2" xfId="8159"/>
    <cellStyle name="Comma 14 17 6 2 2" xfId="8160"/>
    <cellStyle name="Comma 14 17 7" xfId="8161"/>
    <cellStyle name="Comma 14 17 7 2" xfId="8162"/>
    <cellStyle name="Comma 14 17 7 2 2" xfId="8163"/>
    <cellStyle name="Comma 14 17 8" xfId="8164"/>
    <cellStyle name="Comma 14 17 8 2" xfId="8165"/>
    <cellStyle name="Comma 14 17 8 2 2" xfId="8166"/>
    <cellStyle name="Comma 14 17 9" xfId="8167"/>
    <cellStyle name="Comma 14 17 9 2" xfId="8168"/>
    <cellStyle name="Comma 14 17 9 2 2" xfId="8169"/>
    <cellStyle name="Comma 14 18" xfId="8170"/>
    <cellStyle name="Comma 14 18 10" xfId="8171"/>
    <cellStyle name="Comma 14 18 10 2" xfId="8172"/>
    <cellStyle name="Comma 14 18 10 2 2" xfId="8173"/>
    <cellStyle name="Comma 14 18 11" xfId="8174"/>
    <cellStyle name="Comma 14 18 11 2" xfId="8175"/>
    <cellStyle name="Comma 14 18 11 2 2" xfId="8176"/>
    <cellStyle name="Comma 14 18 12" xfId="8177"/>
    <cellStyle name="Comma 14 18 12 2" xfId="8178"/>
    <cellStyle name="Comma 14 18 12 2 2" xfId="8179"/>
    <cellStyle name="Comma 14 18 13" xfId="8180"/>
    <cellStyle name="Comma 14 18 13 2" xfId="8181"/>
    <cellStyle name="Comma 14 18 13 2 2" xfId="8182"/>
    <cellStyle name="Comma 14 18 14" xfId="8183"/>
    <cellStyle name="Comma 14 18 14 2" xfId="8184"/>
    <cellStyle name="Comma 14 18 14 2 2" xfId="8185"/>
    <cellStyle name="Comma 14 18 15" xfId="8186"/>
    <cellStyle name="Comma 14 18 15 2" xfId="8187"/>
    <cellStyle name="Comma 14 18 2" xfId="8188"/>
    <cellStyle name="Comma 14 18 2 2" xfId="8189"/>
    <cellStyle name="Comma 14 18 2 2 2" xfId="8190"/>
    <cellStyle name="Comma 14 18 3" xfId="8191"/>
    <cellStyle name="Comma 14 18 3 2" xfId="8192"/>
    <cellStyle name="Comma 14 18 3 2 2" xfId="8193"/>
    <cellStyle name="Comma 14 18 4" xfId="8194"/>
    <cellStyle name="Comma 14 18 4 2" xfId="8195"/>
    <cellStyle name="Comma 14 18 4 2 2" xfId="8196"/>
    <cellStyle name="Comma 14 18 5" xfId="8197"/>
    <cellStyle name="Comma 14 18 5 2" xfId="8198"/>
    <cellStyle name="Comma 14 18 5 2 2" xfId="8199"/>
    <cellStyle name="Comma 14 18 6" xfId="8200"/>
    <cellStyle name="Comma 14 18 6 2" xfId="8201"/>
    <cellStyle name="Comma 14 18 6 2 2" xfId="8202"/>
    <cellStyle name="Comma 14 18 7" xfId="8203"/>
    <cellStyle name="Comma 14 18 7 2" xfId="8204"/>
    <cellStyle name="Comma 14 18 7 2 2" xfId="8205"/>
    <cellStyle name="Comma 14 18 8" xfId="8206"/>
    <cellStyle name="Comma 14 18 8 2" xfId="8207"/>
    <cellStyle name="Comma 14 18 8 2 2" xfId="8208"/>
    <cellStyle name="Comma 14 18 9" xfId="8209"/>
    <cellStyle name="Comma 14 18 9 2" xfId="8210"/>
    <cellStyle name="Comma 14 18 9 2 2" xfId="8211"/>
    <cellStyle name="Comma 14 19" xfId="8212"/>
    <cellStyle name="Comma 14 19 10" xfId="8213"/>
    <cellStyle name="Comma 14 19 10 2" xfId="8214"/>
    <cellStyle name="Comma 14 19 10 2 2" xfId="8215"/>
    <cellStyle name="Comma 14 19 11" xfId="8216"/>
    <cellStyle name="Comma 14 19 11 2" xfId="8217"/>
    <cellStyle name="Comma 14 19 11 2 2" xfId="8218"/>
    <cellStyle name="Comma 14 19 12" xfId="8219"/>
    <cellStyle name="Comma 14 19 12 2" xfId="8220"/>
    <cellStyle name="Comma 14 19 12 2 2" xfId="8221"/>
    <cellStyle name="Comma 14 19 13" xfId="8222"/>
    <cellStyle name="Comma 14 19 13 2" xfId="8223"/>
    <cellStyle name="Comma 14 19 13 2 2" xfId="8224"/>
    <cellStyle name="Comma 14 19 14" xfId="8225"/>
    <cellStyle name="Comma 14 19 14 2" xfId="8226"/>
    <cellStyle name="Comma 14 19 14 2 2" xfId="8227"/>
    <cellStyle name="Comma 14 19 15" xfId="8228"/>
    <cellStyle name="Comma 14 19 15 2" xfId="8229"/>
    <cellStyle name="Comma 14 19 2" xfId="8230"/>
    <cellStyle name="Comma 14 19 2 2" xfId="8231"/>
    <cellStyle name="Comma 14 19 2 2 2" xfId="8232"/>
    <cellStyle name="Comma 14 19 3" xfId="8233"/>
    <cellStyle name="Comma 14 19 3 2" xfId="8234"/>
    <cellStyle name="Comma 14 19 3 2 2" xfId="8235"/>
    <cellStyle name="Comma 14 19 4" xfId="8236"/>
    <cellStyle name="Comma 14 19 4 2" xfId="8237"/>
    <cellStyle name="Comma 14 19 4 2 2" xfId="8238"/>
    <cellStyle name="Comma 14 19 5" xfId="8239"/>
    <cellStyle name="Comma 14 19 5 2" xfId="8240"/>
    <cellStyle name="Comma 14 19 5 2 2" xfId="8241"/>
    <cellStyle name="Comma 14 19 6" xfId="8242"/>
    <cellStyle name="Comma 14 19 6 2" xfId="8243"/>
    <cellStyle name="Comma 14 19 6 2 2" xfId="8244"/>
    <cellStyle name="Comma 14 19 7" xfId="8245"/>
    <cellStyle name="Comma 14 19 7 2" xfId="8246"/>
    <cellStyle name="Comma 14 19 7 2 2" xfId="8247"/>
    <cellStyle name="Comma 14 19 8" xfId="8248"/>
    <cellStyle name="Comma 14 19 8 2" xfId="8249"/>
    <cellStyle name="Comma 14 19 8 2 2" xfId="8250"/>
    <cellStyle name="Comma 14 19 9" xfId="8251"/>
    <cellStyle name="Comma 14 19 9 2" xfId="8252"/>
    <cellStyle name="Comma 14 19 9 2 2" xfId="8253"/>
    <cellStyle name="Comma 14 2" xfId="8254"/>
    <cellStyle name="Comma 14 2 10" xfId="8255"/>
    <cellStyle name="Comma 14 2 10 2" xfId="8256"/>
    <cellStyle name="Comma 14 2 10 2 2" xfId="8257"/>
    <cellStyle name="Comma 14 2 11" xfId="8258"/>
    <cellStyle name="Comma 14 2 11 2" xfId="8259"/>
    <cellStyle name="Comma 14 2 11 2 2" xfId="8260"/>
    <cellStyle name="Comma 14 2 12" xfId="8261"/>
    <cellStyle name="Comma 14 2 12 2" xfId="8262"/>
    <cellStyle name="Comma 14 2 12 2 2" xfId="8263"/>
    <cellStyle name="Comma 14 2 13" xfId="8264"/>
    <cellStyle name="Comma 14 2 13 2" xfId="8265"/>
    <cellStyle name="Comma 14 2 13 2 2" xfId="8266"/>
    <cellStyle name="Comma 14 2 14" xfId="8267"/>
    <cellStyle name="Comma 14 2 14 2" xfId="8268"/>
    <cellStyle name="Comma 14 2 14 2 2" xfId="8269"/>
    <cellStyle name="Comma 14 2 15" xfId="8270"/>
    <cellStyle name="Comma 14 2 15 2" xfId="8271"/>
    <cellStyle name="Comma 14 2 2" xfId="8272"/>
    <cellStyle name="Comma 14 2 2 2" xfId="8273"/>
    <cellStyle name="Comma 14 2 2 2 2" xfId="8274"/>
    <cellStyle name="Comma 14 2 3" xfId="8275"/>
    <cellStyle name="Comma 14 2 3 2" xfId="8276"/>
    <cellStyle name="Comma 14 2 3 2 2" xfId="8277"/>
    <cellStyle name="Comma 14 2 4" xfId="8278"/>
    <cellStyle name="Comma 14 2 4 2" xfId="8279"/>
    <cellStyle name="Comma 14 2 4 2 2" xfId="8280"/>
    <cellStyle name="Comma 14 2 5" xfId="8281"/>
    <cellStyle name="Comma 14 2 5 2" xfId="8282"/>
    <cellStyle name="Comma 14 2 5 2 2" xfId="8283"/>
    <cellStyle name="Comma 14 2 6" xfId="8284"/>
    <cellStyle name="Comma 14 2 6 2" xfId="8285"/>
    <cellStyle name="Comma 14 2 6 2 2" xfId="8286"/>
    <cellStyle name="Comma 14 2 7" xfId="8287"/>
    <cellStyle name="Comma 14 2 7 2" xfId="8288"/>
    <cellStyle name="Comma 14 2 7 2 2" xfId="8289"/>
    <cellStyle name="Comma 14 2 8" xfId="8290"/>
    <cellStyle name="Comma 14 2 8 2" xfId="8291"/>
    <cellStyle name="Comma 14 2 8 2 2" xfId="8292"/>
    <cellStyle name="Comma 14 2 9" xfId="8293"/>
    <cellStyle name="Comma 14 2 9 2" xfId="8294"/>
    <cellStyle name="Comma 14 2 9 2 2" xfId="8295"/>
    <cellStyle name="Comma 14 20" xfId="8296"/>
    <cellStyle name="Comma 14 20 10" xfId="8297"/>
    <cellStyle name="Comma 14 20 10 2" xfId="8298"/>
    <cellStyle name="Comma 14 20 10 2 2" xfId="8299"/>
    <cellStyle name="Comma 14 20 11" xfId="8300"/>
    <cellStyle name="Comma 14 20 11 2" xfId="8301"/>
    <cellStyle name="Comma 14 20 11 2 2" xfId="8302"/>
    <cellStyle name="Comma 14 20 12" xfId="8303"/>
    <cellStyle name="Comma 14 20 12 2" xfId="8304"/>
    <cellStyle name="Comma 14 20 12 2 2" xfId="8305"/>
    <cellStyle name="Comma 14 20 13" xfId="8306"/>
    <cellStyle name="Comma 14 20 13 2" xfId="8307"/>
    <cellStyle name="Comma 14 20 13 2 2" xfId="8308"/>
    <cellStyle name="Comma 14 20 14" xfId="8309"/>
    <cellStyle name="Comma 14 20 14 2" xfId="8310"/>
    <cellStyle name="Comma 14 20 14 2 2" xfId="8311"/>
    <cellStyle name="Comma 14 20 15" xfId="8312"/>
    <cellStyle name="Comma 14 20 15 2" xfId="8313"/>
    <cellStyle name="Comma 14 20 2" xfId="8314"/>
    <cellStyle name="Comma 14 20 2 2" xfId="8315"/>
    <cellStyle name="Comma 14 20 2 2 2" xfId="8316"/>
    <cellStyle name="Comma 14 20 3" xfId="8317"/>
    <cellStyle name="Comma 14 20 3 2" xfId="8318"/>
    <cellStyle name="Comma 14 20 3 2 2" xfId="8319"/>
    <cellStyle name="Comma 14 20 4" xfId="8320"/>
    <cellStyle name="Comma 14 20 4 2" xfId="8321"/>
    <cellStyle name="Comma 14 20 4 2 2" xfId="8322"/>
    <cellStyle name="Comma 14 20 5" xfId="8323"/>
    <cellStyle name="Comma 14 20 5 2" xfId="8324"/>
    <cellStyle name="Comma 14 20 5 2 2" xfId="8325"/>
    <cellStyle name="Comma 14 20 6" xfId="8326"/>
    <cellStyle name="Comma 14 20 6 2" xfId="8327"/>
    <cellStyle name="Comma 14 20 6 2 2" xfId="8328"/>
    <cellStyle name="Comma 14 20 7" xfId="8329"/>
    <cellStyle name="Comma 14 20 7 2" xfId="8330"/>
    <cellStyle name="Comma 14 20 7 2 2" xfId="8331"/>
    <cellStyle name="Comma 14 20 8" xfId="8332"/>
    <cellStyle name="Comma 14 20 8 2" xfId="8333"/>
    <cellStyle name="Comma 14 20 8 2 2" xfId="8334"/>
    <cellStyle name="Comma 14 20 9" xfId="8335"/>
    <cellStyle name="Comma 14 20 9 2" xfId="8336"/>
    <cellStyle name="Comma 14 20 9 2 2" xfId="8337"/>
    <cellStyle name="Comma 14 21" xfId="8338"/>
    <cellStyle name="Comma 14 21 10" xfId="8339"/>
    <cellStyle name="Comma 14 21 10 2" xfId="8340"/>
    <cellStyle name="Comma 14 21 10 2 2" xfId="8341"/>
    <cellStyle name="Comma 14 21 11" xfId="8342"/>
    <cellStyle name="Comma 14 21 11 2" xfId="8343"/>
    <cellStyle name="Comma 14 21 11 2 2" xfId="8344"/>
    <cellStyle name="Comma 14 21 12" xfId="8345"/>
    <cellStyle name="Comma 14 21 12 2" xfId="8346"/>
    <cellStyle name="Comma 14 21 12 2 2" xfId="8347"/>
    <cellStyle name="Comma 14 21 13" xfId="8348"/>
    <cellStyle name="Comma 14 21 13 2" xfId="8349"/>
    <cellStyle name="Comma 14 21 13 2 2" xfId="8350"/>
    <cellStyle name="Comma 14 21 14" xfId="8351"/>
    <cellStyle name="Comma 14 21 14 2" xfId="8352"/>
    <cellStyle name="Comma 14 21 14 2 2" xfId="8353"/>
    <cellStyle name="Comma 14 21 15" xfId="8354"/>
    <cellStyle name="Comma 14 21 15 2" xfId="8355"/>
    <cellStyle name="Comma 14 21 2" xfId="8356"/>
    <cellStyle name="Comma 14 21 2 2" xfId="8357"/>
    <cellStyle name="Comma 14 21 2 2 2" xfId="8358"/>
    <cellStyle name="Comma 14 21 3" xfId="8359"/>
    <cellStyle name="Comma 14 21 3 2" xfId="8360"/>
    <cellStyle name="Comma 14 21 3 2 2" xfId="8361"/>
    <cellStyle name="Comma 14 21 4" xfId="8362"/>
    <cellStyle name="Comma 14 21 4 2" xfId="8363"/>
    <cellStyle name="Comma 14 21 4 2 2" xfId="8364"/>
    <cellStyle name="Comma 14 21 5" xfId="8365"/>
    <cellStyle name="Comma 14 21 5 2" xfId="8366"/>
    <cellStyle name="Comma 14 21 5 2 2" xfId="8367"/>
    <cellStyle name="Comma 14 21 6" xfId="8368"/>
    <cellStyle name="Comma 14 21 6 2" xfId="8369"/>
    <cellStyle name="Comma 14 21 6 2 2" xfId="8370"/>
    <cellStyle name="Comma 14 21 7" xfId="8371"/>
    <cellStyle name="Comma 14 21 7 2" xfId="8372"/>
    <cellStyle name="Comma 14 21 7 2 2" xfId="8373"/>
    <cellStyle name="Comma 14 21 8" xfId="8374"/>
    <cellStyle name="Comma 14 21 8 2" xfId="8375"/>
    <cellStyle name="Comma 14 21 8 2 2" xfId="8376"/>
    <cellStyle name="Comma 14 21 9" xfId="8377"/>
    <cellStyle name="Comma 14 21 9 2" xfId="8378"/>
    <cellStyle name="Comma 14 21 9 2 2" xfId="8379"/>
    <cellStyle name="Comma 14 22" xfId="8380"/>
    <cellStyle name="Comma 14 22 10" xfId="8381"/>
    <cellStyle name="Comma 14 22 10 2" xfId="8382"/>
    <cellStyle name="Comma 14 22 10 2 2" xfId="8383"/>
    <cellStyle name="Comma 14 22 11" xfId="8384"/>
    <cellStyle name="Comma 14 22 11 2" xfId="8385"/>
    <cellStyle name="Comma 14 22 11 2 2" xfId="8386"/>
    <cellStyle name="Comma 14 22 12" xfId="8387"/>
    <cellStyle name="Comma 14 22 12 2" xfId="8388"/>
    <cellStyle name="Comma 14 22 12 2 2" xfId="8389"/>
    <cellStyle name="Comma 14 22 13" xfId="8390"/>
    <cellStyle name="Comma 14 22 13 2" xfId="8391"/>
    <cellStyle name="Comma 14 22 13 2 2" xfId="8392"/>
    <cellStyle name="Comma 14 22 14" xfId="8393"/>
    <cellStyle name="Comma 14 22 14 2" xfId="8394"/>
    <cellStyle name="Comma 14 22 14 2 2" xfId="8395"/>
    <cellStyle name="Comma 14 22 15" xfId="8396"/>
    <cellStyle name="Comma 14 22 15 2" xfId="8397"/>
    <cellStyle name="Comma 14 22 2" xfId="8398"/>
    <cellStyle name="Comma 14 22 2 2" xfId="8399"/>
    <cellStyle name="Comma 14 22 2 2 2" xfId="8400"/>
    <cellStyle name="Comma 14 22 3" xfId="8401"/>
    <cellStyle name="Comma 14 22 3 2" xfId="8402"/>
    <cellStyle name="Comma 14 22 3 2 2" xfId="8403"/>
    <cellStyle name="Comma 14 22 4" xfId="8404"/>
    <cellStyle name="Comma 14 22 4 2" xfId="8405"/>
    <cellStyle name="Comma 14 22 4 2 2" xfId="8406"/>
    <cellStyle name="Comma 14 22 5" xfId="8407"/>
    <cellStyle name="Comma 14 22 5 2" xfId="8408"/>
    <cellStyle name="Comma 14 22 5 2 2" xfId="8409"/>
    <cellStyle name="Comma 14 22 6" xfId="8410"/>
    <cellStyle name="Comma 14 22 6 2" xfId="8411"/>
    <cellStyle name="Comma 14 22 6 2 2" xfId="8412"/>
    <cellStyle name="Comma 14 22 7" xfId="8413"/>
    <cellStyle name="Comma 14 22 7 2" xfId="8414"/>
    <cellStyle name="Comma 14 22 7 2 2" xfId="8415"/>
    <cellStyle name="Comma 14 22 8" xfId="8416"/>
    <cellStyle name="Comma 14 22 8 2" xfId="8417"/>
    <cellStyle name="Comma 14 22 8 2 2" xfId="8418"/>
    <cellStyle name="Comma 14 22 9" xfId="8419"/>
    <cellStyle name="Comma 14 22 9 2" xfId="8420"/>
    <cellStyle name="Comma 14 22 9 2 2" xfId="8421"/>
    <cellStyle name="Comma 14 23" xfId="8422"/>
    <cellStyle name="Comma 14 23 10" xfId="8423"/>
    <cellStyle name="Comma 14 23 10 2" xfId="8424"/>
    <cellStyle name="Comma 14 23 10 2 2" xfId="8425"/>
    <cellStyle name="Comma 14 23 11" xfId="8426"/>
    <cellStyle name="Comma 14 23 11 2" xfId="8427"/>
    <cellStyle name="Comma 14 23 11 2 2" xfId="8428"/>
    <cellStyle name="Comma 14 23 12" xfId="8429"/>
    <cellStyle name="Comma 14 23 12 2" xfId="8430"/>
    <cellStyle name="Comma 14 23 12 2 2" xfId="8431"/>
    <cellStyle name="Comma 14 23 13" xfId="8432"/>
    <cellStyle name="Comma 14 23 13 2" xfId="8433"/>
    <cellStyle name="Comma 14 23 13 2 2" xfId="8434"/>
    <cellStyle name="Comma 14 23 14" xfId="8435"/>
    <cellStyle name="Comma 14 23 14 2" xfId="8436"/>
    <cellStyle name="Comma 14 23 14 2 2" xfId="8437"/>
    <cellStyle name="Comma 14 23 15" xfId="8438"/>
    <cellStyle name="Comma 14 23 15 2" xfId="8439"/>
    <cellStyle name="Comma 14 23 2" xfId="8440"/>
    <cellStyle name="Comma 14 23 2 2" xfId="8441"/>
    <cellStyle name="Comma 14 23 2 2 2" xfId="8442"/>
    <cellStyle name="Comma 14 23 3" xfId="8443"/>
    <cellStyle name="Comma 14 23 3 2" xfId="8444"/>
    <cellStyle name="Comma 14 23 3 2 2" xfId="8445"/>
    <cellStyle name="Comma 14 23 4" xfId="8446"/>
    <cellStyle name="Comma 14 23 4 2" xfId="8447"/>
    <cellStyle name="Comma 14 23 4 2 2" xfId="8448"/>
    <cellStyle name="Comma 14 23 5" xfId="8449"/>
    <cellStyle name="Comma 14 23 5 2" xfId="8450"/>
    <cellStyle name="Comma 14 23 5 2 2" xfId="8451"/>
    <cellStyle name="Comma 14 23 6" xfId="8452"/>
    <cellStyle name="Comma 14 23 6 2" xfId="8453"/>
    <cellStyle name="Comma 14 23 6 2 2" xfId="8454"/>
    <cellStyle name="Comma 14 23 7" xfId="8455"/>
    <cellStyle name="Comma 14 23 7 2" xfId="8456"/>
    <cellStyle name="Comma 14 23 7 2 2" xfId="8457"/>
    <cellStyle name="Comma 14 23 8" xfId="8458"/>
    <cellStyle name="Comma 14 23 8 2" xfId="8459"/>
    <cellStyle name="Comma 14 23 8 2 2" xfId="8460"/>
    <cellStyle name="Comma 14 23 9" xfId="8461"/>
    <cellStyle name="Comma 14 23 9 2" xfId="8462"/>
    <cellStyle name="Comma 14 23 9 2 2" xfId="8463"/>
    <cellStyle name="Comma 14 24" xfId="8464"/>
    <cellStyle name="Comma 14 24 2" xfId="8465"/>
    <cellStyle name="Comma 14 24 2 2" xfId="8466"/>
    <cellStyle name="Comma 14 25" xfId="8467"/>
    <cellStyle name="Comma 14 25 2" xfId="8468"/>
    <cellStyle name="Comma 14 25 2 2" xfId="8469"/>
    <cellStyle name="Comma 14 26" xfId="8470"/>
    <cellStyle name="Comma 14 26 2" xfId="8471"/>
    <cellStyle name="Comma 14 26 2 2" xfId="8472"/>
    <cellStyle name="Comma 14 27" xfId="8473"/>
    <cellStyle name="Comma 14 27 2" xfId="8474"/>
    <cellStyle name="Comma 14 27 2 2" xfId="8475"/>
    <cellStyle name="Comma 14 28" xfId="8476"/>
    <cellStyle name="Comma 14 28 2" xfId="8477"/>
    <cellStyle name="Comma 14 28 2 2" xfId="8478"/>
    <cellStyle name="Comma 14 29" xfId="8479"/>
    <cellStyle name="Comma 14 29 2" xfId="8480"/>
    <cellStyle name="Comma 14 29 2 2" xfId="8481"/>
    <cellStyle name="Comma 14 3" xfId="8482"/>
    <cellStyle name="Comma 14 3 10" xfId="8483"/>
    <cellStyle name="Comma 14 3 10 2" xfId="8484"/>
    <cellStyle name="Comma 14 3 10 2 2" xfId="8485"/>
    <cellStyle name="Comma 14 3 11" xfId="8486"/>
    <cellStyle name="Comma 14 3 11 2" xfId="8487"/>
    <cellStyle name="Comma 14 3 11 2 2" xfId="8488"/>
    <cellStyle name="Comma 14 3 12" xfId="8489"/>
    <cellStyle name="Comma 14 3 12 2" xfId="8490"/>
    <cellStyle name="Comma 14 3 12 2 2" xfId="8491"/>
    <cellStyle name="Comma 14 3 13" xfId="8492"/>
    <cellStyle name="Comma 14 3 13 2" xfId="8493"/>
    <cellStyle name="Comma 14 3 13 2 2" xfId="8494"/>
    <cellStyle name="Comma 14 3 14" xfId="8495"/>
    <cellStyle name="Comma 14 3 14 2" xfId="8496"/>
    <cellStyle name="Comma 14 3 14 2 2" xfId="8497"/>
    <cellStyle name="Comma 14 3 15" xfId="8498"/>
    <cellStyle name="Comma 14 3 15 2" xfId="8499"/>
    <cellStyle name="Comma 14 3 2" xfId="8500"/>
    <cellStyle name="Comma 14 3 2 2" xfId="8501"/>
    <cellStyle name="Comma 14 3 2 2 2" xfId="8502"/>
    <cellStyle name="Comma 14 3 3" xfId="8503"/>
    <cellStyle name="Comma 14 3 3 2" xfId="8504"/>
    <cellStyle name="Comma 14 3 3 2 2" xfId="8505"/>
    <cellStyle name="Comma 14 3 4" xfId="8506"/>
    <cellStyle name="Comma 14 3 4 2" xfId="8507"/>
    <cellStyle name="Comma 14 3 4 2 2" xfId="8508"/>
    <cellStyle name="Comma 14 3 5" xfId="8509"/>
    <cellStyle name="Comma 14 3 5 2" xfId="8510"/>
    <cellStyle name="Comma 14 3 5 2 2" xfId="8511"/>
    <cellStyle name="Comma 14 3 6" xfId="8512"/>
    <cellStyle name="Comma 14 3 6 2" xfId="8513"/>
    <cellStyle name="Comma 14 3 6 2 2" xfId="8514"/>
    <cellStyle name="Comma 14 3 7" xfId="8515"/>
    <cellStyle name="Comma 14 3 7 2" xfId="8516"/>
    <cellStyle name="Comma 14 3 7 2 2" xfId="8517"/>
    <cellStyle name="Comma 14 3 8" xfId="8518"/>
    <cellStyle name="Comma 14 3 8 2" xfId="8519"/>
    <cellStyle name="Comma 14 3 8 2 2" xfId="8520"/>
    <cellStyle name="Comma 14 3 9" xfId="8521"/>
    <cellStyle name="Comma 14 3 9 2" xfId="8522"/>
    <cellStyle name="Comma 14 3 9 2 2" xfId="8523"/>
    <cellStyle name="Comma 14 30" xfId="8524"/>
    <cellStyle name="Comma 14 30 2" xfId="8525"/>
    <cellStyle name="Comma 14 30 2 2" xfId="8526"/>
    <cellStyle name="Comma 14 31" xfId="8527"/>
    <cellStyle name="Comma 14 31 2" xfId="8528"/>
    <cellStyle name="Comma 14 31 2 2" xfId="8529"/>
    <cellStyle name="Comma 14 32" xfId="8530"/>
    <cellStyle name="Comma 14 32 2" xfId="8531"/>
    <cellStyle name="Comma 14 32 2 2" xfId="8532"/>
    <cellStyle name="Comma 14 33" xfId="8533"/>
    <cellStyle name="Comma 14 33 2" xfId="8534"/>
    <cellStyle name="Comma 14 33 2 2" xfId="8535"/>
    <cellStyle name="Comma 14 34" xfId="8536"/>
    <cellStyle name="Comma 14 34 2" xfId="8537"/>
    <cellStyle name="Comma 14 34 2 2" xfId="8538"/>
    <cellStyle name="Comma 14 35" xfId="8539"/>
    <cellStyle name="Comma 14 35 2" xfId="8540"/>
    <cellStyle name="Comma 14 35 2 2" xfId="8541"/>
    <cellStyle name="Comma 14 36" xfId="8542"/>
    <cellStyle name="Comma 14 36 2" xfId="8543"/>
    <cellStyle name="Comma 14 36 2 2" xfId="8544"/>
    <cellStyle name="Comma 14 37" xfId="8545"/>
    <cellStyle name="Comma 14 37 2" xfId="8546"/>
    <cellStyle name="Comma 14 4" xfId="8547"/>
    <cellStyle name="Comma 14 4 10" xfId="8548"/>
    <cellStyle name="Comma 14 4 10 2" xfId="8549"/>
    <cellStyle name="Comma 14 4 10 2 2" xfId="8550"/>
    <cellStyle name="Comma 14 4 11" xfId="8551"/>
    <cellStyle name="Comma 14 4 11 2" xfId="8552"/>
    <cellStyle name="Comma 14 4 11 2 2" xfId="8553"/>
    <cellStyle name="Comma 14 4 12" xfId="8554"/>
    <cellStyle name="Comma 14 4 12 2" xfId="8555"/>
    <cellStyle name="Comma 14 4 12 2 2" xfId="8556"/>
    <cellStyle name="Comma 14 4 13" xfId="8557"/>
    <cellStyle name="Comma 14 4 13 2" xfId="8558"/>
    <cellStyle name="Comma 14 4 13 2 2" xfId="8559"/>
    <cellStyle name="Comma 14 4 14" xfId="8560"/>
    <cellStyle name="Comma 14 4 14 2" xfId="8561"/>
    <cellStyle name="Comma 14 4 14 2 2" xfId="8562"/>
    <cellStyle name="Comma 14 4 15" xfId="8563"/>
    <cellStyle name="Comma 14 4 15 2" xfId="8564"/>
    <cellStyle name="Comma 14 4 2" xfId="8565"/>
    <cellStyle name="Comma 14 4 2 2" xfId="8566"/>
    <cellStyle name="Comma 14 4 2 2 2" xfId="8567"/>
    <cellStyle name="Comma 14 4 3" xfId="8568"/>
    <cellStyle name="Comma 14 4 3 2" xfId="8569"/>
    <cellStyle name="Comma 14 4 3 2 2" xfId="8570"/>
    <cellStyle name="Comma 14 4 4" xfId="8571"/>
    <cellStyle name="Comma 14 4 4 2" xfId="8572"/>
    <cellStyle name="Comma 14 4 4 2 2" xfId="8573"/>
    <cellStyle name="Comma 14 4 5" xfId="8574"/>
    <cellStyle name="Comma 14 4 5 2" xfId="8575"/>
    <cellStyle name="Comma 14 4 5 2 2" xfId="8576"/>
    <cellStyle name="Comma 14 4 6" xfId="8577"/>
    <cellStyle name="Comma 14 4 6 2" xfId="8578"/>
    <cellStyle name="Comma 14 4 6 2 2" xfId="8579"/>
    <cellStyle name="Comma 14 4 7" xfId="8580"/>
    <cellStyle name="Comma 14 4 7 2" xfId="8581"/>
    <cellStyle name="Comma 14 4 7 2 2" xfId="8582"/>
    <cellStyle name="Comma 14 4 8" xfId="8583"/>
    <cellStyle name="Comma 14 4 8 2" xfId="8584"/>
    <cellStyle name="Comma 14 4 8 2 2" xfId="8585"/>
    <cellStyle name="Comma 14 4 9" xfId="8586"/>
    <cellStyle name="Comma 14 4 9 2" xfId="8587"/>
    <cellStyle name="Comma 14 4 9 2 2" xfId="8588"/>
    <cellStyle name="Comma 14 5" xfId="8589"/>
    <cellStyle name="Comma 14 5 10" xfId="8590"/>
    <cellStyle name="Comma 14 5 10 2" xfId="8591"/>
    <cellStyle name="Comma 14 5 10 2 2" xfId="8592"/>
    <cellStyle name="Comma 14 5 11" xfId="8593"/>
    <cellStyle name="Comma 14 5 11 2" xfId="8594"/>
    <cellStyle name="Comma 14 5 11 2 2" xfId="8595"/>
    <cellStyle name="Comma 14 5 12" xfId="8596"/>
    <cellStyle name="Comma 14 5 12 2" xfId="8597"/>
    <cellStyle name="Comma 14 5 12 2 2" xfId="8598"/>
    <cellStyle name="Comma 14 5 13" xfId="8599"/>
    <cellStyle name="Comma 14 5 13 2" xfId="8600"/>
    <cellStyle name="Comma 14 5 13 2 2" xfId="8601"/>
    <cellStyle name="Comma 14 5 14" xfId="8602"/>
    <cellStyle name="Comma 14 5 14 2" xfId="8603"/>
    <cellStyle name="Comma 14 5 14 2 2" xfId="8604"/>
    <cellStyle name="Comma 14 5 15" xfId="8605"/>
    <cellStyle name="Comma 14 5 15 2" xfId="8606"/>
    <cellStyle name="Comma 14 5 2" xfId="8607"/>
    <cellStyle name="Comma 14 5 2 2" xfId="8608"/>
    <cellStyle name="Comma 14 5 2 2 2" xfId="8609"/>
    <cellStyle name="Comma 14 5 3" xfId="8610"/>
    <cellStyle name="Comma 14 5 3 2" xfId="8611"/>
    <cellStyle name="Comma 14 5 3 2 2" xfId="8612"/>
    <cellStyle name="Comma 14 5 4" xfId="8613"/>
    <cellStyle name="Comma 14 5 4 2" xfId="8614"/>
    <cellStyle name="Comma 14 5 4 2 2" xfId="8615"/>
    <cellStyle name="Comma 14 5 5" xfId="8616"/>
    <cellStyle name="Comma 14 5 5 2" xfId="8617"/>
    <cellStyle name="Comma 14 5 5 2 2" xfId="8618"/>
    <cellStyle name="Comma 14 5 6" xfId="8619"/>
    <cellStyle name="Comma 14 5 6 2" xfId="8620"/>
    <cellStyle name="Comma 14 5 6 2 2" xfId="8621"/>
    <cellStyle name="Comma 14 5 7" xfId="8622"/>
    <cellStyle name="Comma 14 5 7 2" xfId="8623"/>
    <cellStyle name="Comma 14 5 7 2 2" xfId="8624"/>
    <cellStyle name="Comma 14 5 8" xfId="8625"/>
    <cellStyle name="Comma 14 5 8 2" xfId="8626"/>
    <cellStyle name="Comma 14 5 8 2 2" xfId="8627"/>
    <cellStyle name="Comma 14 5 9" xfId="8628"/>
    <cellStyle name="Comma 14 5 9 2" xfId="8629"/>
    <cellStyle name="Comma 14 5 9 2 2" xfId="8630"/>
    <cellStyle name="Comma 14 6" xfId="8631"/>
    <cellStyle name="Comma 14 6 10" xfId="8632"/>
    <cellStyle name="Comma 14 6 10 2" xfId="8633"/>
    <cellStyle name="Comma 14 6 10 2 2" xfId="8634"/>
    <cellStyle name="Comma 14 6 11" xfId="8635"/>
    <cellStyle name="Comma 14 6 11 2" xfId="8636"/>
    <cellStyle name="Comma 14 6 11 2 2" xfId="8637"/>
    <cellStyle name="Comma 14 6 12" xfId="8638"/>
    <cellStyle name="Comma 14 6 12 2" xfId="8639"/>
    <cellStyle name="Comma 14 6 12 2 2" xfId="8640"/>
    <cellStyle name="Comma 14 6 13" xfId="8641"/>
    <cellStyle name="Comma 14 6 13 2" xfId="8642"/>
    <cellStyle name="Comma 14 6 13 2 2" xfId="8643"/>
    <cellStyle name="Comma 14 6 14" xfId="8644"/>
    <cellStyle name="Comma 14 6 14 2" xfId="8645"/>
    <cellStyle name="Comma 14 6 14 2 2" xfId="8646"/>
    <cellStyle name="Comma 14 6 15" xfId="8647"/>
    <cellStyle name="Comma 14 6 15 2" xfId="8648"/>
    <cellStyle name="Comma 14 6 2" xfId="8649"/>
    <cellStyle name="Comma 14 6 2 2" xfId="8650"/>
    <cellStyle name="Comma 14 6 2 2 2" xfId="8651"/>
    <cellStyle name="Comma 14 6 3" xfId="8652"/>
    <cellStyle name="Comma 14 6 3 2" xfId="8653"/>
    <cellStyle name="Comma 14 6 3 2 2" xfId="8654"/>
    <cellStyle name="Comma 14 6 4" xfId="8655"/>
    <cellStyle name="Comma 14 6 4 2" xfId="8656"/>
    <cellStyle name="Comma 14 6 4 2 2" xfId="8657"/>
    <cellStyle name="Comma 14 6 5" xfId="8658"/>
    <cellStyle name="Comma 14 6 5 2" xfId="8659"/>
    <cellStyle name="Comma 14 6 5 2 2" xfId="8660"/>
    <cellStyle name="Comma 14 6 6" xfId="8661"/>
    <cellStyle name="Comma 14 6 6 2" xfId="8662"/>
    <cellStyle name="Comma 14 6 6 2 2" xfId="8663"/>
    <cellStyle name="Comma 14 6 7" xfId="8664"/>
    <cellStyle name="Comma 14 6 7 2" xfId="8665"/>
    <cellStyle name="Comma 14 6 7 2 2" xfId="8666"/>
    <cellStyle name="Comma 14 6 8" xfId="8667"/>
    <cellStyle name="Comma 14 6 8 2" xfId="8668"/>
    <cellStyle name="Comma 14 6 8 2 2" xfId="8669"/>
    <cellStyle name="Comma 14 6 9" xfId="8670"/>
    <cellStyle name="Comma 14 6 9 2" xfId="8671"/>
    <cellStyle name="Comma 14 6 9 2 2" xfId="8672"/>
    <cellStyle name="Comma 14 7" xfId="8673"/>
    <cellStyle name="Comma 14 7 10" xfId="8674"/>
    <cellStyle name="Comma 14 7 10 2" xfId="8675"/>
    <cellStyle name="Comma 14 7 10 2 2" xfId="8676"/>
    <cellStyle name="Comma 14 7 11" xfId="8677"/>
    <cellStyle name="Comma 14 7 11 2" xfId="8678"/>
    <cellStyle name="Comma 14 7 11 2 2" xfId="8679"/>
    <cellStyle name="Comma 14 7 12" xfId="8680"/>
    <cellStyle name="Comma 14 7 12 2" xfId="8681"/>
    <cellStyle name="Comma 14 7 12 2 2" xfId="8682"/>
    <cellStyle name="Comma 14 7 13" xfId="8683"/>
    <cellStyle name="Comma 14 7 13 2" xfId="8684"/>
    <cellStyle name="Comma 14 7 13 2 2" xfId="8685"/>
    <cellStyle name="Comma 14 7 14" xfId="8686"/>
    <cellStyle name="Comma 14 7 14 2" xfId="8687"/>
    <cellStyle name="Comma 14 7 14 2 2" xfId="8688"/>
    <cellStyle name="Comma 14 7 15" xfId="8689"/>
    <cellStyle name="Comma 14 7 15 2" xfId="8690"/>
    <cellStyle name="Comma 14 7 2" xfId="8691"/>
    <cellStyle name="Comma 14 7 2 2" xfId="8692"/>
    <cellStyle name="Comma 14 7 2 2 2" xfId="8693"/>
    <cellStyle name="Comma 14 7 3" xfId="8694"/>
    <cellStyle name="Comma 14 7 3 2" xfId="8695"/>
    <cellStyle name="Comma 14 7 3 2 2" xfId="8696"/>
    <cellStyle name="Comma 14 7 4" xfId="8697"/>
    <cellStyle name="Comma 14 7 4 2" xfId="8698"/>
    <cellStyle name="Comma 14 7 4 2 2" xfId="8699"/>
    <cellStyle name="Comma 14 7 5" xfId="8700"/>
    <cellStyle name="Comma 14 7 5 2" xfId="8701"/>
    <cellStyle name="Comma 14 7 5 2 2" xfId="8702"/>
    <cellStyle name="Comma 14 7 6" xfId="8703"/>
    <cellStyle name="Comma 14 7 6 2" xfId="8704"/>
    <cellStyle name="Comma 14 7 6 2 2" xfId="8705"/>
    <cellStyle name="Comma 14 7 7" xfId="8706"/>
    <cellStyle name="Comma 14 7 7 2" xfId="8707"/>
    <cellStyle name="Comma 14 7 7 2 2" xfId="8708"/>
    <cellStyle name="Comma 14 7 8" xfId="8709"/>
    <cellStyle name="Comma 14 7 8 2" xfId="8710"/>
    <cellStyle name="Comma 14 7 8 2 2" xfId="8711"/>
    <cellStyle name="Comma 14 7 9" xfId="8712"/>
    <cellStyle name="Comma 14 7 9 2" xfId="8713"/>
    <cellStyle name="Comma 14 7 9 2 2" xfId="8714"/>
    <cellStyle name="Comma 14 8" xfId="8715"/>
    <cellStyle name="Comma 14 8 10" xfId="8716"/>
    <cellStyle name="Comma 14 8 10 2" xfId="8717"/>
    <cellStyle name="Comma 14 8 10 2 2" xfId="8718"/>
    <cellStyle name="Comma 14 8 11" xfId="8719"/>
    <cellStyle name="Comma 14 8 11 2" xfId="8720"/>
    <cellStyle name="Comma 14 8 11 2 2" xfId="8721"/>
    <cellStyle name="Comma 14 8 12" xfId="8722"/>
    <cellStyle name="Comma 14 8 12 2" xfId="8723"/>
    <cellStyle name="Comma 14 8 12 2 2" xfId="8724"/>
    <cellStyle name="Comma 14 8 13" xfId="8725"/>
    <cellStyle name="Comma 14 8 13 2" xfId="8726"/>
    <cellStyle name="Comma 14 8 13 2 2" xfId="8727"/>
    <cellStyle name="Comma 14 8 14" xfId="8728"/>
    <cellStyle name="Comma 14 8 14 2" xfId="8729"/>
    <cellStyle name="Comma 14 8 14 2 2" xfId="8730"/>
    <cellStyle name="Comma 14 8 15" xfId="8731"/>
    <cellStyle name="Comma 14 8 15 2" xfId="8732"/>
    <cellStyle name="Comma 14 8 2" xfId="8733"/>
    <cellStyle name="Comma 14 8 2 2" xfId="8734"/>
    <cellStyle name="Comma 14 8 2 2 2" xfId="8735"/>
    <cellStyle name="Comma 14 8 3" xfId="8736"/>
    <cellStyle name="Comma 14 8 3 2" xfId="8737"/>
    <cellStyle name="Comma 14 8 3 2 2" xfId="8738"/>
    <cellStyle name="Comma 14 8 4" xfId="8739"/>
    <cellStyle name="Comma 14 8 4 2" xfId="8740"/>
    <cellStyle name="Comma 14 8 4 2 2" xfId="8741"/>
    <cellStyle name="Comma 14 8 5" xfId="8742"/>
    <cellStyle name="Comma 14 8 5 2" xfId="8743"/>
    <cellStyle name="Comma 14 8 5 2 2" xfId="8744"/>
    <cellStyle name="Comma 14 8 6" xfId="8745"/>
    <cellStyle name="Comma 14 8 6 2" xfId="8746"/>
    <cellStyle name="Comma 14 8 6 2 2" xfId="8747"/>
    <cellStyle name="Comma 14 8 7" xfId="8748"/>
    <cellStyle name="Comma 14 8 7 2" xfId="8749"/>
    <cellStyle name="Comma 14 8 7 2 2" xfId="8750"/>
    <cellStyle name="Comma 14 8 8" xfId="8751"/>
    <cellStyle name="Comma 14 8 8 2" xfId="8752"/>
    <cellStyle name="Comma 14 8 8 2 2" xfId="8753"/>
    <cellStyle name="Comma 14 8 9" xfId="8754"/>
    <cellStyle name="Comma 14 8 9 2" xfId="8755"/>
    <cellStyle name="Comma 14 8 9 2 2" xfId="8756"/>
    <cellStyle name="Comma 14 9" xfId="8757"/>
    <cellStyle name="Comma 14 9 10" xfId="8758"/>
    <cellStyle name="Comma 14 9 10 2" xfId="8759"/>
    <cellStyle name="Comma 14 9 10 2 2" xfId="8760"/>
    <cellStyle name="Comma 14 9 11" xfId="8761"/>
    <cellStyle name="Comma 14 9 11 2" xfId="8762"/>
    <cellStyle name="Comma 14 9 11 2 2" xfId="8763"/>
    <cellStyle name="Comma 14 9 12" xfId="8764"/>
    <cellStyle name="Comma 14 9 12 2" xfId="8765"/>
    <cellStyle name="Comma 14 9 12 2 2" xfId="8766"/>
    <cellStyle name="Comma 14 9 13" xfId="8767"/>
    <cellStyle name="Comma 14 9 13 2" xfId="8768"/>
    <cellStyle name="Comma 14 9 13 2 2" xfId="8769"/>
    <cellStyle name="Comma 14 9 14" xfId="8770"/>
    <cellStyle name="Comma 14 9 14 2" xfId="8771"/>
    <cellStyle name="Comma 14 9 14 2 2" xfId="8772"/>
    <cellStyle name="Comma 14 9 15" xfId="8773"/>
    <cellStyle name="Comma 14 9 15 2" xfId="8774"/>
    <cellStyle name="Comma 14 9 2" xfId="8775"/>
    <cellStyle name="Comma 14 9 2 2" xfId="8776"/>
    <cellStyle name="Comma 14 9 2 2 2" xfId="8777"/>
    <cellStyle name="Comma 14 9 3" xfId="8778"/>
    <cellStyle name="Comma 14 9 3 2" xfId="8779"/>
    <cellStyle name="Comma 14 9 3 2 2" xfId="8780"/>
    <cellStyle name="Comma 14 9 4" xfId="8781"/>
    <cellStyle name="Comma 14 9 4 2" xfId="8782"/>
    <cellStyle name="Comma 14 9 4 2 2" xfId="8783"/>
    <cellStyle name="Comma 14 9 5" xfId="8784"/>
    <cellStyle name="Comma 14 9 5 2" xfId="8785"/>
    <cellStyle name="Comma 14 9 5 2 2" xfId="8786"/>
    <cellStyle name="Comma 14 9 6" xfId="8787"/>
    <cellStyle name="Comma 14 9 6 2" xfId="8788"/>
    <cellStyle name="Comma 14 9 6 2 2" xfId="8789"/>
    <cellStyle name="Comma 14 9 7" xfId="8790"/>
    <cellStyle name="Comma 14 9 7 2" xfId="8791"/>
    <cellStyle name="Comma 14 9 7 2 2" xfId="8792"/>
    <cellStyle name="Comma 14 9 8" xfId="8793"/>
    <cellStyle name="Comma 14 9 8 2" xfId="8794"/>
    <cellStyle name="Comma 14 9 8 2 2" xfId="8795"/>
    <cellStyle name="Comma 14 9 9" xfId="8796"/>
    <cellStyle name="Comma 14 9 9 2" xfId="8797"/>
    <cellStyle name="Comma 14 9 9 2 2" xfId="8798"/>
    <cellStyle name="Comma 15" xfId="8799"/>
    <cellStyle name="Comma 15 10" xfId="8800"/>
    <cellStyle name="Comma 15 10 10" xfId="8801"/>
    <cellStyle name="Comma 15 10 10 2" xfId="8802"/>
    <cellStyle name="Comma 15 10 10 2 2" xfId="8803"/>
    <cellStyle name="Comma 15 10 11" xfId="8804"/>
    <cellStyle name="Comma 15 10 11 2" xfId="8805"/>
    <cellStyle name="Comma 15 10 11 2 2" xfId="8806"/>
    <cellStyle name="Comma 15 10 12" xfId="8807"/>
    <cellStyle name="Comma 15 10 12 2" xfId="8808"/>
    <cellStyle name="Comma 15 10 12 2 2" xfId="8809"/>
    <cellStyle name="Comma 15 10 13" xfId="8810"/>
    <cellStyle name="Comma 15 10 13 2" xfId="8811"/>
    <cellStyle name="Comma 15 10 13 2 2" xfId="8812"/>
    <cellStyle name="Comma 15 10 14" xfId="8813"/>
    <cellStyle name="Comma 15 10 14 2" xfId="8814"/>
    <cellStyle name="Comma 15 10 14 2 2" xfId="8815"/>
    <cellStyle name="Comma 15 10 15" xfId="8816"/>
    <cellStyle name="Comma 15 10 15 2" xfId="8817"/>
    <cellStyle name="Comma 15 10 2" xfId="8818"/>
    <cellStyle name="Comma 15 10 2 2" xfId="8819"/>
    <cellStyle name="Comma 15 10 2 2 2" xfId="8820"/>
    <cellStyle name="Comma 15 10 3" xfId="8821"/>
    <cellStyle name="Comma 15 10 3 2" xfId="8822"/>
    <cellStyle name="Comma 15 10 3 2 2" xfId="8823"/>
    <cellStyle name="Comma 15 10 4" xfId="8824"/>
    <cellStyle name="Comma 15 10 4 2" xfId="8825"/>
    <cellStyle name="Comma 15 10 4 2 2" xfId="8826"/>
    <cellStyle name="Comma 15 10 5" xfId="8827"/>
    <cellStyle name="Comma 15 10 5 2" xfId="8828"/>
    <cellStyle name="Comma 15 10 5 2 2" xfId="8829"/>
    <cellStyle name="Comma 15 10 6" xfId="8830"/>
    <cellStyle name="Comma 15 10 6 2" xfId="8831"/>
    <cellStyle name="Comma 15 10 6 2 2" xfId="8832"/>
    <cellStyle name="Comma 15 10 7" xfId="8833"/>
    <cellStyle name="Comma 15 10 7 2" xfId="8834"/>
    <cellStyle name="Comma 15 10 7 2 2" xfId="8835"/>
    <cellStyle name="Comma 15 10 8" xfId="8836"/>
    <cellStyle name="Comma 15 10 8 2" xfId="8837"/>
    <cellStyle name="Comma 15 10 8 2 2" xfId="8838"/>
    <cellStyle name="Comma 15 10 9" xfId="8839"/>
    <cellStyle name="Comma 15 10 9 2" xfId="8840"/>
    <cellStyle name="Comma 15 10 9 2 2" xfId="8841"/>
    <cellStyle name="Comma 15 11" xfId="8842"/>
    <cellStyle name="Comma 15 11 10" xfId="8843"/>
    <cellStyle name="Comma 15 11 10 2" xfId="8844"/>
    <cellStyle name="Comma 15 11 10 2 2" xfId="8845"/>
    <cellStyle name="Comma 15 11 11" xfId="8846"/>
    <cellStyle name="Comma 15 11 11 2" xfId="8847"/>
    <cellStyle name="Comma 15 11 11 2 2" xfId="8848"/>
    <cellStyle name="Comma 15 11 12" xfId="8849"/>
    <cellStyle name="Comma 15 11 12 2" xfId="8850"/>
    <cellStyle name="Comma 15 11 12 2 2" xfId="8851"/>
    <cellStyle name="Comma 15 11 13" xfId="8852"/>
    <cellStyle name="Comma 15 11 13 2" xfId="8853"/>
    <cellStyle name="Comma 15 11 13 2 2" xfId="8854"/>
    <cellStyle name="Comma 15 11 14" xfId="8855"/>
    <cellStyle name="Comma 15 11 14 2" xfId="8856"/>
    <cellStyle name="Comma 15 11 14 2 2" xfId="8857"/>
    <cellStyle name="Comma 15 11 15" xfId="8858"/>
    <cellStyle name="Comma 15 11 15 2" xfId="8859"/>
    <cellStyle name="Comma 15 11 2" xfId="8860"/>
    <cellStyle name="Comma 15 11 2 2" xfId="8861"/>
    <cellStyle name="Comma 15 11 2 2 2" xfId="8862"/>
    <cellStyle name="Comma 15 11 3" xfId="8863"/>
    <cellStyle name="Comma 15 11 3 2" xfId="8864"/>
    <cellStyle name="Comma 15 11 3 2 2" xfId="8865"/>
    <cellStyle name="Comma 15 11 4" xfId="8866"/>
    <cellStyle name="Comma 15 11 4 2" xfId="8867"/>
    <cellStyle name="Comma 15 11 4 2 2" xfId="8868"/>
    <cellStyle name="Comma 15 11 5" xfId="8869"/>
    <cellStyle name="Comma 15 11 5 2" xfId="8870"/>
    <cellStyle name="Comma 15 11 5 2 2" xfId="8871"/>
    <cellStyle name="Comma 15 11 6" xfId="8872"/>
    <cellStyle name="Comma 15 11 6 2" xfId="8873"/>
    <cellStyle name="Comma 15 11 6 2 2" xfId="8874"/>
    <cellStyle name="Comma 15 11 7" xfId="8875"/>
    <cellStyle name="Comma 15 11 7 2" xfId="8876"/>
    <cellStyle name="Comma 15 11 7 2 2" xfId="8877"/>
    <cellStyle name="Comma 15 11 8" xfId="8878"/>
    <cellStyle name="Comma 15 11 8 2" xfId="8879"/>
    <cellStyle name="Comma 15 11 8 2 2" xfId="8880"/>
    <cellStyle name="Comma 15 11 9" xfId="8881"/>
    <cellStyle name="Comma 15 11 9 2" xfId="8882"/>
    <cellStyle name="Comma 15 11 9 2 2" xfId="8883"/>
    <cellStyle name="Comma 15 12" xfId="8884"/>
    <cellStyle name="Comma 15 12 10" xfId="8885"/>
    <cellStyle name="Comma 15 12 10 2" xfId="8886"/>
    <cellStyle name="Comma 15 12 10 2 2" xfId="8887"/>
    <cellStyle name="Comma 15 12 11" xfId="8888"/>
    <cellStyle name="Comma 15 12 11 2" xfId="8889"/>
    <cellStyle name="Comma 15 12 11 2 2" xfId="8890"/>
    <cellStyle name="Comma 15 12 12" xfId="8891"/>
    <cellStyle name="Comma 15 12 12 2" xfId="8892"/>
    <cellStyle name="Comma 15 12 12 2 2" xfId="8893"/>
    <cellStyle name="Comma 15 12 13" xfId="8894"/>
    <cellStyle name="Comma 15 12 13 2" xfId="8895"/>
    <cellStyle name="Comma 15 12 13 2 2" xfId="8896"/>
    <cellStyle name="Comma 15 12 14" xfId="8897"/>
    <cellStyle name="Comma 15 12 14 2" xfId="8898"/>
    <cellStyle name="Comma 15 12 14 2 2" xfId="8899"/>
    <cellStyle name="Comma 15 12 15" xfId="8900"/>
    <cellStyle name="Comma 15 12 15 2" xfId="8901"/>
    <cellStyle name="Comma 15 12 2" xfId="8902"/>
    <cellStyle name="Comma 15 12 2 2" xfId="8903"/>
    <cellStyle name="Comma 15 12 2 2 2" xfId="8904"/>
    <cellStyle name="Comma 15 12 3" xfId="8905"/>
    <cellStyle name="Comma 15 12 3 2" xfId="8906"/>
    <cellStyle name="Comma 15 12 3 2 2" xfId="8907"/>
    <cellStyle name="Comma 15 12 4" xfId="8908"/>
    <cellStyle name="Comma 15 12 4 2" xfId="8909"/>
    <cellStyle name="Comma 15 12 4 2 2" xfId="8910"/>
    <cellStyle name="Comma 15 12 5" xfId="8911"/>
    <cellStyle name="Comma 15 12 5 2" xfId="8912"/>
    <cellStyle name="Comma 15 12 5 2 2" xfId="8913"/>
    <cellStyle name="Comma 15 12 6" xfId="8914"/>
    <cellStyle name="Comma 15 12 6 2" xfId="8915"/>
    <cellStyle name="Comma 15 12 6 2 2" xfId="8916"/>
    <cellStyle name="Comma 15 12 7" xfId="8917"/>
    <cellStyle name="Comma 15 12 7 2" xfId="8918"/>
    <cellStyle name="Comma 15 12 7 2 2" xfId="8919"/>
    <cellStyle name="Comma 15 12 8" xfId="8920"/>
    <cellStyle name="Comma 15 12 8 2" xfId="8921"/>
    <cellStyle name="Comma 15 12 8 2 2" xfId="8922"/>
    <cellStyle name="Comma 15 12 9" xfId="8923"/>
    <cellStyle name="Comma 15 12 9 2" xfId="8924"/>
    <cellStyle name="Comma 15 12 9 2 2" xfId="8925"/>
    <cellStyle name="Comma 15 13" xfId="8926"/>
    <cellStyle name="Comma 15 13 10" xfId="8927"/>
    <cellStyle name="Comma 15 13 10 2" xfId="8928"/>
    <cellStyle name="Comma 15 13 10 2 2" xfId="8929"/>
    <cellStyle name="Comma 15 13 11" xfId="8930"/>
    <cellStyle name="Comma 15 13 11 2" xfId="8931"/>
    <cellStyle name="Comma 15 13 11 2 2" xfId="8932"/>
    <cellStyle name="Comma 15 13 12" xfId="8933"/>
    <cellStyle name="Comma 15 13 12 2" xfId="8934"/>
    <cellStyle name="Comma 15 13 12 2 2" xfId="8935"/>
    <cellStyle name="Comma 15 13 13" xfId="8936"/>
    <cellStyle name="Comma 15 13 13 2" xfId="8937"/>
    <cellStyle name="Comma 15 13 13 2 2" xfId="8938"/>
    <cellStyle name="Comma 15 13 14" xfId="8939"/>
    <cellStyle name="Comma 15 13 14 2" xfId="8940"/>
    <cellStyle name="Comma 15 13 14 2 2" xfId="8941"/>
    <cellStyle name="Comma 15 13 15" xfId="8942"/>
    <cellStyle name="Comma 15 13 15 2" xfId="8943"/>
    <cellStyle name="Comma 15 13 2" xfId="8944"/>
    <cellStyle name="Comma 15 13 2 2" xfId="8945"/>
    <cellStyle name="Comma 15 13 2 2 2" xfId="8946"/>
    <cellStyle name="Comma 15 13 3" xfId="8947"/>
    <cellStyle name="Comma 15 13 3 2" xfId="8948"/>
    <cellStyle name="Comma 15 13 3 2 2" xfId="8949"/>
    <cellStyle name="Comma 15 13 4" xfId="8950"/>
    <cellStyle name="Comma 15 13 4 2" xfId="8951"/>
    <cellStyle name="Comma 15 13 4 2 2" xfId="8952"/>
    <cellStyle name="Comma 15 13 5" xfId="8953"/>
    <cellStyle name="Comma 15 13 5 2" xfId="8954"/>
    <cellStyle name="Comma 15 13 5 2 2" xfId="8955"/>
    <cellStyle name="Comma 15 13 6" xfId="8956"/>
    <cellStyle name="Comma 15 13 6 2" xfId="8957"/>
    <cellStyle name="Comma 15 13 6 2 2" xfId="8958"/>
    <cellStyle name="Comma 15 13 7" xfId="8959"/>
    <cellStyle name="Comma 15 13 7 2" xfId="8960"/>
    <cellStyle name="Comma 15 13 7 2 2" xfId="8961"/>
    <cellStyle name="Comma 15 13 8" xfId="8962"/>
    <cellStyle name="Comma 15 13 8 2" xfId="8963"/>
    <cellStyle name="Comma 15 13 8 2 2" xfId="8964"/>
    <cellStyle name="Comma 15 13 9" xfId="8965"/>
    <cellStyle name="Comma 15 13 9 2" xfId="8966"/>
    <cellStyle name="Comma 15 13 9 2 2" xfId="8967"/>
    <cellStyle name="Comma 15 14" xfId="8968"/>
    <cellStyle name="Comma 15 14 10" xfId="8969"/>
    <cellStyle name="Comma 15 14 10 2" xfId="8970"/>
    <cellStyle name="Comma 15 14 10 2 2" xfId="8971"/>
    <cellStyle name="Comma 15 14 11" xfId="8972"/>
    <cellStyle name="Comma 15 14 11 2" xfId="8973"/>
    <cellStyle name="Comma 15 14 11 2 2" xfId="8974"/>
    <cellStyle name="Comma 15 14 12" xfId="8975"/>
    <cellStyle name="Comma 15 14 12 2" xfId="8976"/>
    <cellStyle name="Comma 15 14 12 2 2" xfId="8977"/>
    <cellStyle name="Comma 15 14 13" xfId="8978"/>
    <cellStyle name="Comma 15 14 13 2" xfId="8979"/>
    <cellStyle name="Comma 15 14 13 2 2" xfId="8980"/>
    <cellStyle name="Comma 15 14 14" xfId="8981"/>
    <cellStyle name="Comma 15 14 14 2" xfId="8982"/>
    <cellStyle name="Comma 15 14 14 2 2" xfId="8983"/>
    <cellStyle name="Comma 15 14 15" xfId="8984"/>
    <cellStyle name="Comma 15 14 15 2" xfId="8985"/>
    <cellStyle name="Comma 15 14 2" xfId="8986"/>
    <cellStyle name="Comma 15 14 2 2" xfId="8987"/>
    <cellStyle name="Comma 15 14 2 2 2" xfId="8988"/>
    <cellStyle name="Comma 15 14 3" xfId="8989"/>
    <cellStyle name="Comma 15 14 3 2" xfId="8990"/>
    <cellStyle name="Comma 15 14 3 2 2" xfId="8991"/>
    <cellStyle name="Comma 15 14 4" xfId="8992"/>
    <cellStyle name="Comma 15 14 4 2" xfId="8993"/>
    <cellStyle name="Comma 15 14 4 2 2" xfId="8994"/>
    <cellStyle name="Comma 15 14 5" xfId="8995"/>
    <cellStyle name="Comma 15 14 5 2" xfId="8996"/>
    <cellStyle name="Comma 15 14 5 2 2" xfId="8997"/>
    <cellStyle name="Comma 15 14 6" xfId="8998"/>
    <cellStyle name="Comma 15 14 6 2" xfId="8999"/>
    <cellStyle name="Comma 15 14 6 2 2" xfId="9000"/>
    <cellStyle name="Comma 15 14 7" xfId="9001"/>
    <cellStyle name="Comma 15 14 7 2" xfId="9002"/>
    <cellStyle name="Comma 15 14 7 2 2" xfId="9003"/>
    <cellStyle name="Comma 15 14 8" xfId="9004"/>
    <cellStyle name="Comma 15 14 8 2" xfId="9005"/>
    <cellStyle name="Comma 15 14 8 2 2" xfId="9006"/>
    <cellStyle name="Comma 15 14 9" xfId="9007"/>
    <cellStyle name="Comma 15 14 9 2" xfId="9008"/>
    <cellStyle name="Comma 15 14 9 2 2" xfId="9009"/>
    <cellStyle name="Comma 15 15" xfId="9010"/>
    <cellStyle name="Comma 15 15 10" xfId="9011"/>
    <cellStyle name="Comma 15 15 10 2" xfId="9012"/>
    <cellStyle name="Comma 15 15 10 2 2" xfId="9013"/>
    <cellStyle name="Comma 15 15 11" xfId="9014"/>
    <cellStyle name="Comma 15 15 11 2" xfId="9015"/>
    <cellStyle name="Comma 15 15 11 2 2" xfId="9016"/>
    <cellStyle name="Comma 15 15 12" xfId="9017"/>
    <cellStyle name="Comma 15 15 12 2" xfId="9018"/>
    <cellStyle name="Comma 15 15 12 2 2" xfId="9019"/>
    <cellStyle name="Comma 15 15 13" xfId="9020"/>
    <cellStyle name="Comma 15 15 13 2" xfId="9021"/>
    <cellStyle name="Comma 15 15 13 2 2" xfId="9022"/>
    <cellStyle name="Comma 15 15 14" xfId="9023"/>
    <cellStyle name="Comma 15 15 14 2" xfId="9024"/>
    <cellStyle name="Comma 15 15 14 2 2" xfId="9025"/>
    <cellStyle name="Comma 15 15 15" xfId="9026"/>
    <cellStyle name="Comma 15 15 15 2" xfId="9027"/>
    <cellStyle name="Comma 15 15 2" xfId="9028"/>
    <cellStyle name="Comma 15 15 2 2" xfId="9029"/>
    <cellStyle name="Comma 15 15 2 2 2" xfId="9030"/>
    <cellStyle name="Comma 15 15 3" xfId="9031"/>
    <cellStyle name="Comma 15 15 3 2" xfId="9032"/>
    <cellStyle name="Comma 15 15 3 2 2" xfId="9033"/>
    <cellStyle name="Comma 15 15 4" xfId="9034"/>
    <cellStyle name="Comma 15 15 4 2" xfId="9035"/>
    <cellStyle name="Comma 15 15 4 2 2" xfId="9036"/>
    <cellStyle name="Comma 15 15 5" xfId="9037"/>
    <cellStyle name="Comma 15 15 5 2" xfId="9038"/>
    <cellStyle name="Comma 15 15 5 2 2" xfId="9039"/>
    <cellStyle name="Comma 15 15 6" xfId="9040"/>
    <cellStyle name="Comma 15 15 6 2" xfId="9041"/>
    <cellStyle name="Comma 15 15 6 2 2" xfId="9042"/>
    <cellStyle name="Comma 15 15 7" xfId="9043"/>
    <cellStyle name="Comma 15 15 7 2" xfId="9044"/>
    <cellStyle name="Comma 15 15 7 2 2" xfId="9045"/>
    <cellStyle name="Comma 15 15 8" xfId="9046"/>
    <cellStyle name="Comma 15 15 8 2" xfId="9047"/>
    <cellStyle name="Comma 15 15 8 2 2" xfId="9048"/>
    <cellStyle name="Comma 15 15 9" xfId="9049"/>
    <cellStyle name="Comma 15 15 9 2" xfId="9050"/>
    <cellStyle name="Comma 15 15 9 2 2" xfId="9051"/>
    <cellStyle name="Comma 15 16" xfId="9052"/>
    <cellStyle name="Comma 15 16 10" xfId="9053"/>
    <cellStyle name="Comma 15 16 10 2" xfId="9054"/>
    <cellStyle name="Comma 15 16 10 2 2" xfId="9055"/>
    <cellStyle name="Comma 15 16 11" xfId="9056"/>
    <cellStyle name="Comma 15 16 11 2" xfId="9057"/>
    <cellStyle name="Comma 15 16 11 2 2" xfId="9058"/>
    <cellStyle name="Comma 15 16 12" xfId="9059"/>
    <cellStyle name="Comma 15 16 12 2" xfId="9060"/>
    <cellStyle name="Comma 15 16 12 2 2" xfId="9061"/>
    <cellStyle name="Comma 15 16 13" xfId="9062"/>
    <cellStyle name="Comma 15 16 13 2" xfId="9063"/>
    <cellStyle name="Comma 15 16 13 2 2" xfId="9064"/>
    <cellStyle name="Comma 15 16 14" xfId="9065"/>
    <cellStyle name="Comma 15 16 14 2" xfId="9066"/>
    <cellStyle name="Comma 15 16 14 2 2" xfId="9067"/>
    <cellStyle name="Comma 15 16 15" xfId="9068"/>
    <cellStyle name="Comma 15 16 15 2" xfId="9069"/>
    <cellStyle name="Comma 15 16 2" xfId="9070"/>
    <cellStyle name="Comma 15 16 2 2" xfId="9071"/>
    <cellStyle name="Comma 15 16 2 2 2" xfId="9072"/>
    <cellStyle name="Comma 15 16 3" xfId="9073"/>
    <cellStyle name="Comma 15 16 3 2" xfId="9074"/>
    <cellStyle name="Comma 15 16 3 2 2" xfId="9075"/>
    <cellStyle name="Comma 15 16 4" xfId="9076"/>
    <cellStyle name="Comma 15 16 4 2" xfId="9077"/>
    <cellStyle name="Comma 15 16 4 2 2" xfId="9078"/>
    <cellStyle name="Comma 15 16 5" xfId="9079"/>
    <cellStyle name="Comma 15 16 5 2" xfId="9080"/>
    <cellStyle name="Comma 15 16 5 2 2" xfId="9081"/>
    <cellStyle name="Comma 15 16 6" xfId="9082"/>
    <cellStyle name="Comma 15 16 6 2" xfId="9083"/>
    <cellStyle name="Comma 15 16 6 2 2" xfId="9084"/>
    <cellStyle name="Comma 15 16 7" xfId="9085"/>
    <cellStyle name="Comma 15 16 7 2" xfId="9086"/>
    <cellStyle name="Comma 15 16 7 2 2" xfId="9087"/>
    <cellStyle name="Comma 15 16 8" xfId="9088"/>
    <cellStyle name="Comma 15 16 8 2" xfId="9089"/>
    <cellStyle name="Comma 15 16 8 2 2" xfId="9090"/>
    <cellStyle name="Comma 15 16 9" xfId="9091"/>
    <cellStyle name="Comma 15 16 9 2" xfId="9092"/>
    <cellStyle name="Comma 15 16 9 2 2" xfId="9093"/>
    <cellStyle name="Comma 15 17" xfId="9094"/>
    <cellStyle name="Comma 15 17 10" xfId="9095"/>
    <cellStyle name="Comma 15 17 10 2" xfId="9096"/>
    <cellStyle name="Comma 15 17 10 2 2" xfId="9097"/>
    <cellStyle name="Comma 15 17 11" xfId="9098"/>
    <cellStyle name="Comma 15 17 11 2" xfId="9099"/>
    <cellStyle name="Comma 15 17 11 2 2" xfId="9100"/>
    <cellStyle name="Comma 15 17 12" xfId="9101"/>
    <cellStyle name="Comma 15 17 12 2" xfId="9102"/>
    <cellStyle name="Comma 15 17 12 2 2" xfId="9103"/>
    <cellStyle name="Comma 15 17 13" xfId="9104"/>
    <cellStyle name="Comma 15 17 13 2" xfId="9105"/>
    <cellStyle name="Comma 15 17 13 2 2" xfId="9106"/>
    <cellStyle name="Comma 15 17 14" xfId="9107"/>
    <cellStyle name="Comma 15 17 14 2" xfId="9108"/>
    <cellStyle name="Comma 15 17 14 2 2" xfId="9109"/>
    <cellStyle name="Comma 15 17 15" xfId="9110"/>
    <cellStyle name="Comma 15 17 15 2" xfId="9111"/>
    <cellStyle name="Comma 15 17 2" xfId="9112"/>
    <cellStyle name="Comma 15 17 2 2" xfId="9113"/>
    <cellStyle name="Comma 15 17 2 2 2" xfId="9114"/>
    <cellStyle name="Comma 15 17 3" xfId="9115"/>
    <cellStyle name="Comma 15 17 3 2" xfId="9116"/>
    <cellStyle name="Comma 15 17 3 2 2" xfId="9117"/>
    <cellStyle name="Comma 15 17 4" xfId="9118"/>
    <cellStyle name="Comma 15 17 4 2" xfId="9119"/>
    <cellStyle name="Comma 15 17 4 2 2" xfId="9120"/>
    <cellStyle name="Comma 15 17 5" xfId="9121"/>
    <cellStyle name="Comma 15 17 5 2" xfId="9122"/>
    <cellStyle name="Comma 15 17 5 2 2" xfId="9123"/>
    <cellStyle name="Comma 15 17 6" xfId="9124"/>
    <cellStyle name="Comma 15 17 6 2" xfId="9125"/>
    <cellStyle name="Comma 15 17 6 2 2" xfId="9126"/>
    <cellStyle name="Comma 15 17 7" xfId="9127"/>
    <cellStyle name="Comma 15 17 7 2" xfId="9128"/>
    <cellStyle name="Comma 15 17 7 2 2" xfId="9129"/>
    <cellStyle name="Comma 15 17 8" xfId="9130"/>
    <cellStyle name="Comma 15 17 8 2" xfId="9131"/>
    <cellStyle name="Comma 15 17 8 2 2" xfId="9132"/>
    <cellStyle name="Comma 15 17 9" xfId="9133"/>
    <cellStyle name="Comma 15 17 9 2" xfId="9134"/>
    <cellStyle name="Comma 15 17 9 2 2" xfId="9135"/>
    <cellStyle name="Comma 15 18" xfId="9136"/>
    <cellStyle name="Comma 15 18 10" xfId="9137"/>
    <cellStyle name="Comma 15 18 10 2" xfId="9138"/>
    <cellStyle name="Comma 15 18 10 2 2" xfId="9139"/>
    <cellStyle name="Comma 15 18 11" xfId="9140"/>
    <cellStyle name="Comma 15 18 11 2" xfId="9141"/>
    <cellStyle name="Comma 15 18 11 2 2" xfId="9142"/>
    <cellStyle name="Comma 15 18 12" xfId="9143"/>
    <cellStyle name="Comma 15 18 12 2" xfId="9144"/>
    <cellStyle name="Comma 15 18 12 2 2" xfId="9145"/>
    <cellStyle name="Comma 15 18 13" xfId="9146"/>
    <cellStyle name="Comma 15 18 13 2" xfId="9147"/>
    <cellStyle name="Comma 15 18 13 2 2" xfId="9148"/>
    <cellStyle name="Comma 15 18 14" xfId="9149"/>
    <cellStyle name="Comma 15 18 14 2" xfId="9150"/>
    <cellStyle name="Comma 15 18 14 2 2" xfId="9151"/>
    <cellStyle name="Comma 15 18 15" xfId="9152"/>
    <cellStyle name="Comma 15 18 15 2" xfId="9153"/>
    <cellStyle name="Comma 15 18 2" xfId="9154"/>
    <cellStyle name="Comma 15 18 2 2" xfId="9155"/>
    <cellStyle name="Comma 15 18 2 2 2" xfId="9156"/>
    <cellStyle name="Comma 15 18 3" xfId="9157"/>
    <cellStyle name="Comma 15 18 3 2" xfId="9158"/>
    <cellStyle name="Comma 15 18 3 2 2" xfId="9159"/>
    <cellStyle name="Comma 15 18 4" xfId="9160"/>
    <cellStyle name="Comma 15 18 4 2" xfId="9161"/>
    <cellStyle name="Comma 15 18 4 2 2" xfId="9162"/>
    <cellStyle name="Comma 15 18 5" xfId="9163"/>
    <cellStyle name="Comma 15 18 5 2" xfId="9164"/>
    <cellStyle name="Comma 15 18 5 2 2" xfId="9165"/>
    <cellStyle name="Comma 15 18 6" xfId="9166"/>
    <cellStyle name="Comma 15 18 6 2" xfId="9167"/>
    <cellStyle name="Comma 15 18 6 2 2" xfId="9168"/>
    <cellStyle name="Comma 15 18 7" xfId="9169"/>
    <cellStyle name="Comma 15 18 7 2" xfId="9170"/>
    <cellStyle name="Comma 15 18 7 2 2" xfId="9171"/>
    <cellStyle name="Comma 15 18 8" xfId="9172"/>
    <cellStyle name="Comma 15 18 8 2" xfId="9173"/>
    <cellStyle name="Comma 15 18 8 2 2" xfId="9174"/>
    <cellStyle name="Comma 15 18 9" xfId="9175"/>
    <cellStyle name="Comma 15 18 9 2" xfId="9176"/>
    <cellStyle name="Comma 15 18 9 2 2" xfId="9177"/>
    <cellStyle name="Comma 15 19" xfId="9178"/>
    <cellStyle name="Comma 15 19 10" xfId="9179"/>
    <cellStyle name="Comma 15 19 10 2" xfId="9180"/>
    <cellStyle name="Comma 15 19 10 2 2" xfId="9181"/>
    <cellStyle name="Comma 15 19 11" xfId="9182"/>
    <cellStyle name="Comma 15 19 11 2" xfId="9183"/>
    <cellStyle name="Comma 15 19 11 2 2" xfId="9184"/>
    <cellStyle name="Comma 15 19 12" xfId="9185"/>
    <cellStyle name="Comma 15 19 12 2" xfId="9186"/>
    <cellStyle name="Comma 15 19 12 2 2" xfId="9187"/>
    <cellStyle name="Comma 15 19 13" xfId="9188"/>
    <cellStyle name="Comma 15 19 13 2" xfId="9189"/>
    <cellStyle name="Comma 15 19 13 2 2" xfId="9190"/>
    <cellStyle name="Comma 15 19 14" xfId="9191"/>
    <cellStyle name="Comma 15 19 14 2" xfId="9192"/>
    <cellStyle name="Comma 15 19 14 2 2" xfId="9193"/>
    <cellStyle name="Comma 15 19 15" xfId="9194"/>
    <cellStyle name="Comma 15 19 15 2" xfId="9195"/>
    <cellStyle name="Comma 15 19 2" xfId="9196"/>
    <cellStyle name="Comma 15 19 2 2" xfId="9197"/>
    <cellStyle name="Comma 15 19 2 2 2" xfId="9198"/>
    <cellStyle name="Comma 15 19 3" xfId="9199"/>
    <cellStyle name="Comma 15 19 3 2" xfId="9200"/>
    <cellStyle name="Comma 15 19 3 2 2" xfId="9201"/>
    <cellStyle name="Comma 15 19 4" xfId="9202"/>
    <cellStyle name="Comma 15 19 4 2" xfId="9203"/>
    <cellStyle name="Comma 15 19 4 2 2" xfId="9204"/>
    <cellStyle name="Comma 15 19 5" xfId="9205"/>
    <cellStyle name="Comma 15 19 5 2" xfId="9206"/>
    <cellStyle name="Comma 15 19 5 2 2" xfId="9207"/>
    <cellStyle name="Comma 15 19 6" xfId="9208"/>
    <cellStyle name="Comma 15 19 6 2" xfId="9209"/>
    <cellStyle name="Comma 15 19 6 2 2" xfId="9210"/>
    <cellStyle name="Comma 15 19 7" xfId="9211"/>
    <cellStyle name="Comma 15 19 7 2" xfId="9212"/>
    <cellStyle name="Comma 15 19 7 2 2" xfId="9213"/>
    <cellStyle name="Comma 15 19 8" xfId="9214"/>
    <cellStyle name="Comma 15 19 8 2" xfId="9215"/>
    <cellStyle name="Comma 15 19 8 2 2" xfId="9216"/>
    <cellStyle name="Comma 15 19 9" xfId="9217"/>
    <cellStyle name="Comma 15 19 9 2" xfId="9218"/>
    <cellStyle name="Comma 15 19 9 2 2" xfId="9219"/>
    <cellStyle name="Comma 15 2" xfId="9220"/>
    <cellStyle name="Comma 15 2 10" xfId="9221"/>
    <cellStyle name="Comma 15 2 10 2" xfId="9222"/>
    <cellStyle name="Comma 15 2 10 2 2" xfId="9223"/>
    <cellStyle name="Comma 15 2 11" xfId="9224"/>
    <cellStyle name="Comma 15 2 11 2" xfId="9225"/>
    <cellStyle name="Comma 15 2 11 2 2" xfId="9226"/>
    <cellStyle name="Comma 15 2 12" xfId="9227"/>
    <cellStyle name="Comma 15 2 12 2" xfId="9228"/>
    <cellStyle name="Comma 15 2 12 2 2" xfId="9229"/>
    <cellStyle name="Comma 15 2 13" xfId="9230"/>
    <cellStyle name="Comma 15 2 13 2" xfId="9231"/>
    <cellStyle name="Comma 15 2 13 2 2" xfId="9232"/>
    <cellStyle name="Comma 15 2 14" xfId="9233"/>
    <cellStyle name="Comma 15 2 14 2" xfId="9234"/>
    <cellStyle name="Comma 15 2 14 2 2" xfId="9235"/>
    <cellStyle name="Comma 15 2 15" xfId="9236"/>
    <cellStyle name="Comma 15 2 15 2" xfId="9237"/>
    <cellStyle name="Comma 15 2 2" xfId="9238"/>
    <cellStyle name="Comma 15 2 2 2" xfId="9239"/>
    <cellStyle name="Comma 15 2 2 2 2" xfId="9240"/>
    <cellStyle name="Comma 15 2 3" xfId="9241"/>
    <cellStyle name="Comma 15 2 3 2" xfId="9242"/>
    <cellStyle name="Comma 15 2 3 2 2" xfId="9243"/>
    <cellStyle name="Comma 15 2 4" xfId="9244"/>
    <cellStyle name="Comma 15 2 4 2" xfId="9245"/>
    <cellStyle name="Comma 15 2 4 2 2" xfId="9246"/>
    <cellStyle name="Comma 15 2 5" xfId="9247"/>
    <cellStyle name="Comma 15 2 5 2" xfId="9248"/>
    <cellStyle name="Comma 15 2 5 2 2" xfId="9249"/>
    <cellStyle name="Comma 15 2 6" xfId="9250"/>
    <cellStyle name="Comma 15 2 6 2" xfId="9251"/>
    <cellStyle name="Comma 15 2 6 2 2" xfId="9252"/>
    <cellStyle name="Comma 15 2 7" xfId="9253"/>
    <cellStyle name="Comma 15 2 7 2" xfId="9254"/>
    <cellStyle name="Comma 15 2 7 2 2" xfId="9255"/>
    <cellStyle name="Comma 15 2 8" xfId="9256"/>
    <cellStyle name="Comma 15 2 8 2" xfId="9257"/>
    <cellStyle name="Comma 15 2 8 2 2" xfId="9258"/>
    <cellStyle name="Comma 15 2 9" xfId="9259"/>
    <cellStyle name="Comma 15 2 9 2" xfId="9260"/>
    <cellStyle name="Comma 15 2 9 2 2" xfId="9261"/>
    <cellStyle name="Comma 15 20" xfId="9262"/>
    <cellStyle name="Comma 15 20 10" xfId="9263"/>
    <cellStyle name="Comma 15 20 10 2" xfId="9264"/>
    <cellStyle name="Comma 15 20 10 2 2" xfId="9265"/>
    <cellStyle name="Comma 15 20 11" xfId="9266"/>
    <cellStyle name="Comma 15 20 11 2" xfId="9267"/>
    <cellStyle name="Comma 15 20 11 2 2" xfId="9268"/>
    <cellStyle name="Comma 15 20 12" xfId="9269"/>
    <cellStyle name="Comma 15 20 12 2" xfId="9270"/>
    <cellStyle name="Comma 15 20 12 2 2" xfId="9271"/>
    <cellStyle name="Comma 15 20 13" xfId="9272"/>
    <cellStyle name="Comma 15 20 13 2" xfId="9273"/>
    <cellStyle name="Comma 15 20 13 2 2" xfId="9274"/>
    <cellStyle name="Comma 15 20 14" xfId="9275"/>
    <cellStyle name="Comma 15 20 14 2" xfId="9276"/>
    <cellStyle name="Comma 15 20 14 2 2" xfId="9277"/>
    <cellStyle name="Comma 15 20 15" xfId="9278"/>
    <cellStyle name="Comma 15 20 15 2" xfId="9279"/>
    <cellStyle name="Comma 15 20 2" xfId="9280"/>
    <cellStyle name="Comma 15 20 2 2" xfId="9281"/>
    <cellStyle name="Comma 15 20 2 2 2" xfId="9282"/>
    <cellStyle name="Comma 15 20 3" xfId="9283"/>
    <cellStyle name="Comma 15 20 3 2" xfId="9284"/>
    <cellStyle name="Comma 15 20 3 2 2" xfId="9285"/>
    <cellStyle name="Comma 15 20 4" xfId="9286"/>
    <cellStyle name="Comma 15 20 4 2" xfId="9287"/>
    <cellStyle name="Comma 15 20 4 2 2" xfId="9288"/>
    <cellStyle name="Comma 15 20 5" xfId="9289"/>
    <cellStyle name="Comma 15 20 5 2" xfId="9290"/>
    <cellStyle name="Comma 15 20 5 2 2" xfId="9291"/>
    <cellStyle name="Comma 15 20 6" xfId="9292"/>
    <cellStyle name="Comma 15 20 6 2" xfId="9293"/>
    <cellStyle name="Comma 15 20 6 2 2" xfId="9294"/>
    <cellStyle name="Comma 15 20 7" xfId="9295"/>
    <cellStyle name="Comma 15 20 7 2" xfId="9296"/>
    <cellStyle name="Comma 15 20 7 2 2" xfId="9297"/>
    <cellStyle name="Comma 15 20 8" xfId="9298"/>
    <cellStyle name="Comma 15 20 8 2" xfId="9299"/>
    <cellStyle name="Comma 15 20 8 2 2" xfId="9300"/>
    <cellStyle name="Comma 15 20 9" xfId="9301"/>
    <cellStyle name="Comma 15 20 9 2" xfId="9302"/>
    <cellStyle name="Comma 15 20 9 2 2" xfId="9303"/>
    <cellStyle name="Comma 15 21" xfId="9304"/>
    <cellStyle name="Comma 15 21 10" xfId="9305"/>
    <cellStyle name="Comma 15 21 10 2" xfId="9306"/>
    <cellStyle name="Comma 15 21 10 2 2" xfId="9307"/>
    <cellStyle name="Comma 15 21 11" xfId="9308"/>
    <cellStyle name="Comma 15 21 11 2" xfId="9309"/>
    <cellStyle name="Comma 15 21 11 2 2" xfId="9310"/>
    <cellStyle name="Comma 15 21 12" xfId="9311"/>
    <cellStyle name="Comma 15 21 12 2" xfId="9312"/>
    <cellStyle name="Comma 15 21 12 2 2" xfId="9313"/>
    <cellStyle name="Comma 15 21 13" xfId="9314"/>
    <cellStyle name="Comma 15 21 13 2" xfId="9315"/>
    <cellStyle name="Comma 15 21 13 2 2" xfId="9316"/>
    <cellStyle name="Comma 15 21 14" xfId="9317"/>
    <cellStyle name="Comma 15 21 14 2" xfId="9318"/>
    <cellStyle name="Comma 15 21 14 2 2" xfId="9319"/>
    <cellStyle name="Comma 15 21 15" xfId="9320"/>
    <cellStyle name="Comma 15 21 15 2" xfId="9321"/>
    <cellStyle name="Comma 15 21 2" xfId="9322"/>
    <cellStyle name="Comma 15 21 2 2" xfId="9323"/>
    <cellStyle name="Comma 15 21 2 2 2" xfId="9324"/>
    <cellStyle name="Comma 15 21 3" xfId="9325"/>
    <cellStyle name="Comma 15 21 3 2" xfId="9326"/>
    <cellStyle name="Comma 15 21 3 2 2" xfId="9327"/>
    <cellStyle name="Comma 15 21 4" xfId="9328"/>
    <cellStyle name="Comma 15 21 4 2" xfId="9329"/>
    <cellStyle name="Comma 15 21 4 2 2" xfId="9330"/>
    <cellStyle name="Comma 15 21 5" xfId="9331"/>
    <cellStyle name="Comma 15 21 5 2" xfId="9332"/>
    <cellStyle name="Comma 15 21 5 2 2" xfId="9333"/>
    <cellStyle name="Comma 15 21 6" xfId="9334"/>
    <cellStyle name="Comma 15 21 6 2" xfId="9335"/>
    <cellStyle name="Comma 15 21 6 2 2" xfId="9336"/>
    <cellStyle name="Comma 15 21 7" xfId="9337"/>
    <cellStyle name="Comma 15 21 7 2" xfId="9338"/>
    <cellStyle name="Comma 15 21 7 2 2" xfId="9339"/>
    <cellStyle name="Comma 15 21 8" xfId="9340"/>
    <cellStyle name="Comma 15 21 8 2" xfId="9341"/>
    <cellStyle name="Comma 15 21 8 2 2" xfId="9342"/>
    <cellStyle name="Comma 15 21 9" xfId="9343"/>
    <cellStyle name="Comma 15 21 9 2" xfId="9344"/>
    <cellStyle name="Comma 15 21 9 2 2" xfId="9345"/>
    <cellStyle name="Comma 15 22" xfId="9346"/>
    <cellStyle name="Comma 15 22 10" xfId="9347"/>
    <cellStyle name="Comma 15 22 10 2" xfId="9348"/>
    <cellStyle name="Comma 15 22 10 2 2" xfId="9349"/>
    <cellStyle name="Comma 15 22 11" xfId="9350"/>
    <cellStyle name="Comma 15 22 11 2" xfId="9351"/>
    <cellStyle name="Comma 15 22 11 2 2" xfId="9352"/>
    <cellStyle name="Comma 15 22 12" xfId="9353"/>
    <cellStyle name="Comma 15 22 12 2" xfId="9354"/>
    <cellStyle name="Comma 15 22 12 2 2" xfId="9355"/>
    <cellStyle name="Comma 15 22 13" xfId="9356"/>
    <cellStyle name="Comma 15 22 13 2" xfId="9357"/>
    <cellStyle name="Comma 15 22 13 2 2" xfId="9358"/>
    <cellStyle name="Comma 15 22 14" xfId="9359"/>
    <cellStyle name="Comma 15 22 14 2" xfId="9360"/>
    <cellStyle name="Comma 15 22 14 2 2" xfId="9361"/>
    <cellStyle name="Comma 15 22 15" xfId="9362"/>
    <cellStyle name="Comma 15 22 15 2" xfId="9363"/>
    <cellStyle name="Comma 15 22 2" xfId="9364"/>
    <cellStyle name="Comma 15 22 2 2" xfId="9365"/>
    <cellStyle name="Comma 15 22 2 2 2" xfId="9366"/>
    <cellStyle name="Comma 15 22 3" xfId="9367"/>
    <cellStyle name="Comma 15 22 3 2" xfId="9368"/>
    <cellStyle name="Comma 15 22 3 2 2" xfId="9369"/>
    <cellStyle name="Comma 15 22 4" xfId="9370"/>
    <cellStyle name="Comma 15 22 4 2" xfId="9371"/>
    <cellStyle name="Comma 15 22 4 2 2" xfId="9372"/>
    <cellStyle name="Comma 15 22 5" xfId="9373"/>
    <cellStyle name="Comma 15 22 5 2" xfId="9374"/>
    <cellStyle name="Comma 15 22 5 2 2" xfId="9375"/>
    <cellStyle name="Comma 15 22 6" xfId="9376"/>
    <cellStyle name="Comma 15 22 6 2" xfId="9377"/>
    <cellStyle name="Comma 15 22 6 2 2" xfId="9378"/>
    <cellStyle name="Comma 15 22 7" xfId="9379"/>
    <cellStyle name="Comma 15 22 7 2" xfId="9380"/>
    <cellStyle name="Comma 15 22 7 2 2" xfId="9381"/>
    <cellStyle name="Comma 15 22 8" xfId="9382"/>
    <cellStyle name="Comma 15 22 8 2" xfId="9383"/>
    <cellStyle name="Comma 15 22 8 2 2" xfId="9384"/>
    <cellStyle name="Comma 15 22 9" xfId="9385"/>
    <cellStyle name="Comma 15 22 9 2" xfId="9386"/>
    <cellStyle name="Comma 15 22 9 2 2" xfId="9387"/>
    <cellStyle name="Comma 15 23" xfId="9388"/>
    <cellStyle name="Comma 15 23 10" xfId="9389"/>
    <cellStyle name="Comma 15 23 10 2" xfId="9390"/>
    <cellStyle name="Comma 15 23 10 2 2" xfId="9391"/>
    <cellStyle name="Comma 15 23 11" xfId="9392"/>
    <cellStyle name="Comma 15 23 11 2" xfId="9393"/>
    <cellStyle name="Comma 15 23 11 2 2" xfId="9394"/>
    <cellStyle name="Comma 15 23 12" xfId="9395"/>
    <cellStyle name="Comma 15 23 12 2" xfId="9396"/>
    <cellStyle name="Comma 15 23 12 2 2" xfId="9397"/>
    <cellStyle name="Comma 15 23 13" xfId="9398"/>
    <cellStyle name="Comma 15 23 13 2" xfId="9399"/>
    <cellStyle name="Comma 15 23 13 2 2" xfId="9400"/>
    <cellStyle name="Comma 15 23 14" xfId="9401"/>
    <cellStyle name="Comma 15 23 14 2" xfId="9402"/>
    <cellStyle name="Comma 15 23 14 2 2" xfId="9403"/>
    <cellStyle name="Comma 15 23 15" xfId="9404"/>
    <cellStyle name="Comma 15 23 15 2" xfId="9405"/>
    <cellStyle name="Comma 15 23 2" xfId="9406"/>
    <cellStyle name="Comma 15 23 2 2" xfId="9407"/>
    <cellStyle name="Comma 15 23 2 2 2" xfId="9408"/>
    <cellStyle name="Comma 15 23 3" xfId="9409"/>
    <cellStyle name="Comma 15 23 3 2" xfId="9410"/>
    <cellStyle name="Comma 15 23 3 2 2" xfId="9411"/>
    <cellStyle name="Comma 15 23 4" xfId="9412"/>
    <cellStyle name="Comma 15 23 4 2" xfId="9413"/>
    <cellStyle name="Comma 15 23 4 2 2" xfId="9414"/>
    <cellStyle name="Comma 15 23 5" xfId="9415"/>
    <cellStyle name="Comma 15 23 5 2" xfId="9416"/>
    <cellStyle name="Comma 15 23 5 2 2" xfId="9417"/>
    <cellStyle name="Comma 15 23 6" xfId="9418"/>
    <cellStyle name="Comma 15 23 6 2" xfId="9419"/>
    <cellStyle name="Comma 15 23 6 2 2" xfId="9420"/>
    <cellStyle name="Comma 15 23 7" xfId="9421"/>
    <cellStyle name="Comma 15 23 7 2" xfId="9422"/>
    <cellStyle name="Comma 15 23 7 2 2" xfId="9423"/>
    <cellStyle name="Comma 15 23 8" xfId="9424"/>
    <cellStyle name="Comma 15 23 8 2" xfId="9425"/>
    <cellStyle name="Comma 15 23 8 2 2" xfId="9426"/>
    <cellStyle name="Comma 15 23 9" xfId="9427"/>
    <cellStyle name="Comma 15 23 9 2" xfId="9428"/>
    <cellStyle name="Comma 15 23 9 2 2" xfId="9429"/>
    <cellStyle name="Comma 15 24" xfId="9430"/>
    <cellStyle name="Comma 15 24 2" xfId="9431"/>
    <cellStyle name="Comma 15 24 2 2" xfId="9432"/>
    <cellStyle name="Comma 15 25" xfId="9433"/>
    <cellStyle name="Comma 15 25 2" xfId="9434"/>
    <cellStyle name="Comma 15 25 2 2" xfId="9435"/>
    <cellStyle name="Comma 15 26" xfId="9436"/>
    <cellStyle name="Comma 15 26 2" xfId="9437"/>
    <cellStyle name="Comma 15 26 2 2" xfId="9438"/>
    <cellStyle name="Comma 15 27" xfId="9439"/>
    <cellStyle name="Comma 15 27 2" xfId="9440"/>
    <cellStyle name="Comma 15 27 2 2" xfId="9441"/>
    <cellStyle name="Comma 15 28" xfId="9442"/>
    <cellStyle name="Comma 15 28 2" xfId="9443"/>
    <cellStyle name="Comma 15 28 2 2" xfId="9444"/>
    <cellStyle name="Comma 15 29" xfId="9445"/>
    <cellStyle name="Comma 15 29 2" xfId="9446"/>
    <cellStyle name="Comma 15 29 2 2" xfId="9447"/>
    <cellStyle name="Comma 15 3" xfId="9448"/>
    <cellStyle name="Comma 15 3 10" xfId="9449"/>
    <cellStyle name="Comma 15 3 10 2" xfId="9450"/>
    <cellStyle name="Comma 15 3 10 2 2" xfId="9451"/>
    <cellStyle name="Comma 15 3 11" xfId="9452"/>
    <cellStyle name="Comma 15 3 11 2" xfId="9453"/>
    <cellStyle name="Comma 15 3 11 2 2" xfId="9454"/>
    <cellStyle name="Comma 15 3 12" xfId="9455"/>
    <cellStyle name="Comma 15 3 12 2" xfId="9456"/>
    <cellStyle name="Comma 15 3 12 2 2" xfId="9457"/>
    <cellStyle name="Comma 15 3 13" xfId="9458"/>
    <cellStyle name="Comma 15 3 13 2" xfId="9459"/>
    <cellStyle name="Comma 15 3 13 2 2" xfId="9460"/>
    <cellStyle name="Comma 15 3 14" xfId="9461"/>
    <cellStyle name="Comma 15 3 14 2" xfId="9462"/>
    <cellStyle name="Comma 15 3 14 2 2" xfId="9463"/>
    <cellStyle name="Comma 15 3 15" xfId="9464"/>
    <cellStyle name="Comma 15 3 15 2" xfId="9465"/>
    <cellStyle name="Comma 15 3 2" xfId="9466"/>
    <cellStyle name="Comma 15 3 2 2" xfId="9467"/>
    <cellStyle name="Comma 15 3 2 2 2" xfId="9468"/>
    <cellStyle name="Comma 15 3 3" xfId="9469"/>
    <cellStyle name="Comma 15 3 3 2" xfId="9470"/>
    <cellStyle name="Comma 15 3 3 2 2" xfId="9471"/>
    <cellStyle name="Comma 15 3 4" xfId="9472"/>
    <cellStyle name="Comma 15 3 4 2" xfId="9473"/>
    <cellStyle name="Comma 15 3 4 2 2" xfId="9474"/>
    <cellStyle name="Comma 15 3 5" xfId="9475"/>
    <cellStyle name="Comma 15 3 5 2" xfId="9476"/>
    <cellStyle name="Comma 15 3 5 2 2" xfId="9477"/>
    <cellStyle name="Comma 15 3 6" xfId="9478"/>
    <cellStyle name="Comma 15 3 6 2" xfId="9479"/>
    <cellStyle name="Comma 15 3 6 2 2" xfId="9480"/>
    <cellStyle name="Comma 15 3 7" xfId="9481"/>
    <cellStyle name="Comma 15 3 7 2" xfId="9482"/>
    <cellStyle name="Comma 15 3 7 2 2" xfId="9483"/>
    <cellStyle name="Comma 15 3 8" xfId="9484"/>
    <cellStyle name="Comma 15 3 8 2" xfId="9485"/>
    <cellStyle name="Comma 15 3 8 2 2" xfId="9486"/>
    <cellStyle name="Comma 15 3 9" xfId="9487"/>
    <cellStyle name="Comma 15 3 9 2" xfId="9488"/>
    <cellStyle name="Comma 15 3 9 2 2" xfId="9489"/>
    <cellStyle name="Comma 15 30" xfId="9490"/>
    <cellStyle name="Comma 15 30 2" xfId="9491"/>
    <cellStyle name="Comma 15 30 2 2" xfId="9492"/>
    <cellStyle name="Comma 15 31" xfId="9493"/>
    <cellStyle name="Comma 15 31 2" xfId="9494"/>
    <cellStyle name="Comma 15 31 2 2" xfId="9495"/>
    <cellStyle name="Comma 15 32" xfId="9496"/>
    <cellStyle name="Comma 15 32 2" xfId="9497"/>
    <cellStyle name="Comma 15 32 2 2" xfId="9498"/>
    <cellStyle name="Comma 15 33" xfId="9499"/>
    <cellStyle name="Comma 15 33 2" xfId="9500"/>
    <cellStyle name="Comma 15 33 2 2" xfId="9501"/>
    <cellStyle name="Comma 15 34" xfId="9502"/>
    <cellStyle name="Comma 15 34 2" xfId="9503"/>
    <cellStyle name="Comma 15 34 2 2" xfId="9504"/>
    <cellStyle name="Comma 15 35" xfId="9505"/>
    <cellStyle name="Comma 15 35 2" xfId="9506"/>
    <cellStyle name="Comma 15 35 2 2" xfId="9507"/>
    <cellStyle name="Comma 15 36" xfId="9508"/>
    <cellStyle name="Comma 15 36 2" xfId="9509"/>
    <cellStyle name="Comma 15 36 2 2" xfId="9510"/>
    <cellStyle name="Comma 15 37" xfId="9511"/>
    <cellStyle name="Comma 15 37 2" xfId="9512"/>
    <cellStyle name="Comma 15 4" xfId="9513"/>
    <cellStyle name="Comma 15 4 10" xfId="9514"/>
    <cellStyle name="Comma 15 4 10 2" xfId="9515"/>
    <cellStyle name="Comma 15 4 10 2 2" xfId="9516"/>
    <cellStyle name="Comma 15 4 11" xfId="9517"/>
    <cellStyle name="Comma 15 4 11 2" xfId="9518"/>
    <cellStyle name="Comma 15 4 11 2 2" xfId="9519"/>
    <cellStyle name="Comma 15 4 12" xfId="9520"/>
    <cellStyle name="Comma 15 4 12 2" xfId="9521"/>
    <cellStyle name="Comma 15 4 12 2 2" xfId="9522"/>
    <cellStyle name="Comma 15 4 13" xfId="9523"/>
    <cellStyle name="Comma 15 4 13 2" xfId="9524"/>
    <cellStyle name="Comma 15 4 13 2 2" xfId="9525"/>
    <cellStyle name="Comma 15 4 14" xfId="9526"/>
    <cellStyle name="Comma 15 4 14 2" xfId="9527"/>
    <cellStyle name="Comma 15 4 14 2 2" xfId="9528"/>
    <cellStyle name="Comma 15 4 15" xfId="9529"/>
    <cellStyle name="Comma 15 4 15 2" xfId="9530"/>
    <cellStyle name="Comma 15 4 2" xfId="9531"/>
    <cellStyle name="Comma 15 4 2 2" xfId="9532"/>
    <cellStyle name="Comma 15 4 2 2 2" xfId="9533"/>
    <cellStyle name="Comma 15 4 3" xfId="9534"/>
    <cellStyle name="Comma 15 4 3 2" xfId="9535"/>
    <cellStyle name="Comma 15 4 3 2 2" xfId="9536"/>
    <cellStyle name="Comma 15 4 4" xfId="9537"/>
    <cellStyle name="Comma 15 4 4 2" xfId="9538"/>
    <cellStyle name="Comma 15 4 4 2 2" xfId="9539"/>
    <cellStyle name="Comma 15 4 5" xfId="9540"/>
    <cellStyle name="Comma 15 4 5 2" xfId="9541"/>
    <cellStyle name="Comma 15 4 5 2 2" xfId="9542"/>
    <cellStyle name="Comma 15 4 6" xfId="9543"/>
    <cellStyle name="Comma 15 4 6 2" xfId="9544"/>
    <cellStyle name="Comma 15 4 6 2 2" xfId="9545"/>
    <cellStyle name="Comma 15 4 7" xfId="9546"/>
    <cellStyle name="Comma 15 4 7 2" xfId="9547"/>
    <cellStyle name="Comma 15 4 7 2 2" xfId="9548"/>
    <cellStyle name="Comma 15 4 8" xfId="9549"/>
    <cellStyle name="Comma 15 4 8 2" xfId="9550"/>
    <cellStyle name="Comma 15 4 8 2 2" xfId="9551"/>
    <cellStyle name="Comma 15 4 9" xfId="9552"/>
    <cellStyle name="Comma 15 4 9 2" xfId="9553"/>
    <cellStyle name="Comma 15 4 9 2 2" xfId="9554"/>
    <cellStyle name="Comma 15 5" xfId="9555"/>
    <cellStyle name="Comma 15 5 10" xfId="9556"/>
    <cellStyle name="Comma 15 5 10 2" xfId="9557"/>
    <cellStyle name="Comma 15 5 10 2 2" xfId="9558"/>
    <cellStyle name="Comma 15 5 11" xfId="9559"/>
    <cellStyle name="Comma 15 5 11 2" xfId="9560"/>
    <cellStyle name="Comma 15 5 11 2 2" xfId="9561"/>
    <cellStyle name="Comma 15 5 12" xfId="9562"/>
    <cellStyle name="Comma 15 5 12 2" xfId="9563"/>
    <cellStyle name="Comma 15 5 12 2 2" xfId="9564"/>
    <cellStyle name="Comma 15 5 13" xfId="9565"/>
    <cellStyle name="Comma 15 5 13 2" xfId="9566"/>
    <cellStyle name="Comma 15 5 13 2 2" xfId="9567"/>
    <cellStyle name="Comma 15 5 14" xfId="9568"/>
    <cellStyle name="Comma 15 5 14 2" xfId="9569"/>
    <cellStyle name="Comma 15 5 14 2 2" xfId="9570"/>
    <cellStyle name="Comma 15 5 15" xfId="9571"/>
    <cellStyle name="Comma 15 5 15 2" xfId="9572"/>
    <cellStyle name="Comma 15 5 2" xfId="9573"/>
    <cellStyle name="Comma 15 5 2 2" xfId="9574"/>
    <cellStyle name="Comma 15 5 2 2 2" xfId="9575"/>
    <cellStyle name="Comma 15 5 3" xfId="9576"/>
    <cellStyle name="Comma 15 5 3 2" xfId="9577"/>
    <cellStyle name="Comma 15 5 3 2 2" xfId="9578"/>
    <cellStyle name="Comma 15 5 4" xfId="9579"/>
    <cellStyle name="Comma 15 5 4 2" xfId="9580"/>
    <cellStyle name="Comma 15 5 4 2 2" xfId="9581"/>
    <cellStyle name="Comma 15 5 5" xfId="9582"/>
    <cellStyle name="Comma 15 5 5 2" xfId="9583"/>
    <cellStyle name="Comma 15 5 5 2 2" xfId="9584"/>
    <cellStyle name="Comma 15 5 6" xfId="9585"/>
    <cellStyle name="Comma 15 5 6 2" xfId="9586"/>
    <cellStyle name="Comma 15 5 6 2 2" xfId="9587"/>
    <cellStyle name="Comma 15 5 7" xfId="9588"/>
    <cellStyle name="Comma 15 5 7 2" xfId="9589"/>
    <cellStyle name="Comma 15 5 7 2 2" xfId="9590"/>
    <cellStyle name="Comma 15 5 8" xfId="9591"/>
    <cellStyle name="Comma 15 5 8 2" xfId="9592"/>
    <cellStyle name="Comma 15 5 8 2 2" xfId="9593"/>
    <cellStyle name="Comma 15 5 9" xfId="9594"/>
    <cellStyle name="Comma 15 5 9 2" xfId="9595"/>
    <cellStyle name="Comma 15 5 9 2 2" xfId="9596"/>
    <cellStyle name="Comma 15 6" xfId="9597"/>
    <cellStyle name="Comma 15 6 10" xfId="9598"/>
    <cellStyle name="Comma 15 6 10 2" xfId="9599"/>
    <cellStyle name="Comma 15 6 10 2 2" xfId="9600"/>
    <cellStyle name="Comma 15 6 11" xfId="9601"/>
    <cellStyle name="Comma 15 6 11 2" xfId="9602"/>
    <cellStyle name="Comma 15 6 11 2 2" xfId="9603"/>
    <cellStyle name="Comma 15 6 12" xfId="9604"/>
    <cellStyle name="Comma 15 6 12 2" xfId="9605"/>
    <cellStyle name="Comma 15 6 12 2 2" xfId="9606"/>
    <cellStyle name="Comma 15 6 13" xfId="9607"/>
    <cellStyle name="Comma 15 6 13 2" xfId="9608"/>
    <cellStyle name="Comma 15 6 13 2 2" xfId="9609"/>
    <cellStyle name="Comma 15 6 14" xfId="9610"/>
    <cellStyle name="Comma 15 6 14 2" xfId="9611"/>
    <cellStyle name="Comma 15 6 14 2 2" xfId="9612"/>
    <cellStyle name="Comma 15 6 15" xfId="9613"/>
    <cellStyle name="Comma 15 6 15 2" xfId="9614"/>
    <cellStyle name="Comma 15 6 2" xfId="9615"/>
    <cellStyle name="Comma 15 6 2 2" xfId="9616"/>
    <cellStyle name="Comma 15 6 2 2 2" xfId="9617"/>
    <cellStyle name="Comma 15 6 3" xfId="9618"/>
    <cellStyle name="Comma 15 6 3 2" xfId="9619"/>
    <cellStyle name="Comma 15 6 3 2 2" xfId="9620"/>
    <cellStyle name="Comma 15 6 4" xfId="9621"/>
    <cellStyle name="Comma 15 6 4 2" xfId="9622"/>
    <cellStyle name="Comma 15 6 4 2 2" xfId="9623"/>
    <cellStyle name="Comma 15 6 5" xfId="9624"/>
    <cellStyle name="Comma 15 6 5 2" xfId="9625"/>
    <cellStyle name="Comma 15 6 5 2 2" xfId="9626"/>
    <cellStyle name="Comma 15 6 6" xfId="9627"/>
    <cellStyle name="Comma 15 6 6 2" xfId="9628"/>
    <cellStyle name="Comma 15 6 6 2 2" xfId="9629"/>
    <cellStyle name="Comma 15 6 7" xfId="9630"/>
    <cellStyle name="Comma 15 6 7 2" xfId="9631"/>
    <cellStyle name="Comma 15 6 7 2 2" xfId="9632"/>
    <cellStyle name="Comma 15 6 8" xfId="9633"/>
    <cellStyle name="Comma 15 6 8 2" xfId="9634"/>
    <cellStyle name="Comma 15 6 8 2 2" xfId="9635"/>
    <cellStyle name="Comma 15 6 9" xfId="9636"/>
    <cellStyle name="Comma 15 6 9 2" xfId="9637"/>
    <cellStyle name="Comma 15 6 9 2 2" xfId="9638"/>
    <cellStyle name="Comma 15 7" xfId="9639"/>
    <cellStyle name="Comma 15 7 10" xfId="9640"/>
    <cellStyle name="Comma 15 7 10 2" xfId="9641"/>
    <cellStyle name="Comma 15 7 10 2 2" xfId="9642"/>
    <cellStyle name="Comma 15 7 11" xfId="9643"/>
    <cellStyle name="Comma 15 7 11 2" xfId="9644"/>
    <cellStyle name="Comma 15 7 11 2 2" xfId="9645"/>
    <cellStyle name="Comma 15 7 12" xfId="9646"/>
    <cellStyle name="Comma 15 7 12 2" xfId="9647"/>
    <cellStyle name="Comma 15 7 12 2 2" xfId="9648"/>
    <cellStyle name="Comma 15 7 13" xfId="9649"/>
    <cellStyle name="Comma 15 7 13 2" xfId="9650"/>
    <cellStyle name="Comma 15 7 13 2 2" xfId="9651"/>
    <cellStyle name="Comma 15 7 14" xfId="9652"/>
    <cellStyle name="Comma 15 7 14 2" xfId="9653"/>
    <cellStyle name="Comma 15 7 14 2 2" xfId="9654"/>
    <cellStyle name="Comma 15 7 15" xfId="9655"/>
    <cellStyle name="Comma 15 7 15 2" xfId="9656"/>
    <cellStyle name="Comma 15 7 2" xfId="9657"/>
    <cellStyle name="Comma 15 7 2 2" xfId="9658"/>
    <cellStyle name="Comma 15 7 2 2 2" xfId="9659"/>
    <cellStyle name="Comma 15 7 3" xfId="9660"/>
    <cellStyle name="Comma 15 7 3 2" xfId="9661"/>
    <cellStyle name="Comma 15 7 3 2 2" xfId="9662"/>
    <cellStyle name="Comma 15 7 4" xfId="9663"/>
    <cellStyle name="Comma 15 7 4 2" xfId="9664"/>
    <cellStyle name="Comma 15 7 4 2 2" xfId="9665"/>
    <cellStyle name="Comma 15 7 5" xfId="9666"/>
    <cellStyle name="Comma 15 7 5 2" xfId="9667"/>
    <cellStyle name="Comma 15 7 5 2 2" xfId="9668"/>
    <cellStyle name="Comma 15 7 6" xfId="9669"/>
    <cellStyle name="Comma 15 7 6 2" xfId="9670"/>
    <cellStyle name="Comma 15 7 6 2 2" xfId="9671"/>
    <cellStyle name="Comma 15 7 7" xfId="9672"/>
    <cellStyle name="Comma 15 7 7 2" xfId="9673"/>
    <cellStyle name="Comma 15 7 7 2 2" xfId="9674"/>
    <cellStyle name="Comma 15 7 8" xfId="9675"/>
    <cellStyle name="Comma 15 7 8 2" xfId="9676"/>
    <cellStyle name="Comma 15 7 8 2 2" xfId="9677"/>
    <cellStyle name="Comma 15 7 9" xfId="9678"/>
    <cellStyle name="Comma 15 7 9 2" xfId="9679"/>
    <cellStyle name="Comma 15 7 9 2 2" xfId="9680"/>
    <cellStyle name="Comma 15 8" xfId="9681"/>
    <cellStyle name="Comma 15 8 10" xfId="9682"/>
    <cellStyle name="Comma 15 8 10 2" xfId="9683"/>
    <cellStyle name="Comma 15 8 10 2 2" xfId="9684"/>
    <cellStyle name="Comma 15 8 11" xfId="9685"/>
    <cellStyle name="Comma 15 8 11 2" xfId="9686"/>
    <cellStyle name="Comma 15 8 11 2 2" xfId="9687"/>
    <cellStyle name="Comma 15 8 12" xfId="9688"/>
    <cellStyle name="Comma 15 8 12 2" xfId="9689"/>
    <cellStyle name="Comma 15 8 12 2 2" xfId="9690"/>
    <cellStyle name="Comma 15 8 13" xfId="9691"/>
    <cellStyle name="Comma 15 8 13 2" xfId="9692"/>
    <cellStyle name="Comma 15 8 13 2 2" xfId="9693"/>
    <cellStyle name="Comma 15 8 14" xfId="9694"/>
    <cellStyle name="Comma 15 8 14 2" xfId="9695"/>
    <cellStyle name="Comma 15 8 14 2 2" xfId="9696"/>
    <cellStyle name="Comma 15 8 15" xfId="9697"/>
    <cellStyle name="Comma 15 8 15 2" xfId="9698"/>
    <cellStyle name="Comma 15 8 2" xfId="9699"/>
    <cellStyle name="Comma 15 8 2 2" xfId="9700"/>
    <cellStyle name="Comma 15 8 2 2 2" xfId="9701"/>
    <cellStyle name="Comma 15 8 3" xfId="9702"/>
    <cellStyle name="Comma 15 8 3 2" xfId="9703"/>
    <cellStyle name="Comma 15 8 3 2 2" xfId="9704"/>
    <cellStyle name="Comma 15 8 4" xfId="9705"/>
    <cellStyle name="Comma 15 8 4 2" xfId="9706"/>
    <cellStyle name="Comma 15 8 4 2 2" xfId="9707"/>
    <cellStyle name="Comma 15 8 5" xfId="9708"/>
    <cellStyle name="Comma 15 8 5 2" xfId="9709"/>
    <cellStyle name="Comma 15 8 5 2 2" xfId="9710"/>
    <cellStyle name="Comma 15 8 6" xfId="9711"/>
    <cellStyle name="Comma 15 8 6 2" xfId="9712"/>
    <cellStyle name="Comma 15 8 6 2 2" xfId="9713"/>
    <cellStyle name="Comma 15 8 7" xfId="9714"/>
    <cellStyle name="Comma 15 8 7 2" xfId="9715"/>
    <cellStyle name="Comma 15 8 7 2 2" xfId="9716"/>
    <cellStyle name="Comma 15 8 8" xfId="9717"/>
    <cellStyle name="Comma 15 8 8 2" xfId="9718"/>
    <cellStyle name="Comma 15 8 8 2 2" xfId="9719"/>
    <cellStyle name="Comma 15 8 9" xfId="9720"/>
    <cellStyle name="Comma 15 8 9 2" xfId="9721"/>
    <cellStyle name="Comma 15 8 9 2 2" xfId="9722"/>
    <cellStyle name="Comma 15 9" xfId="9723"/>
    <cellStyle name="Comma 15 9 10" xfId="9724"/>
    <cellStyle name="Comma 15 9 10 2" xfId="9725"/>
    <cellStyle name="Comma 15 9 10 2 2" xfId="9726"/>
    <cellStyle name="Comma 15 9 11" xfId="9727"/>
    <cellStyle name="Comma 15 9 11 2" xfId="9728"/>
    <cellStyle name="Comma 15 9 11 2 2" xfId="9729"/>
    <cellStyle name="Comma 15 9 12" xfId="9730"/>
    <cellStyle name="Comma 15 9 12 2" xfId="9731"/>
    <cellStyle name="Comma 15 9 12 2 2" xfId="9732"/>
    <cellStyle name="Comma 15 9 13" xfId="9733"/>
    <cellStyle name="Comma 15 9 13 2" xfId="9734"/>
    <cellStyle name="Comma 15 9 13 2 2" xfId="9735"/>
    <cellStyle name="Comma 15 9 14" xfId="9736"/>
    <cellStyle name="Comma 15 9 14 2" xfId="9737"/>
    <cellStyle name="Comma 15 9 14 2 2" xfId="9738"/>
    <cellStyle name="Comma 15 9 15" xfId="9739"/>
    <cellStyle name="Comma 15 9 15 2" xfId="9740"/>
    <cellStyle name="Comma 15 9 2" xfId="9741"/>
    <cellStyle name="Comma 15 9 2 2" xfId="9742"/>
    <cellStyle name="Comma 15 9 2 2 2" xfId="9743"/>
    <cellStyle name="Comma 15 9 3" xfId="9744"/>
    <cellStyle name="Comma 15 9 3 2" xfId="9745"/>
    <cellStyle name="Comma 15 9 3 2 2" xfId="9746"/>
    <cellStyle name="Comma 15 9 4" xfId="9747"/>
    <cellStyle name="Comma 15 9 4 2" xfId="9748"/>
    <cellStyle name="Comma 15 9 4 2 2" xfId="9749"/>
    <cellStyle name="Comma 15 9 5" xfId="9750"/>
    <cellStyle name="Comma 15 9 5 2" xfId="9751"/>
    <cellStyle name="Comma 15 9 5 2 2" xfId="9752"/>
    <cellStyle name="Comma 15 9 6" xfId="9753"/>
    <cellStyle name="Comma 15 9 6 2" xfId="9754"/>
    <cellStyle name="Comma 15 9 6 2 2" xfId="9755"/>
    <cellStyle name="Comma 15 9 7" xfId="9756"/>
    <cellStyle name="Comma 15 9 7 2" xfId="9757"/>
    <cellStyle name="Comma 15 9 7 2 2" xfId="9758"/>
    <cellStyle name="Comma 15 9 8" xfId="9759"/>
    <cellStyle name="Comma 15 9 8 2" xfId="9760"/>
    <cellStyle name="Comma 15 9 8 2 2" xfId="9761"/>
    <cellStyle name="Comma 15 9 9" xfId="9762"/>
    <cellStyle name="Comma 15 9 9 2" xfId="9763"/>
    <cellStyle name="Comma 15 9 9 2 2" xfId="9764"/>
    <cellStyle name="Comma 16" xfId="9765"/>
    <cellStyle name="Comma 16 2" xfId="9766"/>
    <cellStyle name="Comma 16 2 2" xfId="49481"/>
    <cellStyle name="Comma 17" xfId="9767"/>
    <cellStyle name="Comma 17 2" xfId="9768"/>
    <cellStyle name="Comma 17 2 2" xfId="9769"/>
    <cellStyle name="Comma 17 2 2 2" xfId="49482"/>
    <cellStyle name="Comma 17 3" xfId="49483"/>
    <cellStyle name="Comma 18" xfId="9770"/>
    <cellStyle name="Comma 18 2" xfId="9771"/>
    <cellStyle name="Comma 18 2 2" xfId="49484"/>
    <cellStyle name="Comma 19" xfId="9772"/>
    <cellStyle name="Comma 19 2" xfId="9773"/>
    <cellStyle name="Comma 19 2 2" xfId="9774"/>
    <cellStyle name="Comma 19 2 2 2" xfId="9775"/>
    <cellStyle name="Comma 19 3" xfId="9776"/>
    <cellStyle name="Comma 19 3 2" xfId="9777"/>
    <cellStyle name="Comma 19 3 2 2" xfId="9778"/>
    <cellStyle name="Comma 19 4" xfId="9779"/>
    <cellStyle name="Comma 19 4 2" xfId="9780"/>
    <cellStyle name="Comma 19 4 2 2" xfId="9781"/>
    <cellStyle name="Comma 19 5" xfId="9782"/>
    <cellStyle name="Comma 19 5 2" xfId="9783"/>
    <cellStyle name="Comma 19 5 2 2" xfId="9784"/>
    <cellStyle name="Comma 19 6" xfId="9785"/>
    <cellStyle name="Comma 19 6 2" xfId="9786"/>
    <cellStyle name="Comma 2" xfId="9787"/>
    <cellStyle name="Comma 2 10" xfId="9788"/>
    <cellStyle name="Comma 2 10 2" xfId="9789"/>
    <cellStyle name="Comma 2 10 2 2" xfId="9790"/>
    <cellStyle name="Comma 2 11" xfId="9791"/>
    <cellStyle name="Comma 2 11 2" xfId="9792"/>
    <cellStyle name="Comma 2 11 2 2" xfId="9793"/>
    <cellStyle name="Comma 2 11 2 2 2" xfId="49485"/>
    <cellStyle name="Comma 2 12" xfId="9794"/>
    <cellStyle name="Comma 2 12 2" xfId="9795"/>
    <cellStyle name="Comma 2 12 2 2" xfId="9796"/>
    <cellStyle name="Comma 2 12 2 2 2" xfId="49486"/>
    <cellStyle name="Comma 2 13" xfId="9797"/>
    <cellStyle name="Comma 2 13 2" xfId="9798"/>
    <cellStyle name="Comma 2 13 2 2" xfId="9799"/>
    <cellStyle name="Comma 2 13 2 2 2" xfId="49487"/>
    <cellStyle name="Comma 2 14" xfId="9800"/>
    <cellStyle name="Comma 2 14 2" xfId="9801"/>
    <cellStyle name="Comma 2 14 2 2" xfId="9802"/>
    <cellStyle name="Comma 2 14 2 2 2" xfId="49488"/>
    <cellStyle name="Comma 2 15" xfId="9803"/>
    <cellStyle name="Comma 2 15 2" xfId="9804"/>
    <cellStyle name="Comma 2 15 2 2" xfId="9805"/>
    <cellStyle name="Comma 2 15 2 2 2" xfId="49489"/>
    <cellStyle name="Comma 2 16" xfId="9806"/>
    <cellStyle name="Comma 2 16 10" xfId="9807"/>
    <cellStyle name="Comma 2 16 10 10" xfId="9808"/>
    <cellStyle name="Comma 2 16 10 10 2" xfId="9809"/>
    <cellStyle name="Comma 2 16 10 10 2 2" xfId="9810"/>
    <cellStyle name="Comma 2 16 10 11" xfId="9811"/>
    <cellStyle name="Comma 2 16 10 11 2" xfId="9812"/>
    <cellStyle name="Comma 2 16 10 11 2 2" xfId="9813"/>
    <cellStyle name="Comma 2 16 10 12" xfId="9814"/>
    <cellStyle name="Comma 2 16 10 12 2" xfId="9815"/>
    <cellStyle name="Comma 2 16 10 12 2 2" xfId="9816"/>
    <cellStyle name="Comma 2 16 10 13" xfId="9817"/>
    <cellStyle name="Comma 2 16 10 13 2" xfId="9818"/>
    <cellStyle name="Comma 2 16 10 13 2 2" xfId="9819"/>
    <cellStyle name="Comma 2 16 10 14" xfId="9820"/>
    <cellStyle name="Comma 2 16 10 14 2" xfId="9821"/>
    <cellStyle name="Comma 2 16 10 14 2 2" xfId="9822"/>
    <cellStyle name="Comma 2 16 10 15" xfId="9823"/>
    <cellStyle name="Comma 2 16 10 15 2" xfId="9824"/>
    <cellStyle name="Comma 2 16 10 2" xfId="9825"/>
    <cellStyle name="Comma 2 16 10 2 2" xfId="9826"/>
    <cellStyle name="Comma 2 16 10 2 2 2" xfId="9827"/>
    <cellStyle name="Comma 2 16 10 3" xfId="9828"/>
    <cellStyle name="Comma 2 16 10 3 2" xfId="9829"/>
    <cellStyle name="Comma 2 16 10 3 2 2" xfId="9830"/>
    <cellStyle name="Comma 2 16 10 4" xfId="9831"/>
    <cellStyle name="Comma 2 16 10 4 2" xfId="9832"/>
    <cellStyle name="Comma 2 16 10 4 2 2" xfId="9833"/>
    <cellStyle name="Comma 2 16 10 5" xfId="9834"/>
    <cellStyle name="Comma 2 16 10 5 2" xfId="9835"/>
    <cellStyle name="Comma 2 16 10 5 2 2" xfId="9836"/>
    <cellStyle name="Comma 2 16 10 6" xfId="9837"/>
    <cellStyle name="Comma 2 16 10 6 2" xfId="9838"/>
    <cellStyle name="Comma 2 16 10 6 2 2" xfId="9839"/>
    <cellStyle name="Comma 2 16 10 7" xfId="9840"/>
    <cellStyle name="Comma 2 16 10 7 2" xfId="9841"/>
    <cellStyle name="Comma 2 16 10 7 2 2" xfId="9842"/>
    <cellStyle name="Comma 2 16 10 8" xfId="9843"/>
    <cellStyle name="Comma 2 16 10 8 2" xfId="9844"/>
    <cellStyle name="Comma 2 16 10 8 2 2" xfId="9845"/>
    <cellStyle name="Comma 2 16 10 9" xfId="9846"/>
    <cellStyle name="Comma 2 16 10 9 2" xfId="9847"/>
    <cellStyle name="Comma 2 16 10 9 2 2" xfId="9848"/>
    <cellStyle name="Comma 2 16 11" xfId="9849"/>
    <cellStyle name="Comma 2 16 11 10" xfId="9850"/>
    <cellStyle name="Comma 2 16 11 10 2" xfId="9851"/>
    <cellStyle name="Comma 2 16 11 10 2 2" xfId="9852"/>
    <cellStyle name="Comma 2 16 11 11" xfId="9853"/>
    <cellStyle name="Comma 2 16 11 11 2" xfId="9854"/>
    <cellStyle name="Comma 2 16 11 11 2 2" xfId="9855"/>
    <cellStyle name="Comma 2 16 11 12" xfId="9856"/>
    <cellStyle name="Comma 2 16 11 12 2" xfId="9857"/>
    <cellStyle name="Comma 2 16 11 12 2 2" xfId="9858"/>
    <cellStyle name="Comma 2 16 11 13" xfId="9859"/>
    <cellStyle name="Comma 2 16 11 13 2" xfId="9860"/>
    <cellStyle name="Comma 2 16 11 13 2 2" xfId="9861"/>
    <cellStyle name="Comma 2 16 11 14" xfId="9862"/>
    <cellStyle name="Comma 2 16 11 14 2" xfId="9863"/>
    <cellStyle name="Comma 2 16 11 14 2 2" xfId="9864"/>
    <cellStyle name="Comma 2 16 11 15" xfId="9865"/>
    <cellStyle name="Comma 2 16 11 15 2" xfId="9866"/>
    <cellStyle name="Comma 2 16 11 2" xfId="9867"/>
    <cellStyle name="Comma 2 16 11 2 2" xfId="9868"/>
    <cellStyle name="Comma 2 16 11 2 2 2" xfId="9869"/>
    <cellStyle name="Comma 2 16 11 3" xfId="9870"/>
    <cellStyle name="Comma 2 16 11 3 2" xfId="9871"/>
    <cellStyle name="Comma 2 16 11 3 2 2" xfId="9872"/>
    <cellStyle name="Comma 2 16 11 4" xfId="9873"/>
    <cellStyle name="Comma 2 16 11 4 2" xfId="9874"/>
    <cellStyle name="Comma 2 16 11 4 2 2" xfId="9875"/>
    <cellStyle name="Comma 2 16 11 5" xfId="9876"/>
    <cellStyle name="Comma 2 16 11 5 2" xfId="9877"/>
    <cellStyle name="Comma 2 16 11 5 2 2" xfId="9878"/>
    <cellStyle name="Comma 2 16 11 6" xfId="9879"/>
    <cellStyle name="Comma 2 16 11 6 2" xfId="9880"/>
    <cellStyle name="Comma 2 16 11 6 2 2" xfId="9881"/>
    <cellStyle name="Comma 2 16 11 7" xfId="9882"/>
    <cellStyle name="Comma 2 16 11 7 2" xfId="9883"/>
    <cellStyle name="Comma 2 16 11 7 2 2" xfId="9884"/>
    <cellStyle name="Comma 2 16 11 8" xfId="9885"/>
    <cellStyle name="Comma 2 16 11 8 2" xfId="9886"/>
    <cellStyle name="Comma 2 16 11 8 2 2" xfId="9887"/>
    <cellStyle name="Comma 2 16 11 9" xfId="9888"/>
    <cellStyle name="Comma 2 16 11 9 2" xfId="9889"/>
    <cellStyle name="Comma 2 16 11 9 2 2" xfId="9890"/>
    <cellStyle name="Comma 2 16 12" xfId="9891"/>
    <cellStyle name="Comma 2 16 12 10" xfId="9892"/>
    <cellStyle name="Comma 2 16 12 10 2" xfId="9893"/>
    <cellStyle name="Comma 2 16 12 10 2 2" xfId="9894"/>
    <cellStyle name="Comma 2 16 12 11" xfId="9895"/>
    <cellStyle name="Comma 2 16 12 11 2" xfId="9896"/>
    <cellStyle name="Comma 2 16 12 11 2 2" xfId="9897"/>
    <cellStyle name="Comma 2 16 12 12" xfId="9898"/>
    <cellStyle name="Comma 2 16 12 12 2" xfId="9899"/>
    <cellStyle name="Comma 2 16 12 12 2 2" xfId="9900"/>
    <cellStyle name="Comma 2 16 12 13" xfId="9901"/>
    <cellStyle name="Comma 2 16 12 13 2" xfId="9902"/>
    <cellStyle name="Comma 2 16 12 13 2 2" xfId="9903"/>
    <cellStyle name="Comma 2 16 12 14" xfId="9904"/>
    <cellStyle name="Comma 2 16 12 14 2" xfId="9905"/>
    <cellStyle name="Comma 2 16 12 14 2 2" xfId="9906"/>
    <cellStyle name="Comma 2 16 12 15" xfId="9907"/>
    <cellStyle name="Comma 2 16 12 15 2" xfId="9908"/>
    <cellStyle name="Comma 2 16 12 2" xfId="9909"/>
    <cellStyle name="Comma 2 16 12 2 2" xfId="9910"/>
    <cellStyle name="Comma 2 16 12 2 2 2" xfId="9911"/>
    <cellStyle name="Comma 2 16 12 3" xfId="9912"/>
    <cellStyle name="Comma 2 16 12 3 2" xfId="9913"/>
    <cellStyle name="Comma 2 16 12 3 2 2" xfId="9914"/>
    <cellStyle name="Comma 2 16 12 4" xfId="9915"/>
    <cellStyle name="Comma 2 16 12 4 2" xfId="9916"/>
    <cellStyle name="Comma 2 16 12 4 2 2" xfId="9917"/>
    <cellStyle name="Comma 2 16 12 5" xfId="9918"/>
    <cellStyle name="Comma 2 16 12 5 2" xfId="9919"/>
    <cellStyle name="Comma 2 16 12 5 2 2" xfId="9920"/>
    <cellStyle name="Comma 2 16 12 6" xfId="9921"/>
    <cellStyle name="Comma 2 16 12 6 2" xfId="9922"/>
    <cellStyle name="Comma 2 16 12 6 2 2" xfId="9923"/>
    <cellStyle name="Comma 2 16 12 7" xfId="9924"/>
    <cellStyle name="Comma 2 16 12 7 2" xfId="9925"/>
    <cellStyle name="Comma 2 16 12 7 2 2" xfId="9926"/>
    <cellStyle name="Comma 2 16 12 8" xfId="9927"/>
    <cellStyle name="Comma 2 16 12 8 2" xfId="9928"/>
    <cellStyle name="Comma 2 16 12 8 2 2" xfId="9929"/>
    <cellStyle name="Comma 2 16 12 9" xfId="9930"/>
    <cellStyle name="Comma 2 16 12 9 2" xfId="9931"/>
    <cellStyle name="Comma 2 16 12 9 2 2" xfId="9932"/>
    <cellStyle name="Comma 2 16 13" xfId="9933"/>
    <cellStyle name="Comma 2 16 13 10" xfId="9934"/>
    <cellStyle name="Comma 2 16 13 10 2" xfId="9935"/>
    <cellStyle name="Comma 2 16 13 10 2 2" xfId="9936"/>
    <cellStyle name="Comma 2 16 13 11" xfId="9937"/>
    <cellStyle name="Comma 2 16 13 11 2" xfId="9938"/>
    <cellStyle name="Comma 2 16 13 11 2 2" xfId="9939"/>
    <cellStyle name="Comma 2 16 13 12" xfId="9940"/>
    <cellStyle name="Comma 2 16 13 12 2" xfId="9941"/>
    <cellStyle name="Comma 2 16 13 12 2 2" xfId="9942"/>
    <cellStyle name="Comma 2 16 13 13" xfId="9943"/>
    <cellStyle name="Comma 2 16 13 13 2" xfId="9944"/>
    <cellStyle name="Comma 2 16 13 13 2 2" xfId="9945"/>
    <cellStyle name="Comma 2 16 13 14" xfId="9946"/>
    <cellStyle name="Comma 2 16 13 14 2" xfId="9947"/>
    <cellStyle name="Comma 2 16 13 14 2 2" xfId="9948"/>
    <cellStyle name="Comma 2 16 13 15" xfId="9949"/>
    <cellStyle name="Comma 2 16 13 15 2" xfId="9950"/>
    <cellStyle name="Comma 2 16 13 2" xfId="9951"/>
    <cellStyle name="Comma 2 16 13 2 2" xfId="9952"/>
    <cellStyle name="Comma 2 16 13 2 2 2" xfId="9953"/>
    <cellStyle name="Comma 2 16 13 3" xfId="9954"/>
    <cellStyle name="Comma 2 16 13 3 2" xfId="9955"/>
    <cellStyle name="Comma 2 16 13 3 2 2" xfId="9956"/>
    <cellStyle name="Comma 2 16 13 4" xfId="9957"/>
    <cellStyle name="Comma 2 16 13 4 2" xfId="9958"/>
    <cellStyle name="Comma 2 16 13 4 2 2" xfId="9959"/>
    <cellStyle name="Comma 2 16 13 5" xfId="9960"/>
    <cellStyle name="Comma 2 16 13 5 2" xfId="9961"/>
    <cellStyle name="Comma 2 16 13 5 2 2" xfId="9962"/>
    <cellStyle name="Comma 2 16 13 6" xfId="9963"/>
    <cellStyle name="Comma 2 16 13 6 2" xfId="9964"/>
    <cellStyle name="Comma 2 16 13 6 2 2" xfId="9965"/>
    <cellStyle name="Comma 2 16 13 7" xfId="9966"/>
    <cellStyle name="Comma 2 16 13 7 2" xfId="9967"/>
    <cellStyle name="Comma 2 16 13 7 2 2" xfId="9968"/>
    <cellStyle name="Comma 2 16 13 8" xfId="9969"/>
    <cellStyle name="Comma 2 16 13 8 2" xfId="9970"/>
    <cellStyle name="Comma 2 16 13 8 2 2" xfId="9971"/>
    <cellStyle name="Comma 2 16 13 9" xfId="9972"/>
    <cellStyle name="Comma 2 16 13 9 2" xfId="9973"/>
    <cellStyle name="Comma 2 16 13 9 2 2" xfId="9974"/>
    <cellStyle name="Comma 2 16 14" xfId="9975"/>
    <cellStyle name="Comma 2 16 14 10" xfId="9976"/>
    <cellStyle name="Comma 2 16 14 10 2" xfId="9977"/>
    <cellStyle name="Comma 2 16 14 10 2 2" xfId="9978"/>
    <cellStyle name="Comma 2 16 14 11" xfId="9979"/>
    <cellStyle name="Comma 2 16 14 11 2" xfId="9980"/>
    <cellStyle name="Comma 2 16 14 11 2 2" xfId="9981"/>
    <cellStyle name="Comma 2 16 14 12" xfId="9982"/>
    <cellStyle name="Comma 2 16 14 12 2" xfId="9983"/>
    <cellStyle name="Comma 2 16 14 12 2 2" xfId="9984"/>
    <cellStyle name="Comma 2 16 14 13" xfId="9985"/>
    <cellStyle name="Comma 2 16 14 13 2" xfId="9986"/>
    <cellStyle name="Comma 2 16 14 13 2 2" xfId="9987"/>
    <cellStyle name="Comma 2 16 14 14" xfId="9988"/>
    <cellStyle name="Comma 2 16 14 14 2" xfId="9989"/>
    <cellStyle name="Comma 2 16 14 14 2 2" xfId="9990"/>
    <cellStyle name="Comma 2 16 14 15" xfId="9991"/>
    <cellStyle name="Comma 2 16 14 15 2" xfId="9992"/>
    <cellStyle name="Comma 2 16 14 2" xfId="9993"/>
    <cellStyle name="Comma 2 16 14 2 2" xfId="9994"/>
    <cellStyle name="Comma 2 16 14 2 2 2" xfId="9995"/>
    <cellStyle name="Comma 2 16 14 3" xfId="9996"/>
    <cellStyle name="Comma 2 16 14 3 2" xfId="9997"/>
    <cellStyle name="Comma 2 16 14 3 2 2" xfId="9998"/>
    <cellStyle name="Comma 2 16 14 4" xfId="9999"/>
    <cellStyle name="Comma 2 16 14 4 2" xfId="10000"/>
    <cellStyle name="Comma 2 16 14 4 2 2" xfId="10001"/>
    <cellStyle name="Comma 2 16 14 5" xfId="10002"/>
    <cellStyle name="Comma 2 16 14 5 2" xfId="10003"/>
    <cellStyle name="Comma 2 16 14 5 2 2" xfId="10004"/>
    <cellStyle name="Comma 2 16 14 6" xfId="10005"/>
    <cellStyle name="Comma 2 16 14 6 2" xfId="10006"/>
    <cellStyle name="Comma 2 16 14 6 2 2" xfId="10007"/>
    <cellStyle name="Comma 2 16 14 7" xfId="10008"/>
    <cellStyle name="Comma 2 16 14 7 2" xfId="10009"/>
    <cellStyle name="Comma 2 16 14 7 2 2" xfId="10010"/>
    <cellStyle name="Comma 2 16 14 8" xfId="10011"/>
    <cellStyle name="Comma 2 16 14 8 2" xfId="10012"/>
    <cellStyle name="Comma 2 16 14 8 2 2" xfId="10013"/>
    <cellStyle name="Comma 2 16 14 9" xfId="10014"/>
    <cellStyle name="Comma 2 16 14 9 2" xfId="10015"/>
    <cellStyle name="Comma 2 16 14 9 2 2" xfId="10016"/>
    <cellStyle name="Comma 2 16 15" xfId="10017"/>
    <cellStyle name="Comma 2 16 15 10" xfId="10018"/>
    <cellStyle name="Comma 2 16 15 10 2" xfId="10019"/>
    <cellStyle name="Comma 2 16 15 10 2 2" xfId="10020"/>
    <cellStyle name="Comma 2 16 15 11" xfId="10021"/>
    <cellStyle name="Comma 2 16 15 11 2" xfId="10022"/>
    <cellStyle name="Comma 2 16 15 11 2 2" xfId="10023"/>
    <cellStyle name="Comma 2 16 15 12" xfId="10024"/>
    <cellStyle name="Comma 2 16 15 12 2" xfId="10025"/>
    <cellStyle name="Comma 2 16 15 12 2 2" xfId="10026"/>
    <cellStyle name="Comma 2 16 15 13" xfId="10027"/>
    <cellStyle name="Comma 2 16 15 13 2" xfId="10028"/>
    <cellStyle name="Comma 2 16 15 13 2 2" xfId="10029"/>
    <cellStyle name="Comma 2 16 15 14" xfId="10030"/>
    <cellStyle name="Comma 2 16 15 14 2" xfId="10031"/>
    <cellStyle name="Comma 2 16 15 14 2 2" xfId="10032"/>
    <cellStyle name="Comma 2 16 15 15" xfId="10033"/>
    <cellStyle name="Comma 2 16 15 15 2" xfId="10034"/>
    <cellStyle name="Comma 2 16 15 2" xfId="10035"/>
    <cellStyle name="Comma 2 16 15 2 2" xfId="10036"/>
    <cellStyle name="Comma 2 16 15 2 2 2" xfId="10037"/>
    <cellStyle name="Comma 2 16 15 3" xfId="10038"/>
    <cellStyle name="Comma 2 16 15 3 2" xfId="10039"/>
    <cellStyle name="Comma 2 16 15 3 2 2" xfId="10040"/>
    <cellStyle name="Comma 2 16 15 4" xfId="10041"/>
    <cellStyle name="Comma 2 16 15 4 2" xfId="10042"/>
    <cellStyle name="Comma 2 16 15 4 2 2" xfId="10043"/>
    <cellStyle name="Comma 2 16 15 5" xfId="10044"/>
    <cellStyle name="Comma 2 16 15 5 2" xfId="10045"/>
    <cellStyle name="Comma 2 16 15 5 2 2" xfId="10046"/>
    <cellStyle name="Comma 2 16 15 6" xfId="10047"/>
    <cellStyle name="Comma 2 16 15 6 2" xfId="10048"/>
    <cellStyle name="Comma 2 16 15 6 2 2" xfId="10049"/>
    <cellStyle name="Comma 2 16 15 7" xfId="10050"/>
    <cellStyle name="Comma 2 16 15 7 2" xfId="10051"/>
    <cellStyle name="Comma 2 16 15 7 2 2" xfId="10052"/>
    <cellStyle name="Comma 2 16 15 8" xfId="10053"/>
    <cellStyle name="Comma 2 16 15 8 2" xfId="10054"/>
    <cellStyle name="Comma 2 16 15 8 2 2" xfId="10055"/>
    <cellStyle name="Comma 2 16 15 9" xfId="10056"/>
    <cellStyle name="Comma 2 16 15 9 2" xfId="10057"/>
    <cellStyle name="Comma 2 16 15 9 2 2" xfId="10058"/>
    <cellStyle name="Comma 2 16 16" xfId="10059"/>
    <cellStyle name="Comma 2 16 16 10" xfId="10060"/>
    <cellStyle name="Comma 2 16 16 10 2" xfId="10061"/>
    <cellStyle name="Comma 2 16 16 10 2 2" xfId="10062"/>
    <cellStyle name="Comma 2 16 16 11" xfId="10063"/>
    <cellStyle name="Comma 2 16 16 11 2" xfId="10064"/>
    <cellStyle name="Comma 2 16 16 11 2 2" xfId="10065"/>
    <cellStyle name="Comma 2 16 16 12" xfId="10066"/>
    <cellStyle name="Comma 2 16 16 12 2" xfId="10067"/>
    <cellStyle name="Comma 2 16 16 12 2 2" xfId="10068"/>
    <cellStyle name="Comma 2 16 16 13" xfId="10069"/>
    <cellStyle name="Comma 2 16 16 13 2" xfId="10070"/>
    <cellStyle name="Comma 2 16 16 13 2 2" xfId="10071"/>
    <cellStyle name="Comma 2 16 16 14" xfId="10072"/>
    <cellStyle name="Comma 2 16 16 14 2" xfId="10073"/>
    <cellStyle name="Comma 2 16 16 14 2 2" xfId="10074"/>
    <cellStyle name="Comma 2 16 16 15" xfId="10075"/>
    <cellStyle name="Comma 2 16 16 15 2" xfId="10076"/>
    <cellStyle name="Comma 2 16 16 2" xfId="10077"/>
    <cellStyle name="Comma 2 16 16 2 2" xfId="10078"/>
    <cellStyle name="Comma 2 16 16 2 2 2" xfId="10079"/>
    <cellStyle name="Comma 2 16 16 3" xfId="10080"/>
    <cellStyle name="Comma 2 16 16 3 2" xfId="10081"/>
    <cellStyle name="Comma 2 16 16 3 2 2" xfId="10082"/>
    <cellStyle name="Comma 2 16 16 4" xfId="10083"/>
    <cellStyle name="Comma 2 16 16 4 2" xfId="10084"/>
    <cellStyle name="Comma 2 16 16 4 2 2" xfId="10085"/>
    <cellStyle name="Comma 2 16 16 5" xfId="10086"/>
    <cellStyle name="Comma 2 16 16 5 2" xfId="10087"/>
    <cellStyle name="Comma 2 16 16 5 2 2" xfId="10088"/>
    <cellStyle name="Comma 2 16 16 6" xfId="10089"/>
    <cellStyle name="Comma 2 16 16 6 2" xfId="10090"/>
    <cellStyle name="Comma 2 16 16 6 2 2" xfId="10091"/>
    <cellStyle name="Comma 2 16 16 7" xfId="10092"/>
    <cellStyle name="Comma 2 16 16 7 2" xfId="10093"/>
    <cellStyle name="Comma 2 16 16 7 2 2" xfId="10094"/>
    <cellStyle name="Comma 2 16 16 8" xfId="10095"/>
    <cellStyle name="Comma 2 16 16 8 2" xfId="10096"/>
    <cellStyle name="Comma 2 16 16 8 2 2" xfId="10097"/>
    <cellStyle name="Comma 2 16 16 9" xfId="10098"/>
    <cellStyle name="Comma 2 16 16 9 2" xfId="10099"/>
    <cellStyle name="Comma 2 16 16 9 2 2" xfId="10100"/>
    <cellStyle name="Comma 2 16 17" xfId="10101"/>
    <cellStyle name="Comma 2 16 17 10" xfId="10102"/>
    <cellStyle name="Comma 2 16 17 10 2" xfId="10103"/>
    <cellStyle name="Comma 2 16 17 10 2 2" xfId="10104"/>
    <cellStyle name="Comma 2 16 17 11" xfId="10105"/>
    <cellStyle name="Comma 2 16 17 11 2" xfId="10106"/>
    <cellStyle name="Comma 2 16 17 11 2 2" xfId="10107"/>
    <cellStyle name="Comma 2 16 17 12" xfId="10108"/>
    <cellStyle name="Comma 2 16 17 12 2" xfId="10109"/>
    <cellStyle name="Comma 2 16 17 12 2 2" xfId="10110"/>
    <cellStyle name="Comma 2 16 17 13" xfId="10111"/>
    <cellStyle name="Comma 2 16 17 13 2" xfId="10112"/>
    <cellStyle name="Comma 2 16 17 13 2 2" xfId="10113"/>
    <cellStyle name="Comma 2 16 17 14" xfId="10114"/>
    <cellStyle name="Comma 2 16 17 14 2" xfId="10115"/>
    <cellStyle name="Comma 2 16 17 14 2 2" xfId="10116"/>
    <cellStyle name="Comma 2 16 17 15" xfId="10117"/>
    <cellStyle name="Comma 2 16 17 15 2" xfId="10118"/>
    <cellStyle name="Comma 2 16 17 2" xfId="10119"/>
    <cellStyle name="Comma 2 16 17 2 2" xfId="10120"/>
    <cellStyle name="Comma 2 16 17 2 2 2" xfId="10121"/>
    <cellStyle name="Comma 2 16 17 3" xfId="10122"/>
    <cellStyle name="Comma 2 16 17 3 2" xfId="10123"/>
    <cellStyle name="Comma 2 16 17 3 2 2" xfId="10124"/>
    <cellStyle name="Comma 2 16 17 4" xfId="10125"/>
    <cellStyle name="Comma 2 16 17 4 2" xfId="10126"/>
    <cellStyle name="Comma 2 16 17 4 2 2" xfId="10127"/>
    <cellStyle name="Comma 2 16 17 5" xfId="10128"/>
    <cellStyle name="Comma 2 16 17 5 2" xfId="10129"/>
    <cellStyle name="Comma 2 16 17 5 2 2" xfId="10130"/>
    <cellStyle name="Comma 2 16 17 6" xfId="10131"/>
    <cellStyle name="Comma 2 16 17 6 2" xfId="10132"/>
    <cellStyle name="Comma 2 16 17 6 2 2" xfId="10133"/>
    <cellStyle name="Comma 2 16 17 7" xfId="10134"/>
    <cellStyle name="Comma 2 16 17 7 2" xfId="10135"/>
    <cellStyle name="Comma 2 16 17 7 2 2" xfId="10136"/>
    <cellStyle name="Comma 2 16 17 8" xfId="10137"/>
    <cellStyle name="Comma 2 16 17 8 2" xfId="10138"/>
    <cellStyle name="Comma 2 16 17 8 2 2" xfId="10139"/>
    <cellStyle name="Comma 2 16 17 9" xfId="10140"/>
    <cellStyle name="Comma 2 16 17 9 2" xfId="10141"/>
    <cellStyle name="Comma 2 16 17 9 2 2" xfId="10142"/>
    <cellStyle name="Comma 2 16 18" xfId="10143"/>
    <cellStyle name="Comma 2 16 18 10" xfId="10144"/>
    <cellStyle name="Comma 2 16 18 10 2" xfId="10145"/>
    <cellStyle name="Comma 2 16 18 10 2 2" xfId="10146"/>
    <cellStyle name="Comma 2 16 18 11" xfId="10147"/>
    <cellStyle name="Comma 2 16 18 11 2" xfId="10148"/>
    <cellStyle name="Comma 2 16 18 11 2 2" xfId="10149"/>
    <cellStyle name="Comma 2 16 18 12" xfId="10150"/>
    <cellStyle name="Comma 2 16 18 12 2" xfId="10151"/>
    <cellStyle name="Comma 2 16 18 12 2 2" xfId="10152"/>
    <cellStyle name="Comma 2 16 18 13" xfId="10153"/>
    <cellStyle name="Comma 2 16 18 13 2" xfId="10154"/>
    <cellStyle name="Comma 2 16 18 13 2 2" xfId="10155"/>
    <cellStyle name="Comma 2 16 18 14" xfId="10156"/>
    <cellStyle name="Comma 2 16 18 14 2" xfId="10157"/>
    <cellStyle name="Comma 2 16 18 14 2 2" xfId="10158"/>
    <cellStyle name="Comma 2 16 18 15" xfId="10159"/>
    <cellStyle name="Comma 2 16 18 15 2" xfId="10160"/>
    <cellStyle name="Comma 2 16 18 2" xfId="10161"/>
    <cellStyle name="Comma 2 16 18 2 2" xfId="10162"/>
    <cellStyle name="Comma 2 16 18 2 2 2" xfId="10163"/>
    <cellStyle name="Comma 2 16 18 3" xfId="10164"/>
    <cellStyle name="Comma 2 16 18 3 2" xfId="10165"/>
    <cellStyle name="Comma 2 16 18 3 2 2" xfId="10166"/>
    <cellStyle name="Comma 2 16 18 4" xfId="10167"/>
    <cellStyle name="Comma 2 16 18 4 2" xfId="10168"/>
    <cellStyle name="Comma 2 16 18 4 2 2" xfId="10169"/>
    <cellStyle name="Comma 2 16 18 5" xfId="10170"/>
    <cellStyle name="Comma 2 16 18 5 2" xfId="10171"/>
    <cellStyle name="Comma 2 16 18 5 2 2" xfId="10172"/>
    <cellStyle name="Comma 2 16 18 6" xfId="10173"/>
    <cellStyle name="Comma 2 16 18 6 2" xfId="10174"/>
    <cellStyle name="Comma 2 16 18 6 2 2" xfId="10175"/>
    <cellStyle name="Comma 2 16 18 7" xfId="10176"/>
    <cellStyle name="Comma 2 16 18 7 2" xfId="10177"/>
    <cellStyle name="Comma 2 16 18 7 2 2" xfId="10178"/>
    <cellStyle name="Comma 2 16 18 8" xfId="10179"/>
    <cellStyle name="Comma 2 16 18 8 2" xfId="10180"/>
    <cellStyle name="Comma 2 16 18 8 2 2" xfId="10181"/>
    <cellStyle name="Comma 2 16 18 9" xfId="10182"/>
    <cellStyle name="Comma 2 16 18 9 2" xfId="10183"/>
    <cellStyle name="Comma 2 16 18 9 2 2" xfId="10184"/>
    <cellStyle name="Comma 2 16 19" xfId="10185"/>
    <cellStyle name="Comma 2 16 19 10" xfId="10186"/>
    <cellStyle name="Comma 2 16 19 10 2" xfId="10187"/>
    <cellStyle name="Comma 2 16 19 10 2 2" xfId="10188"/>
    <cellStyle name="Comma 2 16 19 11" xfId="10189"/>
    <cellStyle name="Comma 2 16 19 11 2" xfId="10190"/>
    <cellStyle name="Comma 2 16 19 11 2 2" xfId="10191"/>
    <cellStyle name="Comma 2 16 19 12" xfId="10192"/>
    <cellStyle name="Comma 2 16 19 12 2" xfId="10193"/>
    <cellStyle name="Comma 2 16 19 12 2 2" xfId="10194"/>
    <cellStyle name="Comma 2 16 19 13" xfId="10195"/>
    <cellStyle name="Comma 2 16 19 13 2" xfId="10196"/>
    <cellStyle name="Comma 2 16 19 13 2 2" xfId="10197"/>
    <cellStyle name="Comma 2 16 19 14" xfId="10198"/>
    <cellStyle name="Comma 2 16 19 14 2" xfId="10199"/>
    <cellStyle name="Comma 2 16 19 14 2 2" xfId="10200"/>
    <cellStyle name="Comma 2 16 19 15" xfId="10201"/>
    <cellStyle name="Comma 2 16 19 15 2" xfId="10202"/>
    <cellStyle name="Comma 2 16 19 2" xfId="10203"/>
    <cellStyle name="Comma 2 16 19 2 2" xfId="10204"/>
    <cellStyle name="Comma 2 16 19 2 2 2" xfId="10205"/>
    <cellStyle name="Comma 2 16 19 3" xfId="10206"/>
    <cellStyle name="Comma 2 16 19 3 2" xfId="10207"/>
    <cellStyle name="Comma 2 16 19 3 2 2" xfId="10208"/>
    <cellStyle name="Comma 2 16 19 4" xfId="10209"/>
    <cellStyle name="Comma 2 16 19 4 2" xfId="10210"/>
    <cellStyle name="Comma 2 16 19 4 2 2" xfId="10211"/>
    <cellStyle name="Comma 2 16 19 5" xfId="10212"/>
    <cellStyle name="Comma 2 16 19 5 2" xfId="10213"/>
    <cellStyle name="Comma 2 16 19 5 2 2" xfId="10214"/>
    <cellStyle name="Comma 2 16 19 6" xfId="10215"/>
    <cellStyle name="Comma 2 16 19 6 2" xfId="10216"/>
    <cellStyle name="Comma 2 16 19 6 2 2" xfId="10217"/>
    <cellStyle name="Comma 2 16 19 7" xfId="10218"/>
    <cellStyle name="Comma 2 16 19 7 2" xfId="10219"/>
    <cellStyle name="Comma 2 16 19 7 2 2" xfId="10220"/>
    <cellStyle name="Comma 2 16 19 8" xfId="10221"/>
    <cellStyle name="Comma 2 16 19 8 2" xfId="10222"/>
    <cellStyle name="Comma 2 16 19 8 2 2" xfId="10223"/>
    <cellStyle name="Comma 2 16 19 9" xfId="10224"/>
    <cellStyle name="Comma 2 16 19 9 2" xfId="10225"/>
    <cellStyle name="Comma 2 16 19 9 2 2" xfId="10226"/>
    <cellStyle name="Comma 2 16 2" xfId="10227"/>
    <cellStyle name="Comma 2 16 2 10" xfId="10228"/>
    <cellStyle name="Comma 2 16 2 10 2" xfId="10229"/>
    <cellStyle name="Comma 2 16 2 10 2 2" xfId="10230"/>
    <cellStyle name="Comma 2 16 2 11" xfId="10231"/>
    <cellStyle name="Comma 2 16 2 11 2" xfId="10232"/>
    <cellStyle name="Comma 2 16 2 11 2 2" xfId="10233"/>
    <cellStyle name="Comma 2 16 2 12" xfId="10234"/>
    <cellStyle name="Comma 2 16 2 12 2" xfId="10235"/>
    <cellStyle name="Comma 2 16 2 12 2 2" xfId="10236"/>
    <cellStyle name="Comma 2 16 2 13" xfId="10237"/>
    <cellStyle name="Comma 2 16 2 13 2" xfId="10238"/>
    <cellStyle name="Comma 2 16 2 13 2 2" xfId="10239"/>
    <cellStyle name="Comma 2 16 2 14" xfId="10240"/>
    <cellStyle name="Comma 2 16 2 14 2" xfId="10241"/>
    <cellStyle name="Comma 2 16 2 14 2 2" xfId="10242"/>
    <cellStyle name="Comma 2 16 2 15" xfId="10243"/>
    <cellStyle name="Comma 2 16 2 15 2" xfId="10244"/>
    <cellStyle name="Comma 2 16 2 2" xfId="10245"/>
    <cellStyle name="Comma 2 16 2 2 2" xfId="10246"/>
    <cellStyle name="Comma 2 16 2 2 2 2" xfId="10247"/>
    <cellStyle name="Comma 2 16 2 3" xfId="10248"/>
    <cellStyle name="Comma 2 16 2 3 2" xfId="10249"/>
    <cellStyle name="Comma 2 16 2 3 2 2" xfId="10250"/>
    <cellStyle name="Comma 2 16 2 4" xfId="10251"/>
    <cellStyle name="Comma 2 16 2 4 2" xfId="10252"/>
    <cellStyle name="Comma 2 16 2 4 2 2" xfId="10253"/>
    <cellStyle name="Comma 2 16 2 5" xfId="10254"/>
    <cellStyle name="Comma 2 16 2 5 2" xfId="10255"/>
    <cellStyle name="Comma 2 16 2 5 2 2" xfId="10256"/>
    <cellStyle name="Comma 2 16 2 6" xfId="10257"/>
    <cellStyle name="Comma 2 16 2 6 2" xfId="10258"/>
    <cellStyle name="Comma 2 16 2 6 2 2" xfId="10259"/>
    <cellStyle name="Comma 2 16 2 7" xfId="10260"/>
    <cellStyle name="Comma 2 16 2 7 2" xfId="10261"/>
    <cellStyle name="Comma 2 16 2 7 2 2" xfId="10262"/>
    <cellStyle name="Comma 2 16 2 8" xfId="10263"/>
    <cellStyle name="Comma 2 16 2 8 2" xfId="10264"/>
    <cellStyle name="Comma 2 16 2 8 2 2" xfId="10265"/>
    <cellStyle name="Comma 2 16 2 9" xfId="10266"/>
    <cellStyle name="Comma 2 16 2 9 2" xfId="10267"/>
    <cellStyle name="Comma 2 16 2 9 2 2" xfId="10268"/>
    <cellStyle name="Comma 2 16 20" xfId="10269"/>
    <cellStyle name="Comma 2 16 20 10" xfId="10270"/>
    <cellStyle name="Comma 2 16 20 10 2" xfId="10271"/>
    <cellStyle name="Comma 2 16 20 10 2 2" xfId="10272"/>
    <cellStyle name="Comma 2 16 20 11" xfId="10273"/>
    <cellStyle name="Comma 2 16 20 11 2" xfId="10274"/>
    <cellStyle name="Comma 2 16 20 11 2 2" xfId="10275"/>
    <cellStyle name="Comma 2 16 20 12" xfId="10276"/>
    <cellStyle name="Comma 2 16 20 12 2" xfId="10277"/>
    <cellStyle name="Comma 2 16 20 12 2 2" xfId="10278"/>
    <cellStyle name="Comma 2 16 20 13" xfId="10279"/>
    <cellStyle name="Comma 2 16 20 13 2" xfId="10280"/>
    <cellStyle name="Comma 2 16 20 13 2 2" xfId="10281"/>
    <cellStyle name="Comma 2 16 20 14" xfId="10282"/>
    <cellStyle name="Comma 2 16 20 14 2" xfId="10283"/>
    <cellStyle name="Comma 2 16 20 14 2 2" xfId="10284"/>
    <cellStyle name="Comma 2 16 20 15" xfId="10285"/>
    <cellStyle name="Comma 2 16 20 15 2" xfId="10286"/>
    <cellStyle name="Comma 2 16 20 2" xfId="10287"/>
    <cellStyle name="Comma 2 16 20 2 2" xfId="10288"/>
    <cellStyle name="Comma 2 16 20 2 2 2" xfId="10289"/>
    <cellStyle name="Comma 2 16 20 3" xfId="10290"/>
    <cellStyle name="Comma 2 16 20 3 2" xfId="10291"/>
    <cellStyle name="Comma 2 16 20 3 2 2" xfId="10292"/>
    <cellStyle name="Comma 2 16 20 4" xfId="10293"/>
    <cellStyle name="Comma 2 16 20 4 2" xfId="10294"/>
    <cellStyle name="Comma 2 16 20 4 2 2" xfId="10295"/>
    <cellStyle name="Comma 2 16 20 5" xfId="10296"/>
    <cellStyle name="Comma 2 16 20 5 2" xfId="10297"/>
    <cellStyle name="Comma 2 16 20 5 2 2" xfId="10298"/>
    <cellStyle name="Comma 2 16 20 6" xfId="10299"/>
    <cellStyle name="Comma 2 16 20 6 2" xfId="10300"/>
    <cellStyle name="Comma 2 16 20 6 2 2" xfId="10301"/>
    <cellStyle name="Comma 2 16 20 7" xfId="10302"/>
    <cellStyle name="Comma 2 16 20 7 2" xfId="10303"/>
    <cellStyle name="Comma 2 16 20 7 2 2" xfId="10304"/>
    <cellStyle name="Comma 2 16 20 8" xfId="10305"/>
    <cellStyle name="Comma 2 16 20 8 2" xfId="10306"/>
    <cellStyle name="Comma 2 16 20 8 2 2" xfId="10307"/>
    <cellStyle name="Comma 2 16 20 9" xfId="10308"/>
    <cellStyle name="Comma 2 16 20 9 2" xfId="10309"/>
    <cellStyle name="Comma 2 16 20 9 2 2" xfId="10310"/>
    <cellStyle name="Comma 2 16 21" xfId="10311"/>
    <cellStyle name="Comma 2 16 21 10" xfId="10312"/>
    <cellStyle name="Comma 2 16 21 10 2" xfId="10313"/>
    <cellStyle name="Comma 2 16 21 10 2 2" xfId="10314"/>
    <cellStyle name="Comma 2 16 21 11" xfId="10315"/>
    <cellStyle name="Comma 2 16 21 11 2" xfId="10316"/>
    <cellStyle name="Comma 2 16 21 11 2 2" xfId="10317"/>
    <cellStyle name="Comma 2 16 21 12" xfId="10318"/>
    <cellStyle name="Comma 2 16 21 12 2" xfId="10319"/>
    <cellStyle name="Comma 2 16 21 12 2 2" xfId="10320"/>
    <cellStyle name="Comma 2 16 21 13" xfId="10321"/>
    <cellStyle name="Comma 2 16 21 13 2" xfId="10322"/>
    <cellStyle name="Comma 2 16 21 13 2 2" xfId="10323"/>
    <cellStyle name="Comma 2 16 21 14" xfId="10324"/>
    <cellStyle name="Comma 2 16 21 14 2" xfId="10325"/>
    <cellStyle name="Comma 2 16 21 14 2 2" xfId="10326"/>
    <cellStyle name="Comma 2 16 21 15" xfId="10327"/>
    <cellStyle name="Comma 2 16 21 15 2" xfId="10328"/>
    <cellStyle name="Comma 2 16 21 2" xfId="10329"/>
    <cellStyle name="Comma 2 16 21 2 2" xfId="10330"/>
    <cellStyle name="Comma 2 16 21 2 2 2" xfId="10331"/>
    <cellStyle name="Comma 2 16 21 3" xfId="10332"/>
    <cellStyle name="Comma 2 16 21 3 2" xfId="10333"/>
    <cellStyle name="Comma 2 16 21 3 2 2" xfId="10334"/>
    <cellStyle name="Comma 2 16 21 4" xfId="10335"/>
    <cellStyle name="Comma 2 16 21 4 2" xfId="10336"/>
    <cellStyle name="Comma 2 16 21 4 2 2" xfId="10337"/>
    <cellStyle name="Comma 2 16 21 5" xfId="10338"/>
    <cellStyle name="Comma 2 16 21 5 2" xfId="10339"/>
    <cellStyle name="Comma 2 16 21 5 2 2" xfId="10340"/>
    <cellStyle name="Comma 2 16 21 6" xfId="10341"/>
    <cellStyle name="Comma 2 16 21 6 2" xfId="10342"/>
    <cellStyle name="Comma 2 16 21 6 2 2" xfId="10343"/>
    <cellStyle name="Comma 2 16 21 7" xfId="10344"/>
    <cellStyle name="Comma 2 16 21 7 2" xfId="10345"/>
    <cellStyle name="Comma 2 16 21 7 2 2" xfId="10346"/>
    <cellStyle name="Comma 2 16 21 8" xfId="10347"/>
    <cellStyle name="Comma 2 16 21 8 2" xfId="10348"/>
    <cellStyle name="Comma 2 16 21 8 2 2" xfId="10349"/>
    <cellStyle name="Comma 2 16 21 9" xfId="10350"/>
    <cellStyle name="Comma 2 16 21 9 2" xfId="10351"/>
    <cellStyle name="Comma 2 16 21 9 2 2" xfId="10352"/>
    <cellStyle name="Comma 2 16 22" xfId="10353"/>
    <cellStyle name="Comma 2 16 22 10" xfId="10354"/>
    <cellStyle name="Comma 2 16 22 10 2" xfId="10355"/>
    <cellStyle name="Comma 2 16 22 10 2 2" xfId="10356"/>
    <cellStyle name="Comma 2 16 22 11" xfId="10357"/>
    <cellStyle name="Comma 2 16 22 11 2" xfId="10358"/>
    <cellStyle name="Comma 2 16 22 11 2 2" xfId="10359"/>
    <cellStyle name="Comma 2 16 22 12" xfId="10360"/>
    <cellStyle name="Comma 2 16 22 12 2" xfId="10361"/>
    <cellStyle name="Comma 2 16 22 12 2 2" xfId="10362"/>
    <cellStyle name="Comma 2 16 22 13" xfId="10363"/>
    <cellStyle name="Comma 2 16 22 13 2" xfId="10364"/>
    <cellStyle name="Comma 2 16 22 13 2 2" xfId="10365"/>
    <cellStyle name="Comma 2 16 22 14" xfId="10366"/>
    <cellStyle name="Comma 2 16 22 14 2" xfId="10367"/>
    <cellStyle name="Comma 2 16 22 14 2 2" xfId="10368"/>
    <cellStyle name="Comma 2 16 22 15" xfId="10369"/>
    <cellStyle name="Comma 2 16 22 15 2" xfId="10370"/>
    <cellStyle name="Comma 2 16 22 2" xfId="10371"/>
    <cellStyle name="Comma 2 16 22 2 2" xfId="10372"/>
    <cellStyle name="Comma 2 16 22 2 2 2" xfId="10373"/>
    <cellStyle name="Comma 2 16 22 3" xfId="10374"/>
    <cellStyle name="Comma 2 16 22 3 2" xfId="10375"/>
    <cellStyle name="Comma 2 16 22 3 2 2" xfId="10376"/>
    <cellStyle name="Comma 2 16 22 4" xfId="10377"/>
    <cellStyle name="Comma 2 16 22 4 2" xfId="10378"/>
    <cellStyle name="Comma 2 16 22 4 2 2" xfId="10379"/>
    <cellStyle name="Comma 2 16 22 5" xfId="10380"/>
    <cellStyle name="Comma 2 16 22 5 2" xfId="10381"/>
    <cellStyle name="Comma 2 16 22 5 2 2" xfId="10382"/>
    <cellStyle name="Comma 2 16 22 6" xfId="10383"/>
    <cellStyle name="Comma 2 16 22 6 2" xfId="10384"/>
    <cellStyle name="Comma 2 16 22 6 2 2" xfId="10385"/>
    <cellStyle name="Comma 2 16 22 7" xfId="10386"/>
    <cellStyle name="Comma 2 16 22 7 2" xfId="10387"/>
    <cellStyle name="Comma 2 16 22 7 2 2" xfId="10388"/>
    <cellStyle name="Comma 2 16 22 8" xfId="10389"/>
    <cellStyle name="Comma 2 16 22 8 2" xfId="10390"/>
    <cellStyle name="Comma 2 16 22 8 2 2" xfId="10391"/>
    <cellStyle name="Comma 2 16 22 9" xfId="10392"/>
    <cellStyle name="Comma 2 16 22 9 2" xfId="10393"/>
    <cellStyle name="Comma 2 16 22 9 2 2" xfId="10394"/>
    <cellStyle name="Comma 2 16 23" xfId="10395"/>
    <cellStyle name="Comma 2 16 23 10" xfId="10396"/>
    <cellStyle name="Comma 2 16 23 10 2" xfId="10397"/>
    <cellStyle name="Comma 2 16 23 10 2 2" xfId="10398"/>
    <cellStyle name="Comma 2 16 23 11" xfId="10399"/>
    <cellStyle name="Comma 2 16 23 11 2" xfId="10400"/>
    <cellStyle name="Comma 2 16 23 11 2 2" xfId="10401"/>
    <cellStyle name="Comma 2 16 23 12" xfId="10402"/>
    <cellStyle name="Comma 2 16 23 12 2" xfId="10403"/>
    <cellStyle name="Comma 2 16 23 12 2 2" xfId="10404"/>
    <cellStyle name="Comma 2 16 23 13" xfId="10405"/>
    <cellStyle name="Comma 2 16 23 13 2" xfId="10406"/>
    <cellStyle name="Comma 2 16 23 13 2 2" xfId="10407"/>
    <cellStyle name="Comma 2 16 23 14" xfId="10408"/>
    <cellStyle name="Comma 2 16 23 14 2" xfId="10409"/>
    <cellStyle name="Comma 2 16 23 14 2 2" xfId="10410"/>
    <cellStyle name="Comma 2 16 23 15" xfId="10411"/>
    <cellStyle name="Comma 2 16 23 15 2" xfId="10412"/>
    <cellStyle name="Comma 2 16 23 2" xfId="10413"/>
    <cellStyle name="Comma 2 16 23 2 2" xfId="10414"/>
    <cellStyle name="Comma 2 16 23 2 2 2" xfId="10415"/>
    <cellStyle name="Comma 2 16 23 3" xfId="10416"/>
    <cellStyle name="Comma 2 16 23 3 2" xfId="10417"/>
    <cellStyle name="Comma 2 16 23 3 2 2" xfId="10418"/>
    <cellStyle name="Comma 2 16 23 4" xfId="10419"/>
    <cellStyle name="Comma 2 16 23 4 2" xfId="10420"/>
    <cellStyle name="Comma 2 16 23 4 2 2" xfId="10421"/>
    <cellStyle name="Comma 2 16 23 5" xfId="10422"/>
    <cellStyle name="Comma 2 16 23 5 2" xfId="10423"/>
    <cellStyle name="Comma 2 16 23 5 2 2" xfId="10424"/>
    <cellStyle name="Comma 2 16 23 6" xfId="10425"/>
    <cellStyle name="Comma 2 16 23 6 2" xfId="10426"/>
    <cellStyle name="Comma 2 16 23 6 2 2" xfId="10427"/>
    <cellStyle name="Comma 2 16 23 7" xfId="10428"/>
    <cellStyle name="Comma 2 16 23 7 2" xfId="10429"/>
    <cellStyle name="Comma 2 16 23 7 2 2" xfId="10430"/>
    <cellStyle name="Comma 2 16 23 8" xfId="10431"/>
    <cellStyle name="Comma 2 16 23 8 2" xfId="10432"/>
    <cellStyle name="Comma 2 16 23 8 2 2" xfId="10433"/>
    <cellStyle name="Comma 2 16 23 9" xfId="10434"/>
    <cellStyle name="Comma 2 16 23 9 2" xfId="10435"/>
    <cellStyle name="Comma 2 16 23 9 2 2" xfId="10436"/>
    <cellStyle name="Comma 2 16 24" xfId="10437"/>
    <cellStyle name="Comma 2 16 24 2" xfId="10438"/>
    <cellStyle name="Comma 2 16 24 2 2" xfId="10439"/>
    <cellStyle name="Comma 2 16 25" xfId="10440"/>
    <cellStyle name="Comma 2 16 25 2" xfId="10441"/>
    <cellStyle name="Comma 2 16 25 2 2" xfId="10442"/>
    <cellStyle name="Comma 2 16 26" xfId="10443"/>
    <cellStyle name="Comma 2 16 26 2" xfId="10444"/>
    <cellStyle name="Comma 2 16 26 2 2" xfId="10445"/>
    <cellStyle name="Comma 2 16 27" xfId="10446"/>
    <cellStyle name="Comma 2 16 27 2" xfId="10447"/>
    <cellStyle name="Comma 2 16 27 2 2" xfId="10448"/>
    <cellStyle name="Comma 2 16 28" xfId="10449"/>
    <cellStyle name="Comma 2 16 28 2" xfId="10450"/>
    <cellStyle name="Comma 2 16 28 2 2" xfId="10451"/>
    <cellStyle name="Comma 2 16 29" xfId="10452"/>
    <cellStyle name="Comma 2 16 29 2" xfId="10453"/>
    <cellStyle name="Comma 2 16 29 2 2" xfId="10454"/>
    <cellStyle name="Comma 2 16 3" xfId="10455"/>
    <cellStyle name="Comma 2 16 3 10" xfId="10456"/>
    <cellStyle name="Comma 2 16 3 10 2" xfId="10457"/>
    <cellStyle name="Comma 2 16 3 10 2 2" xfId="10458"/>
    <cellStyle name="Comma 2 16 3 11" xfId="10459"/>
    <cellStyle name="Comma 2 16 3 11 2" xfId="10460"/>
    <cellStyle name="Comma 2 16 3 11 2 2" xfId="10461"/>
    <cellStyle name="Comma 2 16 3 12" xfId="10462"/>
    <cellStyle name="Comma 2 16 3 12 2" xfId="10463"/>
    <cellStyle name="Comma 2 16 3 12 2 2" xfId="10464"/>
    <cellStyle name="Comma 2 16 3 13" xfId="10465"/>
    <cellStyle name="Comma 2 16 3 13 2" xfId="10466"/>
    <cellStyle name="Comma 2 16 3 13 2 2" xfId="10467"/>
    <cellStyle name="Comma 2 16 3 14" xfId="10468"/>
    <cellStyle name="Comma 2 16 3 14 2" xfId="10469"/>
    <cellStyle name="Comma 2 16 3 14 2 2" xfId="10470"/>
    <cellStyle name="Comma 2 16 3 15" xfId="10471"/>
    <cellStyle name="Comma 2 16 3 15 2" xfId="10472"/>
    <cellStyle name="Comma 2 16 3 2" xfId="10473"/>
    <cellStyle name="Comma 2 16 3 2 2" xfId="10474"/>
    <cellStyle name="Comma 2 16 3 2 2 2" xfId="10475"/>
    <cellStyle name="Comma 2 16 3 3" xfId="10476"/>
    <cellStyle name="Comma 2 16 3 3 2" xfId="10477"/>
    <cellStyle name="Comma 2 16 3 3 2 2" xfId="10478"/>
    <cellStyle name="Comma 2 16 3 4" xfId="10479"/>
    <cellStyle name="Comma 2 16 3 4 2" xfId="10480"/>
    <cellStyle name="Comma 2 16 3 4 2 2" xfId="10481"/>
    <cellStyle name="Comma 2 16 3 5" xfId="10482"/>
    <cellStyle name="Comma 2 16 3 5 2" xfId="10483"/>
    <cellStyle name="Comma 2 16 3 5 2 2" xfId="10484"/>
    <cellStyle name="Comma 2 16 3 6" xfId="10485"/>
    <cellStyle name="Comma 2 16 3 6 2" xfId="10486"/>
    <cellStyle name="Comma 2 16 3 6 2 2" xfId="10487"/>
    <cellStyle name="Comma 2 16 3 7" xfId="10488"/>
    <cellStyle name="Comma 2 16 3 7 2" xfId="10489"/>
    <cellStyle name="Comma 2 16 3 7 2 2" xfId="10490"/>
    <cellStyle name="Comma 2 16 3 8" xfId="10491"/>
    <cellStyle name="Comma 2 16 3 8 2" xfId="10492"/>
    <cellStyle name="Comma 2 16 3 8 2 2" xfId="10493"/>
    <cellStyle name="Comma 2 16 3 9" xfId="10494"/>
    <cellStyle name="Comma 2 16 3 9 2" xfId="10495"/>
    <cellStyle name="Comma 2 16 3 9 2 2" xfId="10496"/>
    <cellStyle name="Comma 2 16 30" xfId="10497"/>
    <cellStyle name="Comma 2 16 30 2" xfId="10498"/>
    <cellStyle name="Comma 2 16 30 2 2" xfId="10499"/>
    <cellStyle name="Comma 2 16 31" xfId="10500"/>
    <cellStyle name="Comma 2 16 31 2" xfId="10501"/>
    <cellStyle name="Comma 2 16 31 2 2" xfId="10502"/>
    <cellStyle name="Comma 2 16 32" xfId="10503"/>
    <cellStyle name="Comma 2 16 32 2" xfId="10504"/>
    <cellStyle name="Comma 2 16 32 2 2" xfId="10505"/>
    <cellStyle name="Comma 2 16 33" xfId="10506"/>
    <cellStyle name="Comma 2 16 33 2" xfId="10507"/>
    <cellStyle name="Comma 2 16 33 2 2" xfId="10508"/>
    <cellStyle name="Comma 2 16 34" xfId="10509"/>
    <cellStyle name="Comma 2 16 34 2" xfId="10510"/>
    <cellStyle name="Comma 2 16 34 2 2" xfId="10511"/>
    <cellStyle name="Comma 2 16 35" xfId="10512"/>
    <cellStyle name="Comma 2 16 35 2" xfId="10513"/>
    <cellStyle name="Comma 2 16 35 2 2" xfId="10514"/>
    <cellStyle name="Comma 2 16 36" xfId="10515"/>
    <cellStyle name="Comma 2 16 36 2" xfId="10516"/>
    <cellStyle name="Comma 2 16 36 2 2" xfId="10517"/>
    <cellStyle name="Comma 2 16 37" xfId="10518"/>
    <cellStyle name="Comma 2 16 37 2" xfId="10519"/>
    <cellStyle name="Comma 2 16 4" xfId="10520"/>
    <cellStyle name="Comma 2 16 4 10" xfId="10521"/>
    <cellStyle name="Comma 2 16 4 10 2" xfId="10522"/>
    <cellStyle name="Comma 2 16 4 10 2 2" xfId="10523"/>
    <cellStyle name="Comma 2 16 4 11" xfId="10524"/>
    <cellStyle name="Comma 2 16 4 11 2" xfId="10525"/>
    <cellStyle name="Comma 2 16 4 11 2 2" xfId="10526"/>
    <cellStyle name="Comma 2 16 4 12" xfId="10527"/>
    <cellStyle name="Comma 2 16 4 12 2" xfId="10528"/>
    <cellStyle name="Comma 2 16 4 12 2 2" xfId="10529"/>
    <cellStyle name="Comma 2 16 4 13" xfId="10530"/>
    <cellStyle name="Comma 2 16 4 13 2" xfId="10531"/>
    <cellStyle name="Comma 2 16 4 13 2 2" xfId="10532"/>
    <cellStyle name="Comma 2 16 4 14" xfId="10533"/>
    <cellStyle name="Comma 2 16 4 14 2" xfId="10534"/>
    <cellStyle name="Comma 2 16 4 14 2 2" xfId="10535"/>
    <cellStyle name="Comma 2 16 4 15" xfId="10536"/>
    <cellStyle name="Comma 2 16 4 15 2" xfId="10537"/>
    <cellStyle name="Comma 2 16 4 2" xfId="10538"/>
    <cellStyle name="Comma 2 16 4 2 2" xfId="10539"/>
    <cellStyle name="Comma 2 16 4 2 2 2" xfId="10540"/>
    <cellStyle name="Comma 2 16 4 3" xfId="10541"/>
    <cellStyle name="Comma 2 16 4 3 2" xfId="10542"/>
    <cellStyle name="Comma 2 16 4 3 2 2" xfId="10543"/>
    <cellStyle name="Comma 2 16 4 4" xfId="10544"/>
    <cellStyle name="Comma 2 16 4 4 2" xfId="10545"/>
    <cellStyle name="Comma 2 16 4 4 2 2" xfId="10546"/>
    <cellStyle name="Comma 2 16 4 5" xfId="10547"/>
    <cellStyle name="Comma 2 16 4 5 2" xfId="10548"/>
    <cellStyle name="Comma 2 16 4 5 2 2" xfId="10549"/>
    <cellStyle name="Comma 2 16 4 6" xfId="10550"/>
    <cellStyle name="Comma 2 16 4 6 2" xfId="10551"/>
    <cellStyle name="Comma 2 16 4 6 2 2" xfId="10552"/>
    <cellStyle name="Comma 2 16 4 7" xfId="10553"/>
    <cellStyle name="Comma 2 16 4 7 2" xfId="10554"/>
    <cellStyle name="Comma 2 16 4 7 2 2" xfId="10555"/>
    <cellStyle name="Comma 2 16 4 8" xfId="10556"/>
    <cellStyle name="Comma 2 16 4 8 2" xfId="10557"/>
    <cellStyle name="Comma 2 16 4 8 2 2" xfId="10558"/>
    <cellStyle name="Comma 2 16 4 9" xfId="10559"/>
    <cellStyle name="Comma 2 16 4 9 2" xfId="10560"/>
    <cellStyle name="Comma 2 16 4 9 2 2" xfId="10561"/>
    <cellStyle name="Comma 2 16 5" xfId="10562"/>
    <cellStyle name="Comma 2 16 5 10" xfId="10563"/>
    <cellStyle name="Comma 2 16 5 10 2" xfId="10564"/>
    <cellStyle name="Comma 2 16 5 10 2 2" xfId="10565"/>
    <cellStyle name="Comma 2 16 5 11" xfId="10566"/>
    <cellStyle name="Comma 2 16 5 11 2" xfId="10567"/>
    <cellStyle name="Comma 2 16 5 11 2 2" xfId="10568"/>
    <cellStyle name="Comma 2 16 5 12" xfId="10569"/>
    <cellStyle name="Comma 2 16 5 12 2" xfId="10570"/>
    <cellStyle name="Comma 2 16 5 12 2 2" xfId="10571"/>
    <cellStyle name="Comma 2 16 5 13" xfId="10572"/>
    <cellStyle name="Comma 2 16 5 13 2" xfId="10573"/>
    <cellStyle name="Comma 2 16 5 13 2 2" xfId="10574"/>
    <cellStyle name="Comma 2 16 5 14" xfId="10575"/>
    <cellStyle name="Comma 2 16 5 14 2" xfId="10576"/>
    <cellStyle name="Comma 2 16 5 14 2 2" xfId="10577"/>
    <cellStyle name="Comma 2 16 5 15" xfId="10578"/>
    <cellStyle name="Comma 2 16 5 15 2" xfId="10579"/>
    <cellStyle name="Comma 2 16 5 2" xfId="10580"/>
    <cellStyle name="Comma 2 16 5 2 2" xfId="10581"/>
    <cellStyle name="Comma 2 16 5 2 2 2" xfId="10582"/>
    <cellStyle name="Comma 2 16 5 3" xfId="10583"/>
    <cellStyle name="Comma 2 16 5 3 2" xfId="10584"/>
    <cellStyle name="Comma 2 16 5 3 2 2" xfId="10585"/>
    <cellStyle name="Comma 2 16 5 4" xfId="10586"/>
    <cellStyle name="Comma 2 16 5 4 2" xfId="10587"/>
    <cellStyle name="Comma 2 16 5 4 2 2" xfId="10588"/>
    <cellStyle name="Comma 2 16 5 5" xfId="10589"/>
    <cellStyle name="Comma 2 16 5 5 2" xfId="10590"/>
    <cellStyle name="Comma 2 16 5 5 2 2" xfId="10591"/>
    <cellStyle name="Comma 2 16 5 6" xfId="10592"/>
    <cellStyle name="Comma 2 16 5 6 2" xfId="10593"/>
    <cellStyle name="Comma 2 16 5 6 2 2" xfId="10594"/>
    <cellStyle name="Comma 2 16 5 7" xfId="10595"/>
    <cellStyle name="Comma 2 16 5 7 2" xfId="10596"/>
    <cellStyle name="Comma 2 16 5 7 2 2" xfId="10597"/>
    <cellStyle name="Comma 2 16 5 8" xfId="10598"/>
    <cellStyle name="Comma 2 16 5 8 2" xfId="10599"/>
    <cellStyle name="Comma 2 16 5 8 2 2" xfId="10600"/>
    <cellStyle name="Comma 2 16 5 9" xfId="10601"/>
    <cellStyle name="Comma 2 16 5 9 2" xfId="10602"/>
    <cellStyle name="Comma 2 16 5 9 2 2" xfId="10603"/>
    <cellStyle name="Comma 2 16 6" xfId="10604"/>
    <cellStyle name="Comma 2 16 6 10" xfId="10605"/>
    <cellStyle name="Comma 2 16 6 10 2" xfId="10606"/>
    <cellStyle name="Comma 2 16 6 10 2 2" xfId="10607"/>
    <cellStyle name="Comma 2 16 6 11" xfId="10608"/>
    <cellStyle name="Comma 2 16 6 11 2" xfId="10609"/>
    <cellStyle name="Comma 2 16 6 11 2 2" xfId="10610"/>
    <cellStyle name="Comma 2 16 6 12" xfId="10611"/>
    <cellStyle name="Comma 2 16 6 12 2" xfId="10612"/>
    <cellStyle name="Comma 2 16 6 12 2 2" xfId="10613"/>
    <cellStyle name="Comma 2 16 6 13" xfId="10614"/>
    <cellStyle name="Comma 2 16 6 13 2" xfId="10615"/>
    <cellStyle name="Comma 2 16 6 13 2 2" xfId="10616"/>
    <cellStyle name="Comma 2 16 6 14" xfId="10617"/>
    <cellStyle name="Comma 2 16 6 14 2" xfId="10618"/>
    <cellStyle name="Comma 2 16 6 14 2 2" xfId="10619"/>
    <cellStyle name="Comma 2 16 6 15" xfId="10620"/>
    <cellStyle name="Comma 2 16 6 15 2" xfId="10621"/>
    <cellStyle name="Comma 2 16 6 2" xfId="10622"/>
    <cellStyle name="Comma 2 16 6 2 2" xfId="10623"/>
    <cellStyle name="Comma 2 16 6 2 2 2" xfId="10624"/>
    <cellStyle name="Comma 2 16 6 3" xfId="10625"/>
    <cellStyle name="Comma 2 16 6 3 2" xfId="10626"/>
    <cellStyle name="Comma 2 16 6 3 2 2" xfId="10627"/>
    <cellStyle name="Comma 2 16 6 4" xfId="10628"/>
    <cellStyle name="Comma 2 16 6 4 2" xfId="10629"/>
    <cellStyle name="Comma 2 16 6 4 2 2" xfId="10630"/>
    <cellStyle name="Comma 2 16 6 5" xfId="10631"/>
    <cellStyle name="Comma 2 16 6 5 2" xfId="10632"/>
    <cellStyle name="Comma 2 16 6 5 2 2" xfId="10633"/>
    <cellStyle name="Comma 2 16 6 6" xfId="10634"/>
    <cellStyle name="Comma 2 16 6 6 2" xfId="10635"/>
    <cellStyle name="Comma 2 16 6 6 2 2" xfId="10636"/>
    <cellStyle name="Comma 2 16 6 7" xfId="10637"/>
    <cellStyle name="Comma 2 16 6 7 2" xfId="10638"/>
    <cellStyle name="Comma 2 16 6 7 2 2" xfId="10639"/>
    <cellStyle name="Comma 2 16 6 8" xfId="10640"/>
    <cellStyle name="Comma 2 16 6 8 2" xfId="10641"/>
    <cellStyle name="Comma 2 16 6 8 2 2" xfId="10642"/>
    <cellStyle name="Comma 2 16 6 9" xfId="10643"/>
    <cellStyle name="Comma 2 16 6 9 2" xfId="10644"/>
    <cellStyle name="Comma 2 16 6 9 2 2" xfId="10645"/>
    <cellStyle name="Comma 2 16 7" xfId="10646"/>
    <cellStyle name="Comma 2 16 7 10" xfId="10647"/>
    <cellStyle name="Comma 2 16 7 10 2" xfId="10648"/>
    <cellStyle name="Comma 2 16 7 10 2 2" xfId="10649"/>
    <cellStyle name="Comma 2 16 7 11" xfId="10650"/>
    <cellStyle name="Comma 2 16 7 11 2" xfId="10651"/>
    <cellStyle name="Comma 2 16 7 11 2 2" xfId="10652"/>
    <cellStyle name="Comma 2 16 7 12" xfId="10653"/>
    <cellStyle name="Comma 2 16 7 12 2" xfId="10654"/>
    <cellStyle name="Comma 2 16 7 12 2 2" xfId="10655"/>
    <cellStyle name="Comma 2 16 7 13" xfId="10656"/>
    <cellStyle name="Comma 2 16 7 13 2" xfId="10657"/>
    <cellStyle name="Comma 2 16 7 13 2 2" xfId="10658"/>
    <cellStyle name="Comma 2 16 7 14" xfId="10659"/>
    <cellStyle name="Comma 2 16 7 14 2" xfId="10660"/>
    <cellStyle name="Comma 2 16 7 14 2 2" xfId="10661"/>
    <cellStyle name="Comma 2 16 7 15" xfId="10662"/>
    <cellStyle name="Comma 2 16 7 15 2" xfId="10663"/>
    <cellStyle name="Comma 2 16 7 2" xfId="10664"/>
    <cellStyle name="Comma 2 16 7 2 2" xfId="10665"/>
    <cellStyle name="Comma 2 16 7 2 2 2" xfId="10666"/>
    <cellStyle name="Comma 2 16 7 3" xfId="10667"/>
    <cellStyle name="Comma 2 16 7 3 2" xfId="10668"/>
    <cellStyle name="Comma 2 16 7 3 2 2" xfId="10669"/>
    <cellStyle name="Comma 2 16 7 4" xfId="10670"/>
    <cellStyle name="Comma 2 16 7 4 2" xfId="10671"/>
    <cellStyle name="Comma 2 16 7 4 2 2" xfId="10672"/>
    <cellStyle name="Comma 2 16 7 5" xfId="10673"/>
    <cellStyle name="Comma 2 16 7 5 2" xfId="10674"/>
    <cellStyle name="Comma 2 16 7 5 2 2" xfId="10675"/>
    <cellStyle name="Comma 2 16 7 6" xfId="10676"/>
    <cellStyle name="Comma 2 16 7 6 2" xfId="10677"/>
    <cellStyle name="Comma 2 16 7 6 2 2" xfId="10678"/>
    <cellStyle name="Comma 2 16 7 7" xfId="10679"/>
    <cellStyle name="Comma 2 16 7 7 2" xfId="10680"/>
    <cellStyle name="Comma 2 16 7 7 2 2" xfId="10681"/>
    <cellStyle name="Comma 2 16 7 8" xfId="10682"/>
    <cellStyle name="Comma 2 16 7 8 2" xfId="10683"/>
    <cellStyle name="Comma 2 16 7 8 2 2" xfId="10684"/>
    <cellStyle name="Comma 2 16 7 9" xfId="10685"/>
    <cellStyle name="Comma 2 16 7 9 2" xfId="10686"/>
    <cellStyle name="Comma 2 16 7 9 2 2" xfId="10687"/>
    <cellStyle name="Comma 2 16 8" xfId="10688"/>
    <cellStyle name="Comma 2 16 8 10" xfId="10689"/>
    <cellStyle name="Comma 2 16 8 10 2" xfId="10690"/>
    <cellStyle name="Comma 2 16 8 10 2 2" xfId="10691"/>
    <cellStyle name="Comma 2 16 8 11" xfId="10692"/>
    <cellStyle name="Comma 2 16 8 11 2" xfId="10693"/>
    <cellStyle name="Comma 2 16 8 11 2 2" xfId="10694"/>
    <cellStyle name="Comma 2 16 8 12" xfId="10695"/>
    <cellStyle name="Comma 2 16 8 12 2" xfId="10696"/>
    <cellStyle name="Comma 2 16 8 12 2 2" xfId="10697"/>
    <cellStyle name="Comma 2 16 8 13" xfId="10698"/>
    <cellStyle name="Comma 2 16 8 13 2" xfId="10699"/>
    <cellStyle name="Comma 2 16 8 13 2 2" xfId="10700"/>
    <cellStyle name="Comma 2 16 8 14" xfId="10701"/>
    <cellStyle name="Comma 2 16 8 14 2" xfId="10702"/>
    <cellStyle name="Comma 2 16 8 14 2 2" xfId="10703"/>
    <cellStyle name="Comma 2 16 8 15" xfId="10704"/>
    <cellStyle name="Comma 2 16 8 15 2" xfId="10705"/>
    <cellStyle name="Comma 2 16 8 2" xfId="10706"/>
    <cellStyle name="Comma 2 16 8 2 2" xfId="10707"/>
    <cellStyle name="Comma 2 16 8 2 2 2" xfId="10708"/>
    <cellStyle name="Comma 2 16 8 3" xfId="10709"/>
    <cellStyle name="Comma 2 16 8 3 2" xfId="10710"/>
    <cellStyle name="Comma 2 16 8 3 2 2" xfId="10711"/>
    <cellStyle name="Comma 2 16 8 4" xfId="10712"/>
    <cellStyle name="Comma 2 16 8 4 2" xfId="10713"/>
    <cellStyle name="Comma 2 16 8 4 2 2" xfId="10714"/>
    <cellStyle name="Comma 2 16 8 5" xfId="10715"/>
    <cellStyle name="Comma 2 16 8 5 2" xfId="10716"/>
    <cellStyle name="Comma 2 16 8 5 2 2" xfId="10717"/>
    <cellStyle name="Comma 2 16 8 6" xfId="10718"/>
    <cellStyle name="Comma 2 16 8 6 2" xfId="10719"/>
    <cellStyle name="Comma 2 16 8 6 2 2" xfId="10720"/>
    <cellStyle name="Comma 2 16 8 7" xfId="10721"/>
    <cellStyle name="Comma 2 16 8 7 2" xfId="10722"/>
    <cellStyle name="Comma 2 16 8 7 2 2" xfId="10723"/>
    <cellStyle name="Comma 2 16 8 8" xfId="10724"/>
    <cellStyle name="Comma 2 16 8 8 2" xfId="10725"/>
    <cellStyle name="Comma 2 16 8 8 2 2" xfId="10726"/>
    <cellStyle name="Comma 2 16 8 9" xfId="10727"/>
    <cellStyle name="Comma 2 16 8 9 2" xfId="10728"/>
    <cellStyle name="Comma 2 16 8 9 2 2" xfId="10729"/>
    <cellStyle name="Comma 2 16 9" xfId="10730"/>
    <cellStyle name="Comma 2 16 9 10" xfId="10731"/>
    <cellStyle name="Comma 2 16 9 10 2" xfId="10732"/>
    <cellStyle name="Comma 2 16 9 10 2 2" xfId="10733"/>
    <cellStyle name="Comma 2 16 9 11" xfId="10734"/>
    <cellStyle name="Comma 2 16 9 11 2" xfId="10735"/>
    <cellStyle name="Comma 2 16 9 11 2 2" xfId="10736"/>
    <cellStyle name="Comma 2 16 9 12" xfId="10737"/>
    <cellStyle name="Comma 2 16 9 12 2" xfId="10738"/>
    <cellStyle name="Comma 2 16 9 12 2 2" xfId="10739"/>
    <cellStyle name="Comma 2 16 9 13" xfId="10740"/>
    <cellStyle name="Comma 2 16 9 13 2" xfId="10741"/>
    <cellStyle name="Comma 2 16 9 13 2 2" xfId="10742"/>
    <cellStyle name="Comma 2 16 9 14" xfId="10743"/>
    <cellStyle name="Comma 2 16 9 14 2" xfId="10744"/>
    <cellStyle name="Comma 2 16 9 14 2 2" xfId="10745"/>
    <cellStyle name="Comma 2 16 9 15" xfId="10746"/>
    <cellStyle name="Comma 2 16 9 15 2" xfId="10747"/>
    <cellStyle name="Comma 2 16 9 2" xfId="10748"/>
    <cellStyle name="Comma 2 16 9 2 2" xfId="10749"/>
    <cellStyle name="Comma 2 16 9 2 2 2" xfId="10750"/>
    <cellStyle name="Comma 2 16 9 3" xfId="10751"/>
    <cellStyle name="Comma 2 16 9 3 2" xfId="10752"/>
    <cellStyle name="Comma 2 16 9 3 2 2" xfId="10753"/>
    <cellStyle name="Comma 2 16 9 4" xfId="10754"/>
    <cellStyle name="Comma 2 16 9 4 2" xfId="10755"/>
    <cellStyle name="Comma 2 16 9 4 2 2" xfId="10756"/>
    <cellStyle name="Comma 2 16 9 5" xfId="10757"/>
    <cellStyle name="Comma 2 16 9 5 2" xfId="10758"/>
    <cellStyle name="Comma 2 16 9 5 2 2" xfId="10759"/>
    <cellStyle name="Comma 2 16 9 6" xfId="10760"/>
    <cellStyle name="Comma 2 16 9 6 2" xfId="10761"/>
    <cellStyle name="Comma 2 16 9 6 2 2" xfId="10762"/>
    <cellStyle name="Comma 2 16 9 7" xfId="10763"/>
    <cellStyle name="Comma 2 16 9 7 2" xfId="10764"/>
    <cellStyle name="Comma 2 16 9 7 2 2" xfId="10765"/>
    <cellStyle name="Comma 2 16 9 8" xfId="10766"/>
    <cellStyle name="Comma 2 16 9 8 2" xfId="10767"/>
    <cellStyle name="Comma 2 16 9 8 2 2" xfId="10768"/>
    <cellStyle name="Comma 2 16 9 9" xfId="10769"/>
    <cellStyle name="Comma 2 16 9 9 2" xfId="10770"/>
    <cellStyle name="Comma 2 16 9 9 2 2" xfId="10771"/>
    <cellStyle name="Comma 2 17" xfId="10772"/>
    <cellStyle name="Comma 2 17 10" xfId="10773"/>
    <cellStyle name="Comma 2 17 10 2" xfId="10774"/>
    <cellStyle name="Comma 2 17 10 2 2" xfId="10775"/>
    <cellStyle name="Comma 2 17 11" xfId="10776"/>
    <cellStyle name="Comma 2 17 11 2" xfId="10777"/>
    <cellStyle name="Comma 2 17 11 2 2" xfId="10778"/>
    <cellStyle name="Comma 2 17 12" xfId="10779"/>
    <cellStyle name="Comma 2 17 12 2" xfId="10780"/>
    <cellStyle name="Comma 2 17 12 2 2" xfId="10781"/>
    <cellStyle name="Comma 2 17 13" xfId="10782"/>
    <cellStyle name="Comma 2 17 13 2" xfId="10783"/>
    <cellStyle name="Comma 2 17 13 2 2" xfId="10784"/>
    <cellStyle name="Comma 2 17 14" xfId="10785"/>
    <cellStyle name="Comma 2 17 14 2" xfId="10786"/>
    <cellStyle name="Comma 2 17 14 2 2" xfId="10787"/>
    <cellStyle name="Comma 2 17 15" xfId="10788"/>
    <cellStyle name="Comma 2 17 15 2" xfId="10789"/>
    <cellStyle name="Comma 2 17 2" xfId="10790"/>
    <cellStyle name="Comma 2 17 2 2" xfId="10791"/>
    <cellStyle name="Comma 2 17 2 2 2" xfId="10792"/>
    <cellStyle name="Comma 2 17 3" xfId="10793"/>
    <cellStyle name="Comma 2 17 3 2" xfId="10794"/>
    <cellStyle name="Comma 2 17 3 2 2" xfId="10795"/>
    <cellStyle name="Comma 2 17 4" xfId="10796"/>
    <cellStyle name="Comma 2 17 4 2" xfId="10797"/>
    <cellStyle name="Comma 2 17 4 2 2" xfId="10798"/>
    <cellStyle name="Comma 2 17 5" xfId="10799"/>
    <cellStyle name="Comma 2 17 5 2" xfId="10800"/>
    <cellStyle name="Comma 2 17 5 2 2" xfId="10801"/>
    <cellStyle name="Comma 2 17 6" xfId="10802"/>
    <cellStyle name="Comma 2 17 6 2" xfId="10803"/>
    <cellStyle name="Comma 2 17 6 2 2" xfId="10804"/>
    <cellStyle name="Comma 2 17 7" xfId="10805"/>
    <cellStyle name="Comma 2 17 7 2" xfId="10806"/>
    <cellStyle name="Comma 2 17 7 2 2" xfId="10807"/>
    <cellStyle name="Comma 2 17 8" xfId="10808"/>
    <cellStyle name="Comma 2 17 8 2" xfId="10809"/>
    <cellStyle name="Comma 2 17 8 2 2" xfId="10810"/>
    <cellStyle name="Comma 2 17 9" xfId="10811"/>
    <cellStyle name="Comma 2 17 9 2" xfId="10812"/>
    <cellStyle name="Comma 2 17 9 2 2" xfId="10813"/>
    <cellStyle name="Comma 2 18" xfId="10814"/>
    <cellStyle name="Comma 2 18 10" xfId="10815"/>
    <cellStyle name="Comma 2 18 10 2" xfId="10816"/>
    <cellStyle name="Comma 2 18 10 2 2" xfId="10817"/>
    <cellStyle name="Comma 2 18 11" xfId="10818"/>
    <cellStyle name="Comma 2 18 11 2" xfId="10819"/>
    <cellStyle name="Comma 2 18 11 2 2" xfId="10820"/>
    <cellStyle name="Comma 2 18 12" xfId="10821"/>
    <cellStyle name="Comma 2 18 12 2" xfId="10822"/>
    <cellStyle name="Comma 2 18 12 2 2" xfId="10823"/>
    <cellStyle name="Comma 2 18 13" xfId="10824"/>
    <cellStyle name="Comma 2 18 13 2" xfId="10825"/>
    <cellStyle name="Comma 2 18 13 2 2" xfId="10826"/>
    <cellStyle name="Comma 2 18 14" xfId="10827"/>
    <cellStyle name="Comma 2 18 14 2" xfId="10828"/>
    <cellStyle name="Comma 2 18 14 2 2" xfId="10829"/>
    <cellStyle name="Comma 2 18 15" xfId="10830"/>
    <cellStyle name="Comma 2 18 15 2" xfId="10831"/>
    <cellStyle name="Comma 2 18 2" xfId="10832"/>
    <cellStyle name="Comma 2 18 2 2" xfId="10833"/>
    <cellStyle name="Comma 2 18 2 2 2" xfId="10834"/>
    <cellStyle name="Comma 2 18 3" xfId="10835"/>
    <cellStyle name="Comma 2 18 3 2" xfId="10836"/>
    <cellStyle name="Comma 2 18 3 2 2" xfId="10837"/>
    <cellStyle name="Comma 2 18 4" xfId="10838"/>
    <cellStyle name="Comma 2 18 4 2" xfId="10839"/>
    <cellStyle name="Comma 2 18 4 2 2" xfId="10840"/>
    <cellStyle name="Comma 2 18 5" xfId="10841"/>
    <cellStyle name="Comma 2 18 5 2" xfId="10842"/>
    <cellStyle name="Comma 2 18 5 2 2" xfId="10843"/>
    <cellStyle name="Comma 2 18 6" xfId="10844"/>
    <cellStyle name="Comma 2 18 6 2" xfId="10845"/>
    <cellStyle name="Comma 2 18 6 2 2" xfId="10846"/>
    <cellStyle name="Comma 2 18 7" xfId="10847"/>
    <cellStyle name="Comma 2 18 7 2" xfId="10848"/>
    <cellStyle name="Comma 2 18 7 2 2" xfId="10849"/>
    <cellStyle name="Comma 2 18 8" xfId="10850"/>
    <cellStyle name="Comma 2 18 8 2" xfId="10851"/>
    <cellStyle name="Comma 2 18 8 2 2" xfId="10852"/>
    <cellStyle name="Comma 2 18 9" xfId="10853"/>
    <cellStyle name="Comma 2 18 9 2" xfId="10854"/>
    <cellStyle name="Comma 2 18 9 2 2" xfId="10855"/>
    <cellStyle name="Comma 2 19" xfId="10856"/>
    <cellStyle name="Comma 2 19 10" xfId="10857"/>
    <cellStyle name="Comma 2 19 10 2" xfId="10858"/>
    <cellStyle name="Comma 2 19 10 2 2" xfId="10859"/>
    <cellStyle name="Comma 2 19 11" xfId="10860"/>
    <cellStyle name="Comma 2 19 11 2" xfId="10861"/>
    <cellStyle name="Comma 2 19 11 2 2" xfId="10862"/>
    <cellStyle name="Comma 2 19 12" xfId="10863"/>
    <cellStyle name="Comma 2 19 12 2" xfId="10864"/>
    <cellStyle name="Comma 2 19 12 2 2" xfId="10865"/>
    <cellStyle name="Comma 2 19 13" xfId="10866"/>
    <cellStyle name="Comma 2 19 13 2" xfId="10867"/>
    <cellStyle name="Comma 2 19 13 2 2" xfId="10868"/>
    <cellStyle name="Comma 2 19 14" xfId="10869"/>
    <cellStyle name="Comma 2 19 14 2" xfId="10870"/>
    <cellStyle name="Comma 2 19 14 2 2" xfId="10871"/>
    <cellStyle name="Comma 2 19 15" xfId="10872"/>
    <cellStyle name="Comma 2 19 15 2" xfId="10873"/>
    <cellStyle name="Comma 2 19 2" xfId="10874"/>
    <cellStyle name="Comma 2 19 2 2" xfId="10875"/>
    <cellStyle name="Comma 2 19 2 2 2" xfId="10876"/>
    <cellStyle name="Comma 2 19 3" xfId="10877"/>
    <cellStyle name="Comma 2 19 3 2" xfId="10878"/>
    <cellStyle name="Comma 2 19 3 2 2" xfId="10879"/>
    <cellStyle name="Comma 2 19 4" xfId="10880"/>
    <cellStyle name="Comma 2 19 4 2" xfId="10881"/>
    <cellStyle name="Comma 2 19 4 2 2" xfId="10882"/>
    <cellStyle name="Comma 2 19 5" xfId="10883"/>
    <cellStyle name="Comma 2 19 5 2" xfId="10884"/>
    <cellStyle name="Comma 2 19 5 2 2" xfId="10885"/>
    <cellStyle name="Comma 2 19 6" xfId="10886"/>
    <cellStyle name="Comma 2 19 6 2" xfId="10887"/>
    <cellStyle name="Comma 2 19 6 2 2" xfId="10888"/>
    <cellStyle name="Comma 2 19 7" xfId="10889"/>
    <cellStyle name="Comma 2 19 7 2" xfId="10890"/>
    <cellStyle name="Comma 2 19 7 2 2" xfId="10891"/>
    <cellStyle name="Comma 2 19 8" xfId="10892"/>
    <cellStyle name="Comma 2 19 8 2" xfId="10893"/>
    <cellStyle name="Comma 2 19 8 2 2" xfId="10894"/>
    <cellStyle name="Comma 2 19 9" xfId="10895"/>
    <cellStyle name="Comma 2 19 9 2" xfId="10896"/>
    <cellStyle name="Comma 2 19 9 2 2" xfId="10897"/>
    <cellStyle name="Comma 2 2" xfId="10898"/>
    <cellStyle name="Comma 2 2 10" xfId="10899"/>
    <cellStyle name="Comma 2 2 10 10" xfId="10900"/>
    <cellStyle name="Comma 2 2 10 10 2" xfId="10901"/>
    <cellStyle name="Comma 2 2 10 10 2 2" xfId="10902"/>
    <cellStyle name="Comma 2 2 10 11" xfId="10903"/>
    <cellStyle name="Comma 2 2 10 11 2" xfId="10904"/>
    <cellStyle name="Comma 2 2 10 11 2 2" xfId="10905"/>
    <cellStyle name="Comma 2 2 10 12" xfId="10906"/>
    <cellStyle name="Comma 2 2 10 12 2" xfId="10907"/>
    <cellStyle name="Comma 2 2 10 12 2 2" xfId="10908"/>
    <cellStyle name="Comma 2 2 10 13" xfId="10909"/>
    <cellStyle name="Comma 2 2 10 13 2" xfId="10910"/>
    <cellStyle name="Comma 2 2 10 13 2 2" xfId="10911"/>
    <cellStyle name="Comma 2 2 10 14" xfId="10912"/>
    <cellStyle name="Comma 2 2 10 14 2" xfId="10913"/>
    <cellStyle name="Comma 2 2 10 14 2 2" xfId="10914"/>
    <cellStyle name="Comma 2 2 10 15" xfId="10915"/>
    <cellStyle name="Comma 2 2 10 15 2" xfId="10916"/>
    <cellStyle name="Comma 2 2 10 2" xfId="10917"/>
    <cellStyle name="Comma 2 2 10 2 2" xfId="10918"/>
    <cellStyle name="Comma 2 2 10 2 2 2" xfId="10919"/>
    <cellStyle name="Comma 2 2 10 3" xfId="10920"/>
    <cellStyle name="Comma 2 2 10 3 2" xfId="10921"/>
    <cellStyle name="Comma 2 2 10 3 2 2" xfId="10922"/>
    <cellStyle name="Comma 2 2 10 4" xfId="10923"/>
    <cellStyle name="Comma 2 2 10 4 2" xfId="10924"/>
    <cellStyle name="Comma 2 2 10 4 2 2" xfId="10925"/>
    <cellStyle name="Comma 2 2 10 5" xfId="10926"/>
    <cellStyle name="Comma 2 2 10 5 2" xfId="10927"/>
    <cellStyle name="Comma 2 2 10 5 2 2" xfId="10928"/>
    <cellStyle name="Comma 2 2 10 6" xfId="10929"/>
    <cellStyle name="Comma 2 2 10 6 2" xfId="10930"/>
    <cellStyle name="Comma 2 2 10 6 2 2" xfId="10931"/>
    <cellStyle name="Comma 2 2 10 7" xfId="10932"/>
    <cellStyle name="Comma 2 2 10 7 2" xfId="10933"/>
    <cellStyle name="Comma 2 2 10 7 2 2" xfId="10934"/>
    <cellStyle name="Comma 2 2 10 8" xfId="10935"/>
    <cellStyle name="Comma 2 2 10 8 2" xfId="10936"/>
    <cellStyle name="Comma 2 2 10 8 2 2" xfId="10937"/>
    <cellStyle name="Comma 2 2 10 9" xfId="10938"/>
    <cellStyle name="Comma 2 2 10 9 2" xfId="10939"/>
    <cellStyle name="Comma 2 2 10 9 2 2" xfId="10940"/>
    <cellStyle name="Comma 2 2 11" xfId="10941"/>
    <cellStyle name="Comma 2 2 11 10" xfId="10942"/>
    <cellStyle name="Comma 2 2 11 10 2" xfId="10943"/>
    <cellStyle name="Comma 2 2 11 10 2 2" xfId="10944"/>
    <cellStyle name="Comma 2 2 11 11" xfId="10945"/>
    <cellStyle name="Comma 2 2 11 11 2" xfId="10946"/>
    <cellStyle name="Comma 2 2 11 11 2 2" xfId="10947"/>
    <cellStyle name="Comma 2 2 11 12" xfId="10948"/>
    <cellStyle name="Comma 2 2 11 12 2" xfId="10949"/>
    <cellStyle name="Comma 2 2 11 12 2 2" xfId="10950"/>
    <cellStyle name="Comma 2 2 11 13" xfId="10951"/>
    <cellStyle name="Comma 2 2 11 13 2" xfId="10952"/>
    <cellStyle name="Comma 2 2 11 13 2 2" xfId="10953"/>
    <cellStyle name="Comma 2 2 11 14" xfId="10954"/>
    <cellStyle name="Comma 2 2 11 14 2" xfId="10955"/>
    <cellStyle name="Comma 2 2 11 14 2 2" xfId="10956"/>
    <cellStyle name="Comma 2 2 11 15" xfId="10957"/>
    <cellStyle name="Comma 2 2 11 15 2" xfId="10958"/>
    <cellStyle name="Comma 2 2 11 2" xfId="10959"/>
    <cellStyle name="Comma 2 2 11 2 2" xfId="10960"/>
    <cellStyle name="Comma 2 2 11 2 2 2" xfId="10961"/>
    <cellStyle name="Comma 2 2 11 2 2 2 2" xfId="49490"/>
    <cellStyle name="Comma 2 2 11 3" xfId="10962"/>
    <cellStyle name="Comma 2 2 11 3 2" xfId="10963"/>
    <cellStyle name="Comma 2 2 11 3 2 2" xfId="10964"/>
    <cellStyle name="Comma 2 2 11 4" xfId="10965"/>
    <cellStyle name="Comma 2 2 11 4 2" xfId="10966"/>
    <cellStyle name="Comma 2 2 11 4 2 2" xfId="10967"/>
    <cellStyle name="Comma 2 2 11 5" xfId="10968"/>
    <cellStyle name="Comma 2 2 11 5 2" xfId="10969"/>
    <cellStyle name="Comma 2 2 11 5 2 2" xfId="10970"/>
    <cellStyle name="Comma 2 2 11 6" xfId="10971"/>
    <cellStyle name="Comma 2 2 11 6 2" xfId="10972"/>
    <cellStyle name="Comma 2 2 11 6 2 2" xfId="10973"/>
    <cellStyle name="Comma 2 2 11 7" xfId="10974"/>
    <cellStyle name="Comma 2 2 11 7 2" xfId="10975"/>
    <cellStyle name="Comma 2 2 11 7 2 2" xfId="10976"/>
    <cellStyle name="Comma 2 2 11 8" xfId="10977"/>
    <cellStyle name="Comma 2 2 11 8 2" xfId="10978"/>
    <cellStyle name="Comma 2 2 11 8 2 2" xfId="10979"/>
    <cellStyle name="Comma 2 2 11 9" xfId="10980"/>
    <cellStyle name="Comma 2 2 11 9 2" xfId="10981"/>
    <cellStyle name="Comma 2 2 11 9 2 2" xfId="10982"/>
    <cellStyle name="Comma 2 2 12" xfId="10983"/>
    <cellStyle name="Comma 2 2 12 10" xfId="10984"/>
    <cellStyle name="Comma 2 2 12 10 2" xfId="10985"/>
    <cellStyle name="Comma 2 2 12 10 2 2" xfId="10986"/>
    <cellStyle name="Comma 2 2 12 11" xfId="10987"/>
    <cellStyle name="Comma 2 2 12 11 2" xfId="10988"/>
    <cellStyle name="Comma 2 2 12 11 2 2" xfId="10989"/>
    <cellStyle name="Comma 2 2 12 12" xfId="10990"/>
    <cellStyle name="Comma 2 2 12 12 2" xfId="10991"/>
    <cellStyle name="Comma 2 2 12 12 2 2" xfId="10992"/>
    <cellStyle name="Comma 2 2 12 13" xfId="10993"/>
    <cellStyle name="Comma 2 2 12 13 2" xfId="10994"/>
    <cellStyle name="Comma 2 2 12 13 2 2" xfId="10995"/>
    <cellStyle name="Comma 2 2 12 14" xfId="10996"/>
    <cellStyle name="Comma 2 2 12 14 2" xfId="10997"/>
    <cellStyle name="Comma 2 2 12 14 2 2" xfId="10998"/>
    <cellStyle name="Comma 2 2 12 15" xfId="10999"/>
    <cellStyle name="Comma 2 2 12 15 2" xfId="11000"/>
    <cellStyle name="Comma 2 2 12 2" xfId="11001"/>
    <cellStyle name="Comma 2 2 12 2 2" xfId="11002"/>
    <cellStyle name="Comma 2 2 12 2 2 2" xfId="11003"/>
    <cellStyle name="Comma 2 2 12 3" xfId="11004"/>
    <cellStyle name="Comma 2 2 12 3 2" xfId="11005"/>
    <cellStyle name="Comma 2 2 12 3 2 2" xfId="11006"/>
    <cellStyle name="Comma 2 2 12 4" xfId="11007"/>
    <cellStyle name="Comma 2 2 12 4 2" xfId="11008"/>
    <cellStyle name="Comma 2 2 12 4 2 2" xfId="11009"/>
    <cellStyle name="Comma 2 2 12 5" xfId="11010"/>
    <cellStyle name="Comma 2 2 12 5 2" xfId="11011"/>
    <cellStyle name="Comma 2 2 12 5 2 2" xfId="11012"/>
    <cellStyle name="Comma 2 2 12 6" xfId="11013"/>
    <cellStyle name="Comma 2 2 12 6 2" xfId="11014"/>
    <cellStyle name="Comma 2 2 12 6 2 2" xfId="11015"/>
    <cellStyle name="Comma 2 2 12 7" xfId="11016"/>
    <cellStyle name="Comma 2 2 12 7 2" xfId="11017"/>
    <cellStyle name="Comma 2 2 12 7 2 2" xfId="11018"/>
    <cellStyle name="Comma 2 2 12 8" xfId="11019"/>
    <cellStyle name="Comma 2 2 12 8 2" xfId="11020"/>
    <cellStyle name="Comma 2 2 12 8 2 2" xfId="11021"/>
    <cellStyle name="Comma 2 2 12 9" xfId="11022"/>
    <cellStyle name="Comma 2 2 12 9 2" xfId="11023"/>
    <cellStyle name="Comma 2 2 12 9 2 2" xfId="11024"/>
    <cellStyle name="Comma 2 2 13" xfId="11025"/>
    <cellStyle name="Comma 2 2 13 10" xfId="11026"/>
    <cellStyle name="Comma 2 2 13 10 2" xfId="11027"/>
    <cellStyle name="Comma 2 2 13 10 2 2" xfId="11028"/>
    <cellStyle name="Comma 2 2 13 11" xfId="11029"/>
    <cellStyle name="Comma 2 2 13 11 2" xfId="11030"/>
    <cellStyle name="Comma 2 2 13 11 2 2" xfId="11031"/>
    <cellStyle name="Comma 2 2 13 12" xfId="11032"/>
    <cellStyle name="Comma 2 2 13 12 2" xfId="11033"/>
    <cellStyle name="Comma 2 2 13 12 2 2" xfId="11034"/>
    <cellStyle name="Comma 2 2 13 13" xfId="11035"/>
    <cellStyle name="Comma 2 2 13 13 2" xfId="11036"/>
    <cellStyle name="Comma 2 2 13 13 2 2" xfId="11037"/>
    <cellStyle name="Comma 2 2 13 14" xfId="11038"/>
    <cellStyle name="Comma 2 2 13 14 2" xfId="11039"/>
    <cellStyle name="Comma 2 2 13 14 2 2" xfId="11040"/>
    <cellStyle name="Comma 2 2 13 15" xfId="11041"/>
    <cellStyle name="Comma 2 2 13 15 2" xfId="11042"/>
    <cellStyle name="Comma 2 2 13 2" xfId="11043"/>
    <cellStyle name="Comma 2 2 13 2 2" xfId="11044"/>
    <cellStyle name="Comma 2 2 13 2 2 2" xfId="11045"/>
    <cellStyle name="Comma 2 2 13 3" xfId="11046"/>
    <cellStyle name="Comma 2 2 13 3 2" xfId="11047"/>
    <cellStyle name="Comma 2 2 13 3 2 2" xfId="11048"/>
    <cellStyle name="Comma 2 2 13 4" xfId="11049"/>
    <cellStyle name="Comma 2 2 13 4 2" xfId="11050"/>
    <cellStyle name="Comma 2 2 13 4 2 2" xfId="11051"/>
    <cellStyle name="Comma 2 2 13 5" xfId="11052"/>
    <cellStyle name="Comma 2 2 13 5 2" xfId="11053"/>
    <cellStyle name="Comma 2 2 13 5 2 2" xfId="11054"/>
    <cellStyle name="Comma 2 2 13 6" xfId="11055"/>
    <cellStyle name="Comma 2 2 13 6 2" xfId="11056"/>
    <cellStyle name="Comma 2 2 13 6 2 2" xfId="11057"/>
    <cellStyle name="Comma 2 2 13 7" xfId="11058"/>
    <cellStyle name="Comma 2 2 13 7 2" xfId="11059"/>
    <cellStyle name="Comma 2 2 13 7 2 2" xfId="11060"/>
    <cellStyle name="Comma 2 2 13 8" xfId="11061"/>
    <cellStyle name="Comma 2 2 13 8 2" xfId="11062"/>
    <cellStyle name="Comma 2 2 13 8 2 2" xfId="11063"/>
    <cellStyle name="Comma 2 2 13 9" xfId="11064"/>
    <cellStyle name="Comma 2 2 13 9 2" xfId="11065"/>
    <cellStyle name="Comma 2 2 13 9 2 2" xfId="11066"/>
    <cellStyle name="Comma 2 2 14" xfId="11067"/>
    <cellStyle name="Comma 2 2 14 10" xfId="11068"/>
    <cellStyle name="Comma 2 2 14 10 2" xfId="11069"/>
    <cellStyle name="Comma 2 2 14 10 2 2" xfId="11070"/>
    <cellStyle name="Comma 2 2 14 11" xfId="11071"/>
    <cellStyle name="Comma 2 2 14 11 2" xfId="11072"/>
    <cellStyle name="Comma 2 2 14 11 2 2" xfId="11073"/>
    <cellStyle name="Comma 2 2 14 12" xfId="11074"/>
    <cellStyle name="Comma 2 2 14 12 2" xfId="11075"/>
    <cellStyle name="Comma 2 2 14 12 2 2" xfId="11076"/>
    <cellStyle name="Comma 2 2 14 13" xfId="11077"/>
    <cellStyle name="Comma 2 2 14 13 2" xfId="11078"/>
    <cellStyle name="Comma 2 2 14 13 2 2" xfId="11079"/>
    <cellStyle name="Comma 2 2 14 14" xfId="11080"/>
    <cellStyle name="Comma 2 2 14 14 2" xfId="11081"/>
    <cellStyle name="Comma 2 2 14 14 2 2" xfId="11082"/>
    <cellStyle name="Comma 2 2 14 15" xfId="11083"/>
    <cellStyle name="Comma 2 2 14 15 2" xfId="11084"/>
    <cellStyle name="Comma 2 2 14 2" xfId="11085"/>
    <cellStyle name="Comma 2 2 14 2 2" xfId="11086"/>
    <cellStyle name="Comma 2 2 14 2 2 2" xfId="11087"/>
    <cellStyle name="Comma 2 2 14 3" xfId="11088"/>
    <cellStyle name="Comma 2 2 14 3 2" xfId="11089"/>
    <cellStyle name="Comma 2 2 14 3 2 2" xfId="11090"/>
    <cellStyle name="Comma 2 2 14 4" xfId="11091"/>
    <cellStyle name="Comma 2 2 14 4 2" xfId="11092"/>
    <cellStyle name="Comma 2 2 14 4 2 2" xfId="11093"/>
    <cellStyle name="Comma 2 2 14 5" xfId="11094"/>
    <cellStyle name="Comma 2 2 14 5 2" xfId="11095"/>
    <cellStyle name="Comma 2 2 14 5 2 2" xfId="11096"/>
    <cellStyle name="Comma 2 2 14 6" xfId="11097"/>
    <cellStyle name="Comma 2 2 14 6 2" xfId="11098"/>
    <cellStyle name="Comma 2 2 14 6 2 2" xfId="11099"/>
    <cellStyle name="Comma 2 2 14 7" xfId="11100"/>
    <cellStyle name="Comma 2 2 14 7 2" xfId="11101"/>
    <cellStyle name="Comma 2 2 14 7 2 2" xfId="11102"/>
    <cellStyle name="Comma 2 2 14 8" xfId="11103"/>
    <cellStyle name="Comma 2 2 14 8 2" xfId="11104"/>
    <cellStyle name="Comma 2 2 14 8 2 2" xfId="11105"/>
    <cellStyle name="Comma 2 2 14 9" xfId="11106"/>
    <cellStyle name="Comma 2 2 14 9 2" xfId="11107"/>
    <cellStyle name="Comma 2 2 14 9 2 2" xfId="11108"/>
    <cellStyle name="Comma 2 2 15" xfId="11109"/>
    <cellStyle name="Comma 2 2 15 10" xfId="11110"/>
    <cellStyle name="Comma 2 2 15 10 2" xfId="11111"/>
    <cellStyle name="Comma 2 2 15 10 2 2" xfId="11112"/>
    <cellStyle name="Comma 2 2 15 11" xfId="11113"/>
    <cellStyle name="Comma 2 2 15 11 2" xfId="11114"/>
    <cellStyle name="Comma 2 2 15 11 2 2" xfId="11115"/>
    <cellStyle name="Comma 2 2 15 12" xfId="11116"/>
    <cellStyle name="Comma 2 2 15 12 2" xfId="11117"/>
    <cellStyle name="Comma 2 2 15 12 2 2" xfId="11118"/>
    <cellStyle name="Comma 2 2 15 13" xfId="11119"/>
    <cellStyle name="Comma 2 2 15 13 2" xfId="11120"/>
    <cellStyle name="Comma 2 2 15 13 2 2" xfId="11121"/>
    <cellStyle name="Comma 2 2 15 14" xfId="11122"/>
    <cellStyle name="Comma 2 2 15 14 2" xfId="11123"/>
    <cellStyle name="Comma 2 2 15 14 2 2" xfId="11124"/>
    <cellStyle name="Comma 2 2 15 15" xfId="11125"/>
    <cellStyle name="Comma 2 2 15 15 2" xfId="11126"/>
    <cellStyle name="Comma 2 2 15 2" xfId="11127"/>
    <cellStyle name="Comma 2 2 15 2 2" xfId="11128"/>
    <cellStyle name="Comma 2 2 15 2 2 2" xfId="11129"/>
    <cellStyle name="Comma 2 2 15 3" xfId="11130"/>
    <cellStyle name="Comma 2 2 15 3 2" xfId="11131"/>
    <cellStyle name="Comma 2 2 15 3 2 2" xfId="11132"/>
    <cellStyle name="Comma 2 2 15 4" xfId="11133"/>
    <cellStyle name="Comma 2 2 15 4 2" xfId="11134"/>
    <cellStyle name="Comma 2 2 15 4 2 2" xfId="11135"/>
    <cellStyle name="Comma 2 2 15 5" xfId="11136"/>
    <cellStyle name="Comma 2 2 15 5 2" xfId="11137"/>
    <cellStyle name="Comma 2 2 15 5 2 2" xfId="11138"/>
    <cellStyle name="Comma 2 2 15 6" xfId="11139"/>
    <cellStyle name="Comma 2 2 15 6 2" xfId="11140"/>
    <cellStyle name="Comma 2 2 15 6 2 2" xfId="11141"/>
    <cellStyle name="Comma 2 2 15 7" xfId="11142"/>
    <cellStyle name="Comma 2 2 15 7 2" xfId="11143"/>
    <cellStyle name="Comma 2 2 15 7 2 2" xfId="11144"/>
    <cellStyle name="Comma 2 2 15 8" xfId="11145"/>
    <cellStyle name="Comma 2 2 15 8 2" xfId="11146"/>
    <cellStyle name="Comma 2 2 15 8 2 2" xfId="11147"/>
    <cellStyle name="Comma 2 2 15 9" xfId="11148"/>
    <cellStyle name="Comma 2 2 15 9 2" xfId="11149"/>
    <cellStyle name="Comma 2 2 15 9 2 2" xfId="11150"/>
    <cellStyle name="Comma 2 2 16" xfId="11151"/>
    <cellStyle name="Comma 2 2 16 10" xfId="11152"/>
    <cellStyle name="Comma 2 2 16 10 2" xfId="11153"/>
    <cellStyle name="Comma 2 2 16 10 2 2" xfId="11154"/>
    <cellStyle name="Comma 2 2 16 11" xfId="11155"/>
    <cellStyle name="Comma 2 2 16 11 2" xfId="11156"/>
    <cellStyle name="Comma 2 2 16 11 2 2" xfId="11157"/>
    <cellStyle name="Comma 2 2 16 12" xfId="11158"/>
    <cellStyle name="Comma 2 2 16 12 2" xfId="11159"/>
    <cellStyle name="Comma 2 2 16 12 2 2" xfId="11160"/>
    <cellStyle name="Comma 2 2 16 13" xfId="11161"/>
    <cellStyle name="Comma 2 2 16 13 2" xfId="11162"/>
    <cellStyle name="Comma 2 2 16 13 2 2" xfId="11163"/>
    <cellStyle name="Comma 2 2 16 14" xfId="11164"/>
    <cellStyle name="Comma 2 2 16 14 2" xfId="11165"/>
    <cellStyle name="Comma 2 2 16 14 2 2" xfId="11166"/>
    <cellStyle name="Comma 2 2 16 15" xfId="11167"/>
    <cellStyle name="Comma 2 2 16 15 2" xfId="11168"/>
    <cellStyle name="Comma 2 2 16 2" xfId="11169"/>
    <cellStyle name="Comma 2 2 16 2 2" xfId="11170"/>
    <cellStyle name="Comma 2 2 16 2 2 2" xfId="11171"/>
    <cellStyle name="Comma 2 2 16 3" xfId="11172"/>
    <cellStyle name="Comma 2 2 16 3 2" xfId="11173"/>
    <cellStyle name="Comma 2 2 16 3 2 2" xfId="11174"/>
    <cellStyle name="Comma 2 2 16 4" xfId="11175"/>
    <cellStyle name="Comma 2 2 16 4 2" xfId="11176"/>
    <cellStyle name="Comma 2 2 16 4 2 2" xfId="11177"/>
    <cellStyle name="Comma 2 2 16 5" xfId="11178"/>
    <cellStyle name="Comma 2 2 16 5 2" xfId="11179"/>
    <cellStyle name="Comma 2 2 16 5 2 2" xfId="11180"/>
    <cellStyle name="Comma 2 2 16 6" xfId="11181"/>
    <cellStyle name="Comma 2 2 16 6 2" xfId="11182"/>
    <cellStyle name="Comma 2 2 16 6 2 2" xfId="11183"/>
    <cellStyle name="Comma 2 2 16 7" xfId="11184"/>
    <cellStyle name="Comma 2 2 16 7 2" xfId="11185"/>
    <cellStyle name="Comma 2 2 16 7 2 2" xfId="11186"/>
    <cellStyle name="Comma 2 2 16 8" xfId="11187"/>
    <cellStyle name="Comma 2 2 16 8 2" xfId="11188"/>
    <cellStyle name="Comma 2 2 16 8 2 2" xfId="11189"/>
    <cellStyle name="Comma 2 2 16 9" xfId="11190"/>
    <cellStyle name="Comma 2 2 16 9 2" xfId="11191"/>
    <cellStyle name="Comma 2 2 16 9 2 2" xfId="11192"/>
    <cellStyle name="Comma 2 2 17" xfId="11193"/>
    <cellStyle name="Comma 2 2 17 10" xfId="11194"/>
    <cellStyle name="Comma 2 2 17 10 2" xfId="11195"/>
    <cellStyle name="Comma 2 2 17 10 2 2" xfId="11196"/>
    <cellStyle name="Comma 2 2 17 11" xfId="11197"/>
    <cellStyle name="Comma 2 2 17 11 2" xfId="11198"/>
    <cellStyle name="Comma 2 2 17 11 2 2" xfId="11199"/>
    <cellStyle name="Comma 2 2 17 12" xfId="11200"/>
    <cellStyle name="Comma 2 2 17 12 2" xfId="11201"/>
    <cellStyle name="Comma 2 2 17 12 2 2" xfId="11202"/>
    <cellStyle name="Comma 2 2 17 13" xfId="11203"/>
    <cellStyle name="Comma 2 2 17 13 2" xfId="11204"/>
    <cellStyle name="Comma 2 2 17 13 2 2" xfId="11205"/>
    <cellStyle name="Comma 2 2 17 14" xfId="11206"/>
    <cellStyle name="Comma 2 2 17 14 2" xfId="11207"/>
    <cellStyle name="Comma 2 2 17 14 2 2" xfId="11208"/>
    <cellStyle name="Comma 2 2 17 15" xfId="11209"/>
    <cellStyle name="Comma 2 2 17 15 2" xfId="11210"/>
    <cellStyle name="Comma 2 2 17 2" xfId="11211"/>
    <cellStyle name="Comma 2 2 17 2 2" xfId="11212"/>
    <cellStyle name="Comma 2 2 17 2 2 2" xfId="11213"/>
    <cellStyle name="Comma 2 2 17 3" xfId="11214"/>
    <cellStyle name="Comma 2 2 17 3 2" xfId="11215"/>
    <cellStyle name="Comma 2 2 17 3 2 2" xfId="11216"/>
    <cellStyle name="Comma 2 2 17 4" xfId="11217"/>
    <cellStyle name="Comma 2 2 17 4 2" xfId="11218"/>
    <cellStyle name="Comma 2 2 17 4 2 2" xfId="11219"/>
    <cellStyle name="Comma 2 2 17 5" xfId="11220"/>
    <cellStyle name="Comma 2 2 17 5 2" xfId="11221"/>
    <cellStyle name="Comma 2 2 17 5 2 2" xfId="11222"/>
    <cellStyle name="Comma 2 2 17 6" xfId="11223"/>
    <cellStyle name="Comma 2 2 17 6 2" xfId="11224"/>
    <cellStyle name="Comma 2 2 17 6 2 2" xfId="11225"/>
    <cellStyle name="Comma 2 2 17 7" xfId="11226"/>
    <cellStyle name="Comma 2 2 17 7 2" xfId="11227"/>
    <cellStyle name="Comma 2 2 17 7 2 2" xfId="11228"/>
    <cellStyle name="Comma 2 2 17 8" xfId="11229"/>
    <cellStyle name="Comma 2 2 17 8 2" xfId="11230"/>
    <cellStyle name="Comma 2 2 17 8 2 2" xfId="11231"/>
    <cellStyle name="Comma 2 2 17 9" xfId="11232"/>
    <cellStyle name="Comma 2 2 17 9 2" xfId="11233"/>
    <cellStyle name="Comma 2 2 17 9 2 2" xfId="11234"/>
    <cellStyle name="Comma 2 2 18" xfId="11235"/>
    <cellStyle name="Comma 2 2 18 10" xfId="11236"/>
    <cellStyle name="Comma 2 2 18 10 2" xfId="11237"/>
    <cellStyle name="Comma 2 2 18 10 2 2" xfId="11238"/>
    <cellStyle name="Comma 2 2 18 11" xfId="11239"/>
    <cellStyle name="Comma 2 2 18 11 2" xfId="11240"/>
    <cellStyle name="Comma 2 2 18 11 2 2" xfId="11241"/>
    <cellStyle name="Comma 2 2 18 12" xfId="11242"/>
    <cellStyle name="Comma 2 2 18 12 2" xfId="11243"/>
    <cellStyle name="Comma 2 2 18 12 2 2" xfId="11244"/>
    <cellStyle name="Comma 2 2 18 13" xfId="11245"/>
    <cellStyle name="Comma 2 2 18 13 2" xfId="11246"/>
    <cellStyle name="Comma 2 2 18 13 2 2" xfId="11247"/>
    <cellStyle name="Comma 2 2 18 14" xfId="11248"/>
    <cellStyle name="Comma 2 2 18 14 2" xfId="11249"/>
    <cellStyle name="Comma 2 2 18 14 2 2" xfId="11250"/>
    <cellStyle name="Comma 2 2 18 15" xfId="11251"/>
    <cellStyle name="Comma 2 2 18 15 2" xfId="11252"/>
    <cellStyle name="Comma 2 2 18 2" xfId="11253"/>
    <cellStyle name="Comma 2 2 18 2 2" xfId="11254"/>
    <cellStyle name="Comma 2 2 18 2 2 2" xfId="11255"/>
    <cellStyle name="Comma 2 2 18 3" xfId="11256"/>
    <cellStyle name="Comma 2 2 18 3 2" xfId="11257"/>
    <cellStyle name="Comma 2 2 18 3 2 2" xfId="11258"/>
    <cellStyle name="Comma 2 2 18 4" xfId="11259"/>
    <cellStyle name="Comma 2 2 18 4 2" xfId="11260"/>
    <cellStyle name="Comma 2 2 18 4 2 2" xfId="11261"/>
    <cellStyle name="Comma 2 2 18 5" xfId="11262"/>
    <cellStyle name="Comma 2 2 18 5 2" xfId="11263"/>
    <cellStyle name="Comma 2 2 18 5 2 2" xfId="11264"/>
    <cellStyle name="Comma 2 2 18 6" xfId="11265"/>
    <cellStyle name="Comma 2 2 18 6 2" xfId="11266"/>
    <cellStyle name="Comma 2 2 18 6 2 2" xfId="11267"/>
    <cellStyle name="Comma 2 2 18 7" xfId="11268"/>
    <cellStyle name="Comma 2 2 18 7 2" xfId="11269"/>
    <cellStyle name="Comma 2 2 18 7 2 2" xfId="11270"/>
    <cellStyle name="Comma 2 2 18 8" xfId="11271"/>
    <cellStyle name="Comma 2 2 18 8 2" xfId="11272"/>
    <cellStyle name="Comma 2 2 18 8 2 2" xfId="11273"/>
    <cellStyle name="Comma 2 2 18 9" xfId="11274"/>
    <cellStyle name="Comma 2 2 18 9 2" xfId="11275"/>
    <cellStyle name="Comma 2 2 18 9 2 2" xfId="11276"/>
    <cellStyle name="Comma 2 2 19" xfId="11277"/>
    <cellStyle name="Comma 2 2 19 10" xfId="11278"/>
    <cellStyle name="Comma 2 2 19 10 2" xfId="11279"/>
    <cellStyle name="Comma 2 2 19 10 2 2" xfId="11280"/>
    <cellStyle name="Comma 2 2 19 11" xfId="11281"/>
    <cellStyle name="Comma 2 2 19 11 2" xfId="11282"/>
    <cellStyle name="Comma 2 2 19 11 2 2" xfId="11283"/>
    <cellStyle name="Comma 2 2 19 12" xfId="11284"/>
    <cellStyle name="Comma 2 2 19 12 2" xfId="11285"/>
    <cellStyle name="Comma 2 2 19 12 2 2" xfId="11286"/>
    <cellStyle name="Comma 2 2 19 13" xfId="11287"/>
    <cellStyle name="Comma 2 2 19 13 2" xfId="11288"/>
    <cellStyle name="Comma 2 2 19 13 2 2" xfId="11289"/>
    <cellStyle name="Comma 2 2 19 14" xfId="11290"/>
    <cellStyle name="Comma 2 2 19 14 2" xfId="11291"/>
    <cellStyle name="Comma 2 2 19 14 2 2" xfId="11292"/>
    <cellStyle name="Comma 2 2 19 15" xfId="11293"/>
    <cellStyle name="Comma 2 2 19 15 2" xfId="11294"/>
    <cellStyle name="Comma 2 2 19 2" xfId="11295"/>
    <cellStyle name="Comma 2 2 19 2 2" xfId="11296"/>
    <cellStyle name="Comma 2 2 19 2 2 2" xfId="11297"/>
    <cellStyle name="Comma 2 2 19 3" xfId="11298"/>
    <cellStyle name="Comma 2 2 19 3 2" xfId="11299"/>
    <cellStyle name="Comma 2 2 19 3 2 2" xfId="11300"/>
    <cellStyle name="Comma 2 2 19 4" xfId="11301"/>
    <cellStyle name="Comma 2 2 19 4 2" xfId="11302"/>
    <cellStyle name="Comma 2 2 19 4 2 2" xfId="11303"/>
    <cellStyle name="Comma 2 2 19 5" xfId="11304"/>
    <cellStyle name="Comma 2 2 19 5 2" xfId="11305"/>
    <cellStyle name="Comma 2 2 19 5 2 2" xfId="11306"/>
    <cellStyle name="Comma 2 2 19 6" xfId="11307"/>
    <cellStyle name="Comma 2 2 19 6 2" xfId="11308"/>
    <cellStyle name="Comma 2 2 19 6 2 2" xfId="11309"/>
    <cellStyle name="Comma 2 2 19 7" xfId="11310"/>
    <cellStyle name="Comma 2 2 19 7 2" xfId="11311"/>
    <cellStyle name="Comma 2 2 19 7 2 2" xfId="11312"/>
    <cellStyle name="Comma 2 2 19 8" xfId="11313"/>
    <cellStyle name="Comma 2 2 19 8 2" xfId="11314"/>
    <cellStyle name="Comma 2 2 19 8 2 2" xfId="11315"/>
    <cellStyle name="Comma 2 2 19 9" xfId="11316"/>
    <cellStyle name="Comma 2 2 19 9 2" xfId="11317"/>
    <cellStyle name="Comma 2 2 19 9 2 2" xfId="11318"/>
    <cellStyle name="Comma 2 2 2" xfId="11319"/>
    <cellStyle name="Comma 2 2 2 10" xfId="11320"/>
    <cellStyle name="Comma 2 2 2 11" xfId="49491"/>
    <cellStyle name="Comma 2 2 2 2" xfId="11321"/>
    <cellStyle name="Comma 2 2 2 2 10" xfId="11322"/>
    <cellStyle name="Comma 2 2 2 2 11" xfId="49492"/>
    <cellStyle name="Comma 2 2 2 2 2" xfId="11323"/>
    <cellStyle name="Comma 2 2 2 2 2 2" xfId="11324"/>
    <cellStyle name="Comma 2 2 2 2 2 2 2" xfId="11325"/>
    <cellStyle name="Comma 2 2 2 2 2 2 2 2" xfId="11326"/>
    <cellStyle name="Comma 2 2 2 2 2 2 2 2 2" xfId="11327"/>
    <cellStyle name="Comma 2 2 2 2 2 2 2 2 2 2" xfId="11328"/>
    <cellStyle name="Comma 2 2 2 2 2 2 2 2 2 2 2" xfId="11329"/>
    <cellStyle name="Comma 2 2 2 2 2 2 2 2 2 2 2 2" xfId="11330"/>
    <cellStyle name="Comma 2 2 2 2 2 2 2 2 2 2 3" xfId="11331"/>
    <cellStyle name="Comma 2 2 2 2 2 2 2 2 2 2 4" xfId="11332"/>
    <cellStyle name="Comma 2 2 2 2 2 2 2 2 2 3" xfId="11333"/>
    <cellStyle name="Comma 2 2 2 2 2 2 2 2 2 3 2" xfId="11334"/>
    <cellStyle name="Comma 2 2 2 2 2 2 2 2 2 4" xfId="11335"/>
    <cellStyle name="Comma 2 2 2 2 2 2 2 2 3" xfId="11336"/>
    <cellStyle name="Comma 2 2 2 2 2 2 2 2 4" xfId="11337"/>
    <cellStyle name="Comma 2 2 2 2 2 2 2 2 4 2" xfId="11338"/>
    <cellStyle name="Comma 2 2 2 2 2 2 2 2 5" xfId="11339"/>
    <cellStyle name="Comma 2 2 2 2 2 2 2 2 6" xfId="11340"/>
    <cellStyle name="Comma 2 2 2 2 2 2 2 3" xfId="11341"/>
    <cellStyle name="Comma 2 2 2 2 2 2 2 3 2" xfId="11342"/>
    <cellStyle name="Comma 2 2 2 2 2 2 2 3 2 2" xfId="11343"/>
    <cellStyle name="Comma 2 2 2 2 2 2 2 3 2 2 2" xfId="11344"/>
    <cellStyle name="Comma 2 2 2 2 2 2 2 3 2 3" xfId="11345"/>
    <cellStyle name="Comma 2 2 2 2 2 2 2 3 2 4" xfId="11346"/>
    <cellStyle name="Comma 2 2 2 2 2 2 2 3 3" xfId="11347"/>
    <cellStyle name="Comma 2 2 2 2 2 2 2 3 3 2" xfId="11348"/>
    <cellStyle name="Comma 2 2 2 2 2 2 2 3 4" xfId="11349"/>
    <cellStyle name="Comma 2 2 2 2 2 2 2 4" xfId="11350"/>
    <cellStyle name="Comma 2 2 2 2 2 2 2 4 2" xfId="11351"/>
    <cellStyle name="Comma 2 2 2 2 2 2 2 5" xfId="11352"/>
    <cellStyle name="Comma 2 2 2 2 2 2 2 6" xfId="11353"/>
    <cellStyle name="Comma 2 2 2 2 2 2 3" xfId="11354"/>
    <cellStyle name="Comma 2 2 2 2 2 2 4" xfId="11355"/>
    <cellStyle name="Comma 2 2 2 2 2 2 4 2" xfId="11356"/>
    <cellStyle name="Comma 2 2 2 2 2 2 4 2 2" xfId="11357"/>
    <cellStyle name="Comma 2 2 2 2 2 2 4 2 2 2" xfId="11358"/>
    <cellStyle name="Comma 2 2 2 2 2 2 4 2 3" xfId="11359"/>
    <cellStyle name="Comma 2 2 2 2 2 2 4 2 4" xfId="11360"/>
    <cellStyle name="Comma 2 2 2 2 2 2 4 3" xfId="11361"/>
    <cellStyle name="Comma 2 2 2 2 2 2 4 3 2" xfId="11362"/>
    <cellStyle name="Comma 2 2 2 2 2 2 4 4" xfId="11363"/>
    <cellStyle name="Comma 2 2 2 2 2 2 5" xfId="11364"/>
    <cellStyle name="Comma 2 2 2 2 2 2 6" xfId="11365"/>
    <cellStyle name="Comma 2 2 2 2 2 2 6 2" xfId="11366"/>
    <cellStyle name="Comma 2 2 2 2 2 2 7" xfId="11367"/>
    <cellStyle name="Comma 2 2 2 2 2 2 8" xfId="11368"/>
    <cellStyle name="Comma 2 2 2 2 2 3" xfId="11369"/>
    <cellStyle name="Comma 2 2 2 2 2 3 2" xfId="11370"/>
    <cellStyle name="Comma 2 2 2 2 2 3 2 2" xfId="11371"/>
    <cellStyle name="Comma 2 2 2 2 2 3 2 2 2" xfId="11372"/>
    <cellStyle name="Comma 2 2 2 2 2 3 2 2 2 2" xfId="11373"/>
    <cellStyle name="Comma 2 2 2 2 2 3 2 2 2 2 2" xfId="11374"/>
    <cellStyle name="Comma 2 2 2 2 2 3 2 2 2 3" xfId="11375"/>
    <cellStyle name="Comma 2 2 2 2 2 3 2 2 2 4" xfId="11376"/>
    <cellStyle name="Comma 2 2 2 2 2 3 2 2 3" xfId="11377"/>
    <cellStyle name="Comma 2 2 2 2 2 3 2 2 3 2" xfId="11378"/>
    <cellStyle name="Comma 2 2 2 2 2 3 2 2 4" xfId="11379"/>
    <cellStyle name="Comma 2 2 2 2 2 3 2 3" xfId="11380"/>
    <cellStyle name="Comma 2 2 2 2 2 3 2 4" xfId="11381"/>
    <cellStyle name="Comma 2 2 2 2 2 3 2 4 2" xfId="11382"/>
    <cellStyle name="Comma 2 2 2 2 2 3 2 5" xfId="11383"/>
    <cellStyle name="Comma 2 2 2 2 2 3 2 6" xfId="11384"/>
    <cellStyle name="Comma 2 2 2 2 2 3 3" xfId="11385"/>
    <cellStyle name="Comma 2 2 2 2 2 3 3 2" xfId="11386"/>
    <cellStyle name="Comma 2 2 2 2 2 3 3 2 2" xfId="11387"/>
    <cellStyle name="Comma 2 2 2 2 2 3 3 2 2 2" xfId="11388"/>
    <cellStyle name="Comma 2 2 2 2 2 3 3 2 3" xfId="11389"/>
    <cellStyle name="Comma 2 2 2 2 2 3 3 2 4" xfId="11390"/>
    <cellStyle name="Comma 2 2 2 2 2 3 3 3" xfId="11391"/>
    <cellStyle name="Comma 2 2 2 2 2 3 3 3 2" xfId="11392"/>
    <cellStyle name="Comma 2 2 2 2 2 3 3 4" xfId="11393"/>
    <cellStyle name="Comma 2 2 2 2 2 3 4" xfId="11394"/>
    <cellStyle name="Comma 2 2 2 2 2 3 4 2" xfId="11395"/>
    <cellStyle name="Comma 2 2 2 2 2 3 5" xfId="11396"/>
    <cellStyle name="Comma 2 2 2 2 2 3 6" xfId="11397"/>
    <cellStyle name="Comma 2 2 2 2 2 4" xfId="11398"/>
    <cellStyle name="Comma 2 2 2 2 2 4 2" xfId="11399"/>
    <cellStyle name="Comma 2 2 2 2 2 4 2 2" xfId="11400"/>
    <cellStyle name="Comma 2 2 2 2 2 4 2 2 2" xfId="11401"/>
    <cellStyle name="Comma 2 2 2 2 2 4 2 3" xfId="11402"/>
    <cellStyle name="Comma 2 2 2 2 2 4 2 4" xfId="11403"/>
    <cellStyle name="Comma 2 2 2 2 2 4 3" xfId="11404"/>
    <cellStyle name="Comma 2 2 2 2 2 4 3 2" xfId="11405"/>
    <cellStyle name="Comma 2 2 2 2 2 4 4" xfId="11406"/>
    <cellStyle name="Comma 2 2 2 2 2 5" xfId="11407"/>
    <cellStyle name="Comma 2 2 2 2 2 6" xfId="11408"/>
    <cellStyle name="Comma 2 2 2 2 2 6 2" xfId="11409"/>
    <cellStyle name="Comma 2 2 2 2 2 7" xfId="11410"/>
    <cellStyle name="Comma 2 2 2 2 2 8" xfId="11411"/>
    <cellStyle name="Comma 2 2 2 2 2 9" xfId="49493"/>
    <cellStyle name="Comma 2 2 2 2 3" xfId="11412"/>
    <cellStyle name="Comma 2 2 2 2 4" xfId="11413"/>
    <cellStyle name="Comma 2 2 2 2 4 2" xfId="11414"/>
    <cellStyle name="Comma 2 2 2 2 4 2 2" xfId="11415"/>
    <cellStyle name="Comma 2 2 2 2 4 2 2 2" xfId="11416"/>
    <cellStyle name="Comma 2 2 2 2 4 2 2 2 2" xfId="11417"/>
    <cellStyle name="Comma 2 2 2 2 4 2 2 2 2 2" xfId="11418"/>
    <cellStyle name="Comma 2 2 2 2 4 2 2 2 3" xfId="11419"/>
    <cellStyle name="Comma 2 2 2 2 4 2 2 2 4" xfId="11420"/>
    <cellStyle name="Comma 2 2 2 2 4 2 2 3" xfId="11421"/>
    <cellStyle name="Comma 2 2 2 2 4 2 2 3 2" xfId="11422"/>
    <cellStyle name="Comma 2 2 2 2 4 2 2 4" xfId="11423"/>
    <cellStyle name="Comma 2 2 2 2 4 2 3" xfId="11424"/>
    <cellStyle name="Comma 2 2 2 2 4 2 4" xfId="11425"/>
    <cellStyle name="Comma 2 2 2 2 4 2 4 2" xfId="11426"/>
    <cellStyle name="Comma 2 2 2 2 4 2 5" xfId="11427"/>
    <cellStyle name="Comma 2 2 2 2 4 2 6" xfId="11428"/>
    <cellStyle name="Comma 2 2 2 2 4 3" xfId="11429"/>
    <cellStyle name="Comma 2 2 2 2 4 3 2" xfId="11430"/>
    <cellStyle name="Comma 2 2 2 2 4 3 2 2" xfId="11431"/>
    <cellStyle name="Comma 2 2 2 2 4 3 2 2 2" xfId="11432"/>
    <cellStyle name="Comma 2 2 2 2 4 3 2 3" xfId="11433"/>
    <cellStyle name="Comma 2 2 2 2 4 3 2 4" xfId="11434"/>
    <cellStyle name="Comma 2 2 2 2 4 3 3" xfId="11435"/>
    <cellStyle name="Comma 2 2 2 2 4 3 3 2" xfId="11436"/>
    <cellStyle name="Comma 2 2 2 2 4 3 4" xfId="11437"/>
    <cellStyle name="Comma 2 2 2 2 4 4" xfId="11438"/>
    <cellStyle name="Comma 2 2 2 2 4 4 2" xfId="11439"/>
    <cellStyle name="Comma 2 2 2 2 4 5" xfId="11440"/>
    <cellStyle name="Comma 2 2 2 2 4 6" xfId="11441"/>
    <cellStyle name="Comma 2 2 2 2 5" xfId="11442"/>
    <cellStyle name="Comma 2 2 2 2 6" xfId="11443"/>
    <cellStyle name="Comma 2 2 2 2 6 2" xfId="11444"/>
    <cellStyle name="Comma 2 2 2 2 6 2 2" xfId="11445"/>
    <cellStyle name="Comma 2 2 2 2 6 2 2 2" xfId="11446"/>
    <cellStyle name="Comma 2 2 2 2 6 2 3" xfId="11447"/>
    <cellStyle name="Comma 2 2 2 2 6 2 4" xfId="11448"/>
    <cellStyle name="Comma 2 2 2 2 6 3" xfId="11449"/>
    <cellStyle name="Comma 2 2 2 2 6 3 2" xfId="11450"/>
    <cellStyle name="Comma 2 2 2 2 6 4" xfId="11451"/>
    <cellStyle name="Comma 2 2 2 2 7" xfId="11452"/>
    <cellStyle name="Comma 2 2 2 2 8" xfId="11453"/>
    <cellStyle name="Comma 2 2 2 2 8 2" xfId="11454"/>
    <cellStyle name="Comma 2 2 2 2 9" xfId="11455"/>
    <cellStyle name="Comma 2 2 2 3" xfId="11456"/>
    <cellStyle name="Comma 2 2 2 3 2" xfId="11457"/>
    <cellStyle name="Comma 2 2 2 3 2 2" xfId="11458"/>
    <cellStyle name="Comma 2 2 2 3 2 2 2" xfId="11459"/>
    <cellStyle name="Comma 2 2 2 3 2 2 2 2" xfId="11460"/>
    <cellStyle name="Comma 2 2 2 3 2 2 2 2 2" xfId="11461"/>
    <cellStyle name="Comma 2 2 2 3 2 2 2 2 2 2" xfId="11462"/>
    <cellStyle name="Comma 2 2 2 3 2 2 2 2 2 2 2" xfId="11463"/>
    <cellStyle name="Comma 2 2 2 3 2 2 2 2 2 3" xfId="11464"/>
    <cellStyle name="Comma 2 2 2 3 2 2 2 2 2 4" xfId="11465"/>
    <cellStyle name="Comma 2 2 2 3 2 2 2 2 3" xfId="11466"/>
    <cellStyle name="Comma 2 2 2 3 2 2 2 2 3 2" xfId="11467"/>
    <cellStyle name="Comma 2 2 2 3 2 2 2 2 4" xfId="11468"/>
    <cellStyle name="Comma 2 2 2 3 2 2 2 3" xfId="11469"/>
    <cellStyle name="Comma 2 2 2 3 2 2 2 4" xfId="11470"/>
    <cellStyle name="Comma 2 2 2 3 2 2 2 4 2" xfId="11471"/>
    <cellStyle name="Comma 2 2 2 3 2 2 2 5" xfId="11472"/>
    <cellStyle name="Comma 2 2 2 3 2 2 2 6" xfId="11473"/>
    <cellStyle name="Comma 2 2 2 3 2 2 3" xfId="11474"/>
    <cellStyle name="Comma 2 2 2 3 2 2 3 2" xfId="11475"/>
    <cellStyle name="Comma 2 2 2 3 2 2 3 2 2" xfId="11476"/>
    <cellStyle name="Comma 2 2 2 3 2 2 3 2 2 2" xfId="11477"/>
    <cellStyle name="Comma 2 2 2 3 2 2 3 2 3" xfId="11478"/>
    <cellStyle name="Comma 2 2 2 3 2 2 3 2 4" xfId="11479"/>
    <cellStyle name="Comma 2 2 2 3 2 2 3 3" xfId="11480"/>
    <cellStyle name="Comma 2 2 2 3 2 2 3 3 2" xfId="11481"/>
    <cellStyle name="Comma 2 2 2 3 2 2 3 4" xfId="11482"/>
    <cellStyle name="Comma 2 2 2 3 2 2 4" xfId="11483"/>
    <cellStyle name="Comma 2 2 2 3 2 2 4 2" xfId="11484"/>
    <cellStyle name="Comma 2 2 2 3 2 2 5" xfId="11485"/>
    <cellStyle name="Comma 2 2 2 3 2 2 6" xfId="11486"/>
    <cellStyle name="Comma 2 2 2 3 2 3" xfId="11487"/>
    <cellStyle name="Comma 2 2 2 3 2 4" xfId="11488"/>
    <cellStyle name="Comma 2 2 2 3 2 4 2" xfId="11489"/>
    <cellStyle name="Comma 2 2 2 3 2 4 2 2" xfId="11490"/>
    <cellStyle name="Comma 2 2 2 3 2 4 2 2 2" xfId="11491"/>
    <cellStyle name="Comma 2 2 2 3 2 4 2 3" xfId="11492"/>
    <cellStyle name="Comma 2 2 2 3 2 4 2 4" xfId="11493"/>
    <cellStyle name="Comma 2 2 2 3 2 4 3" xfId="11494"/>
    <cellStyle name="Comma 2 2 2 3 2 4 3 2" xfId="11495"/>
    <cellStyle name="Comma 2 2 2 3 2 4 4" xfId="11496"/>
    <cellStyle name="Comma 2 2 2 3 2 5" xfId="11497"/>
    <cellStyle name="Comma 2 2 2 3 2 6" xfId="11498"/>
    <cellStyle name="Comma 2 2 2 3 2 6 2" xfId="11499"/>
    <cellStyle name="Comma 2 2 2 3 2 7" xfId="11500"/>
    <cellStyle name="Comma 2 2 2 3 2 8" xfId="11501"/>
    <cellStyle name="Comma 2 2 2 3 3" xfId="11502"/>
    <cellStyle name="Comma 2 2 2 3 3 2" xfId="11503"/>
    <cellStyle name="Comma 2 2 2 3 3 2 2" xfId="11504"/>
    <cellStyle name="Comma 2 2 2 3 3 2 2 2" xfId="11505"/>
    <cellStyle name="Comma 2 2 2 3 3 2 2 2 2" xfId="11506"/>
    <cellStyle name="Comma 2 2 2 3 3 2 2 2 2 2" xfId="11507"/>
    <cellStyle name="Comma 2 2 2 3 3 2 2 2 3" xfId="11508"/>
    <cellStyle name="Comma 2 2 2 3 3 2 2 2 4" xfId="11509"/>
    <cellStyle name="Comma 2 2 2 3 3 2 2 3" xfId="11510"/>
    <cellStyle name="Comma 2 2 2 3 3 2 2 3 2" xfId="11511"/>
    <cellStyle name="Comma 2 2 2 3 3 2 2 4" xfId="11512"/>
    <cellStyle name="Comma 2 2 2 3 3 2 3" xfId="11513"/>
    <cellStyle name="Comma 2 2 2 3 3 2 4" xfId="11514"/>
    <cellStyle name="Comma 2 2 2 3 3 2 4 2" xfId="11515"/>
    <cellStyle name="Comma 2 2 2 3 3 2 5" xfId="11516"/>
    <cellStyle name="Comma 2 2 2 3 3 2 6" xfId="11517"/>
    <cellStyle name="Comma 2 2 2 3 3 3" xfId="11518"/>
    <cellStyle name="Comma 2 2 2 3 3 3 2" xfId="11519"/>
    <cellStyle name="Comma 2 2 2 3 3 3 2 2" xfId="11520"/>
    <cellStyle name="Comma 2 2 2 3 3 3 2 2 2" xfId="11521"/>
    <cellStyle name="Comma 2 2 2 3 3 3 2 3" xfId="11522"/>
    <cellStyle name="Comma 2 2 2 3 3 3 2 4" xfId="11523"/>
    <cellStyle name="Comma 2 2 2 3 3 3 3" xfId="11524"/>
    <cellStyle name="Comma 2 2 2 3 3 3 3 2" xfId="11525"/>
    <cellStyle name="Comma 2 2 2 3 3 3 4" xfId="11526"/>
    <cellStyle name="Comma 2 2 2 3 3 4" xfId="11527"/>
    <cellStyle name="Comma 2 2 2 3 3 4 2" xfId="11528"/>
    <cellStyle name="Comma 2 2 2 3 3 5" xfId="11529"/>
    <cellStyle name="Comma 2 2 2 3 3 6" xfId="11530"/>
    <cellStyle name="Comma 2 2 2 3 4" xfId="11531"/>
    <cellStyle name="Comma 2 2 2 3 4 2" xfId="11532"/>
    <cellStyle name="Comma 2 2 2 3 4 2 2" xfId="11533"/>
    <cellStyle name="Comma 2 2 2 3 4 2 2 2" xfId="11534"/>
    <cellStyle name="Comma 2 2 2 3 4 2 3" xfId="11535"/>
    <cellStyle name="Comma 2 2 2 3 4 2 4" xfId="11536"/>
    <cellStyle name="Comma 2 2 2 3 4 3" xfId="11537"/>
    <cellStyle name="Comma 2 2 2 3 4 3 2" xfId="11538"/>
    <cellStyle name="Comma 2 2 2 3 4 4" xfId="11539"/>
    <cellStyle name="Comma 2 2 2 3 5" xfId="11540"/>
    <cellStyle name="Comma 2 2 2 3 6" xfId="11541"/>
    <cellStyle name="Comma 2 2 2 3 6 2" xfId="11542"/>
    <cellStyle name="Comma 2 2 2 3 7" xfId="11543"/>
    <cellStyle name="Comma 2 2 2 3 8" xfId="11544"/>
    <cellStyle name="Comma 2 2 2 4" xfId="11545"/>
    <cellStyle name="Comma 2 2 2 4 2" xfId="11546"/>
    <cellStyle name="Comma 2 2 2 4 2 2" xfId="11547"/>
    <cellStyle name="Comma 2 2 2 4 2 2 2" xfId="11548"/>
    <cellStyle name="Comma 2 2 2 4 2 2 2 2" xfId="11549"/>
    <cellStyle name="Comma 2 2 2 4 2 2 2 2 2" xfId="11550"/>
    <cellStyle name="Comma 2 2 2 4 2 2 2 3" xfId="11551"/>
    <cellStyle name="Comma 2 2 2 4 2 2 2 4" xfId="11552"/>
    <cellStyle name="Comma 2 2 2 4 2 2 3" xfId="11553"/>
    <cellStyle name="Comma 2 2 2 4 2 2 3 2" xfId="11554"/>
    <cellStyle name="Comma 2 2 2 4 2 2 4" xfId="11555"/>
    <cellStyle name="Comma 2 2 2 4 2 3" xfId="11556"/>
    <cellStyle name="Comma 2 2 2 4 2 4" xfId="11557"/>
    <cellStyle name="Comma 2 2 2 4 2 4 2" xfId="11558"/>
    <cellStyle name="Comma 2 2 2 4 2 5" xfId="11559"/>
    <cellStyle name="Comma 2 2 2 4 2 6" xfId="11560"/>
    <cellStyle name="Comma 2 2 2 4 3" xfId="11561"/>
    <cellStyle name="Comma 2 2 2 4 3 2" xfId="11562"/>
    <cellStyle name="Comma 2 2 2 4 3 2 2" xfId="11563"/>
    <cellStyle name="Comma 2 2 2 4 3 2 2 2" xfId="11564"/>
    <cellStyle name="Comma 2 2 2 4 3 2 3" xfId="11565"/>
    <cellStyle name="Comma 2 2 2 4 3 2 4" xfId="11566"/>
    <cellStyle name="Comma 2 2 2 4 3 3" xfId="11567"/>
    <cellStyle name="Comma 2 2 2 4 3 3 2" xfId="11568"/>
    <cellStyle name="Comma 2 2 2 4 3 4" xfId="11569"/>
    <cellStyle name="Comma 2 2 2 4 4" xfId="11570"/>
    <cellStyle name="Comma 2 2 2 4 4 2" xfId="11571"/>
    <cellStyle name="Comma 2 2 2 4 5" xfId="11572"/>
    <cellStyle name="Comma 2 2 2 4 6" xfId="11573"/>
    <cellStyle name="Comma 2 2 2 5" xfId="11574"/>
    <cellStyle name="Comma 2 2 2 6" xfId="11575"/>
    <cellStyle name="Comma 2 2 2 6 2" xfId="11576"/>
    <cellStyle name="Comma 2 2 2 6 2 2" xfId="11577"/>
    <cellStyle name="Comma 2 2 2 6 2 2 2" xfId="11578"/>
    <cellStyle name="Comma 2 2 2 6 2 3" xfId="11579"/>
    <cellStyle name="Comma 2 2 2 6 2 4" xfId="11580"/>
    <cellStyle name="Comma 2 2 2 6 3" xfId="11581"/>
    <cellStyle name="Comma 2 2 2 6 3 2" xfId="11582"/>
    <cellStyle name="Comma 2 2 2 6 4" xfId="11583"/>
    <cellStyle name="Comma 2 2 2 7" xfId="11584"/>
    <cellStyle name="Comma 2 2 2 8" xfId="11585"/>
    <cellStyle name="Comma 2 2 2 8 2" xfId="11586"/>
    <cellStyle name="Comma 2 2 2 9" xfId="11587"/>
    <cellStyle name="Comma 2 2 20" xfId="11588"/>
    <cellStyle name="Comma 2 2 20 10" xfId="11589"/>
    <cellStyle name="Comma 2 2 20 10 2" xfId="11590"/>
    <cellStyle name="Comma 2 2 20 10 2 2" xfId="11591"/>
    <cellStyle name="Comma 2 2 20 11" xfId="11592"/>
    <cellStyle name="Comma 2 2 20 11 2" xfId="11593"/>
    <cellStyle name="Comma 2 2 20 11 2 2" xfId="11594"/>
    <cellStyle name="Comma 2 2 20 12" xfId="11595"/>
    <cellStyle name="Comma 2 2 20 12 2" xfId="11596"/>
    <cellStyle name="Comma 2 2 20 12 2 2" xfId="11597"/>
    <cellStyle name="Comma 2 2 20 13" xfId="11598"/>
    <cellStyle name="Comma 2 2 20 13 2" xfId="11599"/>
    <cellStyle name="Comma 2 2 20 13 2 2" xfId="11600"/>
    <cellStyle name="Comma 2 2 20 14" xfId="11601"/>
    <cellStyle name="Comma 2 2 20 14 2" xfId="11602"/>
    <cellStyle name="Comma 2 2 20 14 2 2" xfId="11603"/>
    <cellStyle name="Comma 2 2 20 15" xfId="11604"/>
    <cellStyle name="Comma 2 2 20 15 2" xfId="11605"/>
    <cellStyle name="Comma 2 2 20 2" xfId="11606"/>
    <cellStyle name="Comma 2 2 20 2 2" xfId="11607"/>
    <cellStyle name="Comma 2 2 20 2 2 2" xfId="11608"/>
    <cellStyle name="Comma 2 2 20 3" xfId="11609"/>
    <cellStyle name="Comma 2 2 20 3 2" xfId="11610"/>
    <cellStyle name="Comma 2 2 20 3 2 2" xfId="11611"/>
    <cellStyle name="Comma 2 2 20 4" xfId="11612"/>
    <cellStyle name="Comma 2 2 20 4 2" xfId="11613"/>
    <cellStyle name="Comma 2 2 20 4 2 2" xfId="11614"/>
    <cellStyle name="Comma 2 2 20 5" xfId="11615"/>
    <cellStyle name="Comma 2 2 20 5 2" xfId="11616"/>
    <cellStyle name="Comma 2 2 20 5 2 2" xfId="11617"/>
    <cellStyle name="Comma 2 2 20 6" xfId="11618"/>
    <cellStyle name="Comma 2 2 20 6 2" xfId="11619"/>
    <cellStyle name="Comma 2 2 20 6 2 2" xfId="11620"/>
    <cellStyle name="Comma 2 2 20 7" xfId="11621"/>
    <cellStyle name="Comma 2 2 20 7 2" xfId="11622"/>
    <cellStyle name="Comma 2 2 20 7 2 2" xfId="11623"/>
    <cellStyle name="Comma 2 2 20 8" xfId="11624"/>
    <cellStyle name="Comma 2 2 20 8 2" xfId="11625"/>
    <cellStyle name="Comma 2 2 20 8 2 2" xfId="11626"/>
    <cellStyle name="Comma 2 2 20 9" xfId="11627"/>
    <cellStyle name="Comma 2 2 20 9 2" xfId="11628"/>
    <cellStyle name="Comma 2 2 20 9 2 2" xfId="11629"/>
    <cellStyle name="Comma 2 2 21" xfId="11630"/>
    <cellStyle name="Comma 2 2 21 10" xfId="11631"/>
    <cellStyle name="Comma 2 2 21 10 2" xfId="11632"/>
    <cellStyle name="Comma 2 2 21 10 2 2" xfId="11633"/>
    <cellStyle name="Comma 2 2 21 11" xfId="11634"/>
    <cellStyle name="Comma 2 2 21 11 2" xfId="11635"/>
    <cellStyle name="Comma 2 2 21 11 2 2" xfId="11636"/>
    <cellStyle name="Comma 2 2 21 12" xfId="11637"/>
    <cellStyle name="Comma 2 2 21 12 2" xfId="11638"/>
    <cellStyle name="Comma 2 2 21 12 2 2" xfId="11639"/>
    <cellStyle name="Comma 2 2 21 13" xfId="11640"/>
    <cellStyle name="Comma 2 2 21 13 2" xfId="11641"/>
    <cellStyle name="Comma 2 2 21 13 2 2" xfId="11642"/>
    <cellStyle name="Comma 2 2 21 14" xfId="11643"/>
    <cellStyle name="Comma 2 2 21 14 2" xfId="11644"/>
    <cellStyle name="Comma 2 2 21 14 2 2" xfId="11645"/>
    <cellStyle name="Comma 2 2 21 15" xfId="11646"/>
    <cellStyle name="Comma 2 2 21 15 2" xfId="11647"/>
    <cellStyle name="Comma 2 2 21 2" xfId="11648"/>
    <cellStyle name="Comma 2 2 21 2 2" xfId="11649"/>
    <cellStyle name="Comma 2 2 21 2 2 2" xfId="11650"/>
    <cellStyle name="Comma 2 2 21 3" xfId="11651"/>
    <cellStyle name="Comma 2 2 21 3 2" xfId="11652"/>
    <cellStyle name="Comma 2 2 21 3 2 2" xfId="11653"/>
    <cellStyle name="Comma 2 2 21 4" xfId="11654"/>
    <cellStyle name="Comma 2 2 21 4 2" xfId="11655"/>
    <cellStyle name="Comma 2 2 21 4 2 2" xfId="11656"/>
    <cellStyle name="Comma 2 2 21 5" xfId="11657"/>
    <cellStyle name="Comma 2 2 21 5 2" xfId="11658"/>
    <cellStyle name="Comma 2 2 21 5 2 2" xfId="11659"/>
    <cellStyle name="Comma 2 2 21 6" xfId="11660"/>
    <cellStyle name="Comma 2 2 21 6 2" xfId="11661"/>
    <cellStyle name="Comma 2 2 21 6 2 2" xfId="11662"/>
    <cellStyle name="Comma 2 2 21 7" xfId="11663"/>
    <cellStyle name="Comma 2 2 21 7 2" xfId="11664"/>
    <cellStyle name="Comma 2 2 21 7 2 2" xfId="11665"/>
    <cellStyle name="Comma 2 2 21 8" xfId="11666"/>
    <cellStyle name="Comma 2 2 21 8 2" xfId="11667"/>
    <cellStyle name="Comma 2 2 21 8 2 2" xfId="11668"/>
    <cellStyle name="Comma 2 2 21 9" xfId="11669"/>
    <cellStyle name="Comma 2 2 21 9 2" xfId="11670"/>
    <cellStyle name="Comma 2 2 21 9 2 2" xfId="11671"/>
    <cellStyle name="Comma 2 2 22" xfId="11672"/>
    <cellStyle name="Comma 2 2 22 10" xfId="11673"/>
    <cellStyle name="Comma 2 2 22 10 2" xfId="11674"/>
    <cellStyle name="Comma 2 2 22 10 2 2" xfId="11675"/>
    <cellStyle name="Comma 2 2 22 11" xfId="11676"/>
    <cellStyle name="Comma 2 2 22 11 2" xfId="11677"/>
    <cellStyle name="Comma 2 2 22 11 2 2" xfId="11678"/>
    <cellStyle name="Comma 2 2 22 12" xfId="11679"/>
    <cellStyle name="Comma 2 2 22 12 2" xfId="11680"/>
    <cellStyle name="Comma 2 2 22 12 2 2" xfId="11681"/>
    <cellStyle name="Comma 2 2 22 13" xfId="11682"/>
    <cellStyle name="Comma 2 2 22 13 2" xfId="11683"/>
    <cellStyle name="Comma 2 2 22 13 2 2" xfId="11684"/>
    <cellStyle name="Comma 2 2 22 14" xfId="11685"/>
    <cellStyle name="Comma 2 2 22 14 2" xfId="11686"/>
    <cellStyle name="Comma 2 2 22 14 2 2" xfId="11687"/>
    <cellStyle name="Comma 2 2 22 15" xfId="11688"/>
    <cellStyle name="Comma 2 2 22 15 2" xfId="11689"/>
    <cellStyle name="Comma 2 2 22 2" xfId="11690"/>
    <cellStyle name="Comma 2 2 22 2 2" xfId="11691"/>
    <cellStyle name="Comma 2 2 22 2 2 2" xfId="11692"/>
    <cellStyle name="Comma 2 2 22 3" xfId="11693"/>
    <cellStyle name="Comma 2 2 22 3 2" xfId="11694"/>
    <cellStyle name="Comma 2 2 22 3 2 2" xfId="11695"/>
    <cellStyle name="Comma 2 2 22 4" xfId="11696"/>
    <cellStyle name="Comma 2 2 22 4 2" xfId="11697"/>
    <cellStyle name="Comma 2 2 22 4 2 2" xfId="11698"/>
    <cellStyle name="Comma 2 2 22 5" xfId="11699"/>
    <cellStyle name="Comma 2 2 22 5 2" xfId="11700"/>
    <cellStyle name="Comma 2 2 22 5 2 2" xfId="11701"/>
    <cellStyle name="Comma 2 2 22 6" xfId="11702"/>
    <cellStyle name="Comma 2 2 22 6 2" xfId="11703"/>
    <cellStyle name="Comma 2 2 22 6 2 2" xfId="11704"/>
    <cellStyle name="Comma 2 2 22 7" xfId="11705"/>
    <cellStyle name="Comma 2 2 22 7 2" xfId="11706"/>
    <cellStyle name="Comma 2 2 22 7 2 2" xfId="11707"/>
    <cellStyle name="Comma 2 2 22 8" xfId="11708"/>
    <cellStyle name="Comma 2 2 22 8 2" xfId="11709"/>
    <cellStyle name="Comma 2 2 22 8 2 2" xfId="11710"/>
    <cellStyle name="Comma 2 2 22 9" xfId="11711"/>
    <cellStyle name="Comma 2 2 22 9 2" xfId="11712"/>
    <cellStyle name="Comma 2 2 22 9 2 2" xfId="11713"/>
    <cellStyle name="Comma 2 2 23" xfId="11714"/>
    <cellStyle name="Comma 2 2 23 10" xfId="11715"/>
    <cellStyle name="Comma 2 2 23 10 2" xfId="11716"/>
    <cellStyle name="Comma 2 2 23 10 2 2" xfId="11717"/>
    <cellStyle name="Comma 2 2 23 11" xfId="11718"/>
    <cellStyle name="Comma 2 2 23 11 2" xfId="11719"/>
    <cellStyle name="Comma 2 2 23 11 2 2" xfId="11720"/>
    <cellStyle name="Comma 2 2 23 12" xfId="11721"/>
    <cellStyle name="Comma 2 2 23 12 2" xfId="11722"/>
    <cellStyle name="Comma 2 2 23 12 2 2" xfId="11723"/>
    <cellStyle name="Comma 2 2 23 13" xfId="11724"/>
    <cellStyle name="Comma 2 2 23 13 2" xfId="11725"/>
    <cellStyle name="Comma 2 2 23 13 2 2" xfId="11726"/>
    <cellStyle name="Comma 2 2 23 14" xfId="11727"/>
    <cellStyle name="Comma 2 2 23 14 2" xfId="11728"/>
    <cellStyle name="Comma 2 2 23 14 2 2" xfId="11729"/>
    <cellStyle name="Comma 2 2 23 15" xfId="11730"/>
    <cellStyle name="Comma 2 2 23 15 2" xfId="11731"/>
    <cellStyle name="Comma 2 2 23 2" xfId="11732"/>
    <cellStyle name="Comma 2 2 23 2 2" xfId="11733"/>
    <cellStyle name="Comma 2 2 23 2 2 2" xfId="11734"/>
    <cellStyle name="Comma 2 2 23 3" xfId="11735"/>
    <cellStyle name="Comma 2 2 23 3 2" xfId="11736"/>
    <cellStyle name="Comma 2 2 23 3 2 2" xfId="11737"/>
    <cellStyle name="Comma 2 2 23 4" xfId="11738"/>
    <cellStyle name="Comma 2 2 23 4 2" xfId="11739"/>
    <cellStyle name="Comma 2 2 23 4 2 2" xfId="11740"/>
    <cellStyle name="Comma 2 2 23 5" xfId="11741"/>
    <cellStyle name="Comma 2 2 23 5 2" xfId="11742"/>
    <cellStyle name="Comma 2 2 23 5 2 2" xfId="11743"/>
    <cellStyle name="Comma 2 2 23 6" xfId="11744"/>
    <cellStyle name="Comma 2 2 23 6 2" xfId="11745"/>
    <cellStyle name="Comma 2 2 23 6 2 2" xfId="11746"/>
    <cellStyle name="Comma 2 2 23 7" xfId="11747"/>
    <cellStyle name="Comma 2 2 23 7 2" xfId="11748"/>
    <cellStyle name="Comma 2 2 23 7 2 2" xfId="11749"/>
    <cellStyle name="Comma 2 2 23 8" xfId="11750"/>
    <cellStyle name="Comma 2 2 23 8 2" xfId="11751"/>
    <cellStyle name="Comma 2 2 23 8 2 2" xfId="11752"/>
    <cellStyle name="Comma 2 2 23 9" xfId="11753"/>
    <cellStyle name="Comma 2 2 23 9 2" xfId="11754"/>
    <cellStyle name="Comma 2 2 23 9 2 2" xfId="11755"/>
    <cellStyle name="Comma 2 2 24" xfId="11756"/>
    <cellStyle name="Comma 2 2 24 10" xfId="11757"/>
    <cellStyle name="Comma 2 2 24 10 2" xfId="11758"/>
    <cellStyle name="Comma 2 2 24 10 2 2" xfId="11759"/>
    <cellStyle name="Comma 2 2 24 11" xfId="11760"/>
    <cellStyle name="Comma 2 2 24 11 2" xfId="11761"/>
    <cellStyle name="Comma 2 2 24 11 2 2" xfId="11762"/>
    <cellStyle name="Comma 2 2 24 12" xfId="11763"/>
    <cellStyle name="Comma 2 2 24 12 2" xfId="11764"/>
    <cellStyle name="Comma 2 2 24 12 2 2" xfId="11765"/>
    <cellStyle name="Comma 2 2 24 13" xfId="11766"/>
    <cellStyle name="Comma 2 2 24 13 2" xfId="11767"/>
    <cellStyle name="Comma 2 2 24 13 2 2" xfId="11768"/>
    <cellStyle name="Comma 2 2 24 14" xfId="11769"/>
    <cellStyle name="Comma 2 2 24 14 2" xfId="11770"/>
    <cellStyle name="Comma 2 2 24 14 2 2" xfId="11771"/>
    <cellStyle name="Comma 2 2 24 15" xfId="11772"/>
    <cellStyle name="Comma 2 2 24 15 2" xfId="11773"/>
    <cellStyle name="Comma 2 2 24 2" xfId="11774"/>
    <cellStyle name="Comma 2 2 24 2 2" xfId="11775"/>
    <cellStyle name="Comma 2 2 24 2 2 2" xfId="11776"/>
    <cellStyle name="Comma 2 2 24 3" xfId="11777"/>
    <cellStyle name="Comma 2 2 24 3 2" xfId="11778"/>
    <cellStyle name="Comma 2 2 24 3 2 2" xfId="11779"/>
    <cellStyle name="Comma 2 2 24 4" xfId="11780"/>
    <cellStyle name="Comma 2 2 24 4 2" xfId="11781"/>
    <cellStyle name="Comma 2 2 24 4 2 2" xfId="11782"/>
    <cellStyle name="Comma 2 2 24 5" xfId="11783"/>
    <cellStyle name="Comma 2 2 24 5 2" xfId="11784"/>
    <cellStyle name="Comma 2 2 24 5 2 2" xfId="11785"/>
    <cellStyle name="Comma 2 2 24 6" xfId="11786"/>
    <cellStyle name="Comma 2 2 24 6 2" xfId="11787"/>
    <cellStyle name="Comma 2 2 24 6 2 2" xfId="11788"/>
    <cellStyle name="Comma 2 2 24 7" xfId="11789"/>
    <cellStyle name="Comma 2 2 24 7 2" xfId="11790"/>
    <cellStyle name="Comma 2 2 24 7 2 2" xfId="11791"/>
    <cellStyle name="Comma 2 2 24 8" xfId="11792"/>
    <cellStyle name="Comma 2 2 24 8 2" xfId="11793"/>
    <cellStyle name="Comma 2 2 24 8 2 2" xfId="11794"/>
    <cellStyle name="Comma 2 2 24 9" xfId="11795"/>
    <cellStyle name="Comma 2 2 24 9 2" xfId="11796"/>
    <cellStyle name="Comma 2 2 24 9 2 2" xfId="11797"/>
    <cellStyle name="Comma 2 2 25" xfId="11798"/>
    <cellStyle name="Comma 2 2 25 10" xfId="11799"/>
    <cellStyle name="Comma 2 2 25 10 2" xfId="11800"/>
    <cellStyle name="Comma 2 2 25 10 2 2" xfId="11801"/>
    <cellStyle name="Comma 2 2 25 11" xfId="11802"/>
    <cellStyle name="Comma 2 2 25 11 2" xfId="11803"/>
    <cellStyle name="Comma 2 2 25 11 2 2" xfId="11804"/>
    <cellStyle name="Comma 2 2 25 12" xfId="11805"/>
    <cellStyle name="Comma 2 2 25 12 2" xfId="11806"/>
    <cellStyle name="Comma 2 2 25 12 2 2" xfId="11807"/>
    <cellStyle name="Comma 2 2 25 13" xfId="11808"/>
    <cellStyle name="Comma 2 2 25 13 2" xfId="11809"/>
    <cellStyle name="Comma 2 2 25 13 2 2" xfId="11810"/>
    <cellStyle name="Comma 2 2 25 14" xfId="11811"/>
    <cellStyle name="Comma 2 2 25 14 2" xfId="11812"/>
    <cellStyle name="Comma 2 2 25 14 2 2" xfId="11813"/>
    <cellStyle name="Comma 2 2 25 15" xfId="11814"/>
    <cellStyle name="Comma 2 2 25 15 2" xfId="11815"/>
    <cellStyle name="Comma 2 2 25 2" xfId="11816"/>
    <cellStyle name="Comma 2 2 25 2 2" xfId="11817"/>
    <cellStyle name="Comma 2 2 25 2 2 2" xfId="11818"/>
    <cellStyle name="Comma 2 2 25 3" xfId="11819"/>
    <cellStyle name="Comma 2 2 25 3 2" xfId="11820"/>
    <cellStyle name="Comma 2 2 25 3 2 2" xfId="11821"/>
    <cellStyle name="Comma 2 2 25 4" xfId="11822"/>
    <cellStyle name="Comma 2 2 25 4 2" xfId="11823"/>
    <cellStyle name="Comma 2 2 25 4 2 2" xfId="11824"/>
    <cellStyle name="Comma 2 2 25 5" xfId="11825"/>
    <cellStyle name="Comma 2 2 25 5 2" xfId="11826"/>
    <cellStyle name="Comma 2 2 25 5 2 2" xfId="11827"/>
    <cellStyle name="Comma 2 2 25 6" xfId="11828"/>
    <cellStyle name="Comma 2 2 25 6 2" xfId="11829"/>
    <cellStyle name="Comma 2 2 25 6 2 2" xfId="11830"/>
    <cellStyle name="Comma 2 2 25 7" xfId="11831"/>
    <cellStyle name="Comma 2 2 25 7 2" xfId="11832"/>
    <cellStyle name="Comma 2 2 25 7 2 2" xfId="11833"/>
    <cellStyle name="Comma 2 2 25 8" xfId="11834"/>
    <cellStyle name="Comma 2 2 25 8 2" xfId="11835"/>
    <cellStyle name="Comma 2 2 25 8 2 2" xfId="11836"/>
    <cellStyle name="Comma 2 2 25 9" xfId="11837"/>
    <cellStyle name="Comma 2 2 25 9 2" xfId="11838"/>
    <cellStyle name="Comma 2 2 25 9 2 2" xfId="11839"/>
    <cellStyle name="Comma 2 2 26" xfId="11840"/>
    <cellStyle name="Comma 2 2 26 2" xfId="11841"/>
    <cellStyle name="Comma 2 2 26 2 2" xfId="11842"/>
    <cellStyle name="Comma 2 2 27" xfId="11843"/>
    <cellStyle name="Comma 2 2 27 2" xfId="11844"/>
    <cellStyle name="Comma 2 2 27 2 2" xfId="11845"/>
    <cellStyle name="Comma 2 2 28" xfId="11846"/>
    <cellStyle name="Comma 2 2 28 2" xfId="11847"/>
    <cellStyle name="Comma 2 2 28 2 2" xfId="11848"/>
    <cellStyle name="Comma 2 2 29" xfId="11849"/>
    <cellStyle name="Comma 2 2 29 2" xfId="11850"/>
    <cellStyle name="Comma 2 2 29 2 2" xfId="11851"/>
    <cellStyle name="Comma 2 2 3" xfId="11852"/>
    <cellStyle name="Comma 2 2 3 2" xfId="11853"/>
    <cellStyle name="Comma 2 2 3 2 2" xfId="11854"/>
    <cellStyle name="Comma 2 2 3 2 2 2" xfId="49494"/>
    <cellStyle name="Comma 2 2 30" xfId="11855"/>
    <cellStyle name="Comma 2 2 30 2" xfId="11856"/>
    <cellStyle name="Comma 2 2 30 2 2" xfId="11857"/>
    <cellStyle name="Comma 2 2 31" xfId="11858"/>
    <cellStyle name="Comma 2 2 31 2" xfId="11859"/>
    <cellStyle name="Comma 2 2 31 2 2" xfId="11860"/>
    <cellStyle name="Comma 2 2 32" xfId="11861"/>
    <cellStyle name="Comma 2 2 32 2" xfId="11862"/>
    <cellStyle name="Comma 2 2 32 2 2" xfId="11863"/>
    <cellStyle name="Comma 2 2 33" xfId="11864"/>
    <cellStyle name="Comma 2 2 33 2" xfId="11865"/>
    <cellStyle name="Comma 2 2 33 2 2" xfId="11866"/>
    <cellStyle name="Comma 2 2 34" xfId="11867"/>
    <cellStyle name="Comma 2 2 34 2" xfId="11868"/>
    <cellStyle name="Comma 2 2 34 2 2" xfId="11869"/>
    <cellStyle name="Comma 2 2 35" xfId="11870"/>
    <cellStyle name="Comma 2 2 35 2" xfId="11871"/>
    <cellStyle name="Comma 2 2 35 2 2" xfId="11872"/>
    <cellStyle name="Comma 2 2 36" xfId="11873"/>
    <cellStyle name="Comma 2 2 36 2" xfId="11874"/>
    <cellStyle name="Comma 2 2 36 2 2" xfId="11875"/>
    <cellStyle name="Comma 2 2 37" xfId="11876"/>
    <cellStyle name="Comma 2 2 37 2" xfId="11877"/>
    <cellStyle name="Comma 2 2 37 2 2" xfId="11878"/>
    <cellStyle name="Comma 2 2 38" xfId="11879"/>
    <cellStyle name="Comma 2 2 38 2" xfId="11880"/>
    <cellStyle name="Comma 2 2 38 2 2" xfId="11881"/>
    <cellStyle name="Comma 2 2 39" xfId="11882"/>
    <cellStyle name="Comma 2 2 39 2" xfId="11883"/>
    <cellStyle name="Comma 2 2 39 2 2" xfId="11884"/>
    <cellStyle name="Comma 2 2 4" xfId="11885"/>
    <cellStyle name="Comma 2 2 4 10" xfId="11886"/>
    <cellStyle name="Comma 2 2 4 10 2" xfId="11887"/>
    <cellStyle name="Comma 2 2 4 10 2 2" xfId="11888"/>
    <cellStyle name="Comma 2 2 4 11" xfId="11889"/>
    <cellStyle name="Comma 2 2 4 11 2" xfId="11890"/>
    <cellStyle name="Comma 2 2 4 11 2 2" xfId="11891"/>
    <cellStyle name="Comma 2 2 4 12" xfId="11892"/>
    <cellStyle name="Comma 2 2 4 12 2" xfId="11893"/>
    <cellStyle name="Comma 2 2 4 12 2 2" xfId="11894"/>
    <cellStyle name="Comma 2 2 4 13" xfId="11895"/>
    <cellStyle name="Comma 2 2 4 13 2" xfId="11896"/>
    <cellStyle name="Comma 2 2 4 13 2 2" xfId="11897"/>
    <cellStyle name="Comma 2 2 4 14" xfId="11898"/>
    <cellStyle name="Comma 2 2 4 14 2" xfId="11899"/>
    <cellStyle name="Comma 2 2 4 14 2 2" xfId="11900"/>
    <cellStyle name="Comma 2 2 4 15" xfId="11901"/>
    <cellStyle name="Comma 2 2 4 15 2" xfId="11902"/>
    <cellStyle name="Comma 2 2 4 2" xfId="11903"/>
    <cellStyle name="Comma 2 2 4 2 2" xfId="11904"/>
    <cellStyle name="Comma 2 2 4 2 2 2" xfId="11905"/>
    <cellStyle name="Comma 2 2 4 3" xfId="11906"/>
    <cellStyle name="Comma 2 2 4 3 2" xfId="11907"/>
    <cellStyle name="Comma 2 2 4 3 2 2" xfId="11908"/>
    <cellStyle name="Comma 2 2 4 4" xfId="11909"/>
    <cellStyle name="Comma 2 2 4 4 2" xfId="11910"/>
    <cellStyle name="Comma 2 2 4 4 2 2" xfId="11911"/>
    <cellStyle name="Comma 2 2 4 5" xfId="11912"/>
    <cellStyle name="Comma 2 2 4 5 2" xfId="11913"/>
    <cellStyle name="Comma 2 2 4 5 2 2" xfId="11914"/>
    <cellStyle name="Comma 2 2 4 6" xfId="11915"/>
    <cellStyle name="Comma 2 2 4 6 2" xfId="11916"/>
    <cellStyle name="Comma 2 2 4 6 2 2" xfId="11917"/>
    <cellStyle name="Comma 2 2 4 7" xfId="11918"/>
    <cellStyle name="Comma 2 2 4 7 2" xfId="11919"/>
    <cellStyle name="Comma 2 2 4 7 2 2" xfId="11920"/>
    <cellStyle name="Comma 2 2 4 8" xfId="11921"/>
    <cellStyle name="Comma 2 2 4 8 2" xfId="11922"/>
    <cellStyle name="Comma 2 2 4 8 2 2" xfId="11923"/>
    <cellStyle name="Comma 2 2 4 9" xfId="11924"/>
    <cellStyle name="Comma 2 2 4 9 2" xfId="11925"/>
    <cellStyle name="Comma 2 2 4 9 2 2" xfId="11926"/>
    <cellStyle name="Comma 2 2 40" xfId="11927"/>
    <cellStyle name="Comma 2 2 40 2" xfId="11928"/>
    <cellStyle name="Comma 2 2 40 2 2" xfId="11929"/>
    <cellStyle name="Comma 2 2 41" xfId="11930"/>
    <cellStyle name="Comma 2 2 41 2" xfId="11931"/>
    <cellStyle name="Comma 2 2 41 2 2" xfId="11932"/>
    <cellStyle name="Comma 2 2 42" xfId="11933"/>
    <cellStyle name="Comma 2 2 42 2" xfId="11934"/>
    <cellStyle name="Comma 2 2 42 2 2" xfId="11935"/>
    <cellStyle name="Comma 2 2 43" xfId="11936"/>
    <cellStyle name="Comma 2 2 43 2" xfId="11937"/>
    <cellStyle name="Comma 2 2 5" xfId="11938"/>
    <cellStyle name="Comma 2 2 5 10" xfId="11939"/>
    <cellStyle name="Comma 2 2 5 10 2" xfId="11940"/>
    <cellStyle name="Comma 2 2 5 10 2 2" xfId="11941"/>
    <cellStyle name="Comma 2 2 5 11" xfId="11942"/>
    <cellStyle name="Comma 2 2 5 11 2" xfId="11943"/>
    <cellStyle name="Comma 2 2 5 11 2 2" xfId="11944"/>
    <cellStyle name="Comma 2 2 5 12" xfId="11945"/>
    <cellStyle name="Comma 2 2 5 12 2" xfId="11946"/>
    <cellStyle name="Comma 2 2 5 12 2 2" xfId="11947"/>
    <cellStyle name="Comma 2 2 5 13" xfId="11948"/>
    <cellStyle name="Comma 2 2 5 13 2" xfId="11949"/>
    <cellStyle name="Comma 2 2 5 13 2 2" xfId="11950"/>
    <cellStyle name="Comma 2 2 5 14" xfId="11951"/>
    <cellStyle name="Comma 2 2 5 14 2" xfId="11952"/>
    <cellStyle name="Comma 2 2 5 14 2 2" xfId="11953"/>
    <cellStyle name="Comma 2 2 5 15" xfId="11954"/>
    <cellStyle name="Comma 2 2 5 15 2" xfId="11955"/>
    <cellStyle name="Comma 2 2 5 2" xfId="11956"/>
    <cellStyle name="Comma 2 2 5 2 2" xfId="11957"/>
    <cellStyle name="Comma 2 2 5 2 2 2" xfId="11958"/>
    <cellStyle name="Comma 2 2 5 2 2 2 2" xfId="11959"/>
    <cellStyle name="Comma 2 2 5 2 2 2 2 2" xfId="11960"/>
    <cellStyle name="Comma 2 2 5 2 2 2 2 2 2" xfId="11961"/>
    <cellStyle name="Comma 2 2 5 2 2 2 2 2 2 2" xfId="11962"/>
    <cellStyle name="Comma 2 2 5 2 2 2 2 2 3" xfId="11963"/>
    <cellStyle name="Comma 2 2 5 2 2 2 2 2 4" xfId="11964"/>
    <cellStyle name="Comma 2 2 5 2 2 2 2 3" xfId="11965"/>
    <cellStyle name="Comma 2 2 5 2 2 2 2 3 2" xfId="11966"/>
    <cellStyle name="Comma 2 2 5 2 2 2 2 4" xfId="11967"/>
    <cellStyle name="Comma 2 2 5 2 2 2 3" xfId="11968"/>
    <cellStyle name="Comma 2 2 5 2 2 2 4" xfId="11969"/>
    <cellStyle name="Comma 2 2 5 2 2 2 4 2" xfId="11970"/>
    <cellStyle name="Comma 2 2 5 2 2 2 5" xfId="11971"/>
    <cellStyle name="Comma 2 2 5 2 2 2 6" xfId="11972"/>
    <cellStyle name="Comma 2 2 5 2 2 2 7" xfId="49495"/>
    <cellStyle name="Comma 2 2 5 2 2 3" xfId="11973"/>
    <cellStyle name="Comma 2 2 5 2 2 3 2" xfId="11974"/>
    <cellStyle name="Comma 2 2 5 2 2 3 2 2" xfId="11975"/>
    <cellStyle name="Comma 2 2 5 2 2 3 2 2 2" xfId="11976"/>
    <cellStyle name="Comma 2 2 5 2 2 3 2 3" xfId="11977"/>
    <cellStyle name="Comma 2 2 5 2 2 3 2 4" xfId="11978"/>
    <cellStyle name="Comma 2 2 5 2 2 3 3" xfId="11979"/>
    <cellStyle name="Comma 2 2 5 2 2 3 3 2" xfId="11980"/>
    <cellStyle name="Comma 2 2 5 2 2 3 4" xfId="11981"/>
    <cellStyle name="Comma 2 2 5 2 2 4" xfId="11982"/>
    <cellStyle name="Comma 2 2 5 2 2 4 2" xfId="11983"/>
    <cellStyle name="Comma 2 2 5 2 2 5" xfId="11984"/>
    <cellStyle name="Comma 2 2 5 2 2 6" xfId="11985"/>
    <cellStyle name="Comma 2 2 5 2 2 7" xfId="49496"/>
    <cellStyle name="Comma 2 2 5 2 3" xfId="11986"/>
    <cellStyle name="Comma 2 2 5 2 4" xfId="11987"/>
    <cellStyle name="Comma 2 2 5 2 4 2" xfId="11988"/>
    <cellStyle name="Comma 2 2 5 2 4 2 2" xfId="11989"/>
    <cellStyle name="Comma 2 2 5 2 4 2 2 2" xfId="11990"/>
    <cellStyle name="Comma 2 2 5 2 4 2 3" xfId="11991"/>
    <cellStyle name="Comma 2 2 5 2 4 2 4" xfId="11992"/>
    <cellStyle name="Comma 2 2 5 2 4 3" xfId="11993"/>
    <cellStyle name="Comma 2 2 5 2 4 3 2" xfId="11994"/>
    <cellStyle name="Comma 2 2 5 2 4 4" xfId="11995"/>
    <cellStyle name="Comma 2 2 5 2 5" xfId="11996"/>
    <cellStyle name="Comma 2 2 5 2 6" xfId="11997"/>
    <cellStyle name="Comma 2 2 5 2 6 2" xfId="11998"/>
    <cellStyle name="Comma 2 2 5 2 7" xfId="11999"/>
    <cellStyle name="Comma 2 2 5 2 8" xfId="12000"/>
    <cellStyle name="Comma 2 2 5 2 9" xfId="49497"/>
    <cellStyle name="Comma 2 2 5 3" xfId="12001"/>
    <cellStyle name="Comma 2 2 5 3 2" xfId="12002"/>
    <cellStyle name="Comma 2 2 5 3 2 2" xfId="12003"/>
    <cellStyle name="Comma 2 2 5 3 2 2 2" xfId="12004"/>
    <cellStyle name="Comma 2 2 5 3 2 2 2 2" xfId="12005"/>
    <cellStyle name="Comma 2 2 5 3 2 2 2 2 2" xfId="12006"/>
    <cellStyle name="Comma 2 2 5 3 2 2 2 3" xfId="12007"/>
    <cellStyle name="Comma 2 2 5 3 2 2 2 4" xfId="12008"/>
    <cellStyle name="Comma 2 2 5 3 2 2 3" xfId="12009"/>
    <cellStyle name="Comma 2 2 5 3 2 2 3 2" xfId="12010"/>
    <cellStyle name="Comma 2 2 5 3 2 2 4" xfId="12011"/>
    <cellStyle name="Comma 2 2 5 3 2 2 5" xfId="49498"/>
    <cellStyle name="Comma 2 2 5 3 2 3" xfId="12012"/>
    <cellStyle name="Comma 2 2 5 3 2 4" xfId="12013"/>
    <cellStyle name="Comma 2 2 5 3 2 4 2" xfId="12014"/>
    <cellStyle name="Comma 2 2 5 3 2 5" xfId="12015"/>
    <cellStyle name="Comma 2 2 5 3 2 6" xfId="12016"/>
    <cellStyle name="Comma 2 2 5 3 2 7" xfId="49499"/>
    <cellStyle name="Comma 2 2 5 3 3" xfId="12017"/>
    <cellStyle name="Comma 2 2 5 3 3 2" xfId="12018"/>
    <cellStyle name="Comma 2 2 5 3 3 2 2" xfId="12019"/>
    <cellStyle name="Comma 2 2 5 3 3 2 2 2" xfId="12020"/>
    <cellStyle name="Comma 2 2 5 3 3 2 3" xfId="12021"/>
    <cellStyle name="Comma 2 2 5 3 3 2 4" xfId="12022"/>
    <cellStyle name="Comma 2 2 5 3 3 3" xfId="12023"/>
    <cellStyle name="Comma 2 2 5 3 3 3 2" xfId="12024"/>
    <cellStyle name="Comma 2 2 5 3 3 4" xfId="12025"/>
    <cellStyle name="Comma 2 2 5 3 4" xfId="12026"/>
    <cellStyle name="Comma 2 2 5 3 4 2" xfId="12027"/>
    <cellStyle name="Comma 2 2 5 3 5" xfId="12028"/>
    <cellStyle name="Comma 2 2 5 3 6" xfId="12029"/>
    <cellStyle name="Comma 2 2 5 3 7" xfId="49500"/>
    <cellStyle name="Comma 2 2 5 4" xfId="12030"/>
    <cellStyle name="Comma 2 2 5 4 2" xfId="12031"/>
    <cellStyle name="Comma 2 2 5 4 2 2" xfId="12032"/>
    <cellStyle name="Comma 2 2 5 4 2 2 2" xfId="12033"/>
    <cellStyle name="Comma 2 2 5 4 2 2 3" xfId="49501"/>
    <cellStyle name="Comma 2 2 5 4 2 3" xfId="12034"/>
    <cellStyle name="Comma 2 2 5 4 2 4" xfId="12035"/>
    <cellStyle name="Comma 2 2 5 4 2 5" xfId="49502"/>
    <cellStyle name="Comma 2 2 5 4 3" xfId="12036"/>
    <cellStyle name="Comma 2 2 5 4 3 2" xfId="12037"/>
    <cellStyle name="Comma 2 2 5 4 4" xfId="12038"/>
    <cellStyle name="Comma 2 2 5 4 5" xfId="49503"/>
    <cellStyle name="Comma 2 2 5 5" xfId="12039"/>
    <cellStyle name="Comma 2 2 5 5 2" xfId="12040"/>
    <cellStyle name="Comma 2 2 5 5 2 2" xfId="12041"/>
    <cellStyle name="Comma 2 2 5 5 2 2 2" xfId="49504"/>
    <cellStyle name="Comma 2 2 5 6" xfId="12042"/>
    <cellStyle name="Comma 2 2 5 6 2" xfId="12043"/>
    <cellStyle name="Comma 2 2 5 6 2 2" xfId="12044"/>
    <cellStyle name="Comma 2 2 5 6 2 2 2" xfId="49505"/>
    <cellStyle name="Comma 2 2 5 6 3" xfId="49506"/>
    <cellStyle name="Comma 2 2 5 7" xfId="12045"/>
    <cellStyle name="Comma 2 2 5 7 2" xfId="12046"/>
    <cellStyle name="Comma 2 2 5 7 2 2" xfId="12047"/>
    <cellStyle name="Comma 2 2 5 7 2 2 2" xfId="49507"/>
    <cellStyle name="Comma 2 2 5 8" xfId="12048"/>
    <cellStyle name="Comma 2 2 5 8 2" xfId="12049"/>
    <cellStyle name="Comma 2 2 5 8 2 2" xfId="12050"/>
    <cellStyle name="Comma 2 2 5 8 2 2 2" xfId="49508"/>
    <cellStyle name="Comma 2 2 5 9" xfId="12051"/>
    <cellStyle name="Comma 2 2 5 9 2" xfId="12052"/>
    <cellStyle name="Comma 2 2 5 9 2 2" xfId="12053"/>
    <cellStyle name="Comma 2 2 6" xfId="12054"/>
    <cellStyle name="Comma 2 2 6 10" xfId="12055"/>
    <cellStyle name="Comma 2 2 6 10 2" xfId="12056"/>
    <cellStyle name="Comma 2 2 6 10 2 2" xfId="12057"/>
    <cellStyle name="Comma 2 2 6 11" xfId="12058"/>
    <cellStyle name="Comma 2 2 6 11 2" xfId="12059"/>
    <cellStyle name="Comma 2 2 6 11 2 2" xfId="12060"/>
    <cellStyle name="Comma 2 2 6 12" xfId="12061"/>
    <cellStyle name="Comma 2 2 6 12 2" xfId="12062"/>
    <cellStyle name="Comma 2 2 6 12 2 2" xfId="12063"/>
    <cellStyle name="Comma 2 2 6 13" xfId="12064"/>
    <cellStyle name="Comma 2 2 6 13 2" xfId="12065"/>
    <cellStyle name="Comma 2 2 6 13 2 2" xfId="12066"/>
    <cellStyle name="Comma 2 2 6 14" xfId="12067"/>
    <cellStyle name="Comma 2 2 6 14 2" xfId="12068"/>
    <cellStyle name="Comma 2 2 6 14 2 2" xfId="12069"/>
    <cellStyle name="Comma 2 2 6 15" xfId="12070"/>
    <cellStyle name="Comma 2 2 6 15 2" xfId="12071"/>
    <cellStyle name="Comma 2 2 6 2" xfId="12072"/>
    <cellStyle name="Comma 2 2 6 2 2" xfId="12073"/>
    <cellStyle name="Comma 2 2 6 2 2 2" xfId="12074"/>
    <cellStyle name="Comma 2 2 6 3" xfId="12075"/>
    <cellStyle name="Comma 2 2 6 3 2" xfId="12076"/>
    <cellStyle name="Comma 2 2 6 3 2 2" xfId="12077"/>
    <cellStyle name="Comma 2 2 6 4" xfId="12078"/>
    <cellStyle name="Comma 2 2 6 4 2" xfId="12079"/>
    <cellStyle name="Comma 2 2 6 4 2 2" xfId="12080"/>
    <cellStyle name="Comma 2 2 6 5" xfId="12081"/>
    <cellStyle name="Comma 2 2 6 5 2" xfId="12082"/>
    <cellStyle name="Comma 2 2 6 5 2 2" xfId="12083"/>
    <cellStyle name="Comma 2 2 6 6" xfId="12084"/>
    <cellStyle name="Comma 2 2 6 6 2" xfId="12085"/>
    <cellStyle name="Comma 2 2 6 6 2 2" xfId="12086"/>
    <cellStyle name="Comma 2 2 6 7" xfId="12087"/>
    <cellStyle name="Comma 2 2 6 7 2" xfId="12088"/>
    <cellStyle name="Comma 2 2 6 7 2 2" xfId="12089"/>
    <cellStyle name="Comma 2 2 6 8" xfId="12090"/>
    <cellStyle name="Comma 2 2 6 8 2" xfId="12091"/>
    <cellStyle name="Comma 2 2 6 8 2 2" xfId="12092"/>
    <cellStyle name="Comma 2 2 6 9" xfId="12093"/>
    <cellStyle name="Comma 2 2 6 9 2" xfId="12094"/>
    <cellStyle name="Comma 2 2 6 9 2 2" xfId="12095"/>
    <cellStyle name="Comma 2 2 7" xfId="12096"/>
    <cellStyle name="Comma 2 2 7 10" xfId="12097"/>
    <cellStyle name="Comma 2 2 7 10 2" xfId="12098"/>
    <cellStyle name="Comma 2 2 7 10 2 2" xfId="12099"/>
    <cellStyle name="Comma 2 2 7 11" xfId="12100"/>
    <cellStyle name="Comma 2 2 7 11 2" xfId="12101"/>
    <cellStyle name="Comma 2 2 7 11 2 2" xfId="12102"/>
    <cellStyle name="Comma 2 2 7 12" xfId="12103"/>
    <cellStyle name="Comma 2 2 7 12 2" xfId="12104"/>
    <cellStyle name="Comma 2 2 7 12 2 2" xfId="12105"/>
    <cellStyle name="Comma 2 2 7 13" xfId="12106"/>
    <cellStyle name="Comma 2 2 7 13 2" xfId="12107"/>
    <cellStyle name="Comma 2 2 7 13 2 2" xfId="12108"/>
    <cellStyle name="Comma 2 2 7 14" xfId="12109"/>
    <cellStyle name="Comma 2 2 7 14 2" xfId="12110"/>
    <cellStyle name="Comma 2 2 7 14 2 2" xfId="12111"/>
    <cellStyle name="Comma 2 2 7 15" xfId="12112"/>
    <cellStyle name="Comma 2 2 7 15 2" xfId="12113"/>
    <cellStyle name="Comma 2 2 7 2" xfId="12114"/>
    <cellStyle name="Comma 2 2 7 2 2" xfId="12115"/>
    <cellStyle name="Comma 2 2 7 2 2 2" xfId="12116"/>
    <cellStyle name="Comma 2 2 7 2 2 2 2" xfId="12117"/>
    <cellStyle name="Comma 2 2 7 2 2 2 2 2" xfId="12118"/>
    <cellStyle name="Comma 2 2 7 2 2 2 3" xfId="12119"/>
    <cellStyle name="Comma 2 2 7 2 2 2 4" xfId="12120"/>
    <cellStyle name="Comma 2 2 7 2 2 2 5" xfId="49509"/>
    <cellStyle name="Comma 2 2 7 2 2 3" xfId="12121"/>
    <cellStyle name="Comma 2 2 7 2 2 3 2" xfId="12122"/>
    <cellStyle name="Comma 2 2 7 2 2 4" xfId="12123"/>
    <cellStyle name="Comma 2 2 7 2 2 5" xfId="49510"/>
    <cellStyle name="Comma 2 2 7 2 3" xfId="12124"/>
    <cellStyle name="Comma 2 2 7 2 4" xfId="12125"/>
    <cellStyle name="Comma 2 2 7 2 4 2" xfId="12126"/>
    <cellStyle name="Comma 2 2 7 2 5" xfId="12127"/>
    <cellStyle name="Comma 2 2 7 2 6" xfId="12128"/>
    <cellStyle name="Comma 2 2 7 2 7" xfId="49511"/>
    <cellStyle name="Comma 2 2 7 3" xfId="12129"/>
    <cellStyle name="Comma 2 2 7 3 2" xfId="12130"/>
    <cellStyle name="Comma 2 2 7 3 2 2" xfId="12131"/>
    <cellStyle name="Comma 2 2 7 3 2 2 2" xfId="12132"/>
    <cellStyle name="Comma 2 2 7 3 2 2 3" xfId="49512"/>
    <cellStyle name="Comma 2 2 7 3 2 3" xfId="12133"/>
    <cellStyle name="Comma 2 2 7 3 2 4" xfId="12134"/>
    <cellStyle name="Comma 2 2 7 3 2 5" xfId="49513"/>
    <cellStyle name="Comma 2 2 7 3 3" xfId="12135"/>
    <cellStyle name="Comma 2 2 7 3 3 2" xfId="12136"/>
    <cellStyle name="Comma 2 2 7 3 4" xfId="12137"/>
    <cellStyle name="Comma 2 2 7 3 5" xfId="49514"/>
    <cellStyle name="Comma 2 2 7 4" xfId="12138"/>
    <cellStyle name="Comma 2 2 7 4 2" xfId="12139"/>
    <cellStyle name="Comma 2 2 7 4 2 2" xfId="12140"/>
    <cellStyle name="Comma 2 2 7 4 2 2 2" xfId="49515"/>
    <cellStyle name="Comma 2 2 7 4 3" xfId="49516"/>
    <cellStyle name="Comma 2 2 7 5" xfId="12141"/>
    <cellStyle name="Comma 2 2 7 5 2" xfId="12142"/>
    <cellStyle name="Comma 2 2 7 5 2 2" xfId="12143"/>
    <cellStyle name="Comma 2 2 7 5 2 2 2" xfId="49517"/>
    <cellStyle name="Comma 2 2 7 6" xfId="12144"/>
    <cellStyle name="Comma 2 2 7 6 2" xfId="12145"/>
    <cellStyle name="Comma 2 2 7 6 2 2" xfId="12146"/>
    <cellStyle name="Comma 2 2 7 6 2 2 2" xfId="49518"/>
    <cellStyle name="Comma 2 2 7 7" xfId="12147"/>
    <cellStyle name="Comma 2 2 7 7 2" xfId="12148"/>
    <cellStyle name="Comma 2 2 7 7 2 2" xfId="12149"/>
    <cellStyle name="Comma 2 2 7 8" xfId="12150"/>
    <cellStyle name="Comma 2 2 7 8 2" xfId="12151"/>
    <cellStyle name="Comma 2 2 7 8 2 2" xfId="12152"/>
    <cellStyle name="Comma 2 2 7 9" xfId="12153"/>
    <cellStyle name="Comma 2 2 7 9 2" xfId="12154"/>
    <cellStyle name="Comma 2 2 7 9 2 2" xfId="12155"/>
    <cellStyle name="Comma 2 2 8" xfId="12156"/>
    <cellStyle name="Comma 2 2 8 10" xfId="12157"/>
    <cellStyle name="Comma 2 2 8 10 2" xfId="12158"/>
    <cellStyle name="Comma 2 2 8 10 2 2" xfId="12159"/>
    <cellStyle name="Comma 2 2 8 11" xfId="12160"/>
    <cellStyle name="Comma 2 2 8 11 2" xfId="12161"/>
    <cellStyle name="Comma 2 2 8 11 2 2" xfId="12162"/>
    <cellStyle name="Comma 2 2 8 12" xfId="12163"/>
    <cellStyle name="Comma 2 2 8 12 2" xfId="12164"/>
    <cellStyle name="Comma 2 2 8 12 2 2" xfId="12165"/>
    <cellStyle name="Comma 2 2 8 13" xfId="12166"/>
    <cellStyle name="Comma 2 2 8 13 2" xfId="12167"/>
    <cellStyle name="Comma 2 2 8 13 2 2" xfId="12168"/>
    <cellStyle name="Comma 2 2 8 14" xfId="12169"/>
    <cellStyle name="Comma 2 2 8 14 2" xfId="12170"/>
    <cellStyle name="Comma 2 2 8 14 2 2" xfId="12171"/>
    <cellStyle name="Comma 2 2 8 15" xfId="12172"/>
    <cellStyle name="Comma 2 2 8 15 2" xfId="12173"/>
    <cellStyle name="Comma 2 2 8 2" xfId="12174"/>
    <cellStyle name="Comma 2 2 8 2 2" xfId="12175"/>
    <cellStyle name="Comma 2 2 8 2 2 2" xfId="12176"/>
    <cellStyle name="Comma 2 2 8 3" xfId="12177"/>
    <cellStyle name="Comma 2 2 8 3 2" xfId="12178"/>
    <cellStyle name="Comma 2 2 8 3 2 2" xfId="12179"/>
    <cellStyle name="Comma 2 2 8 4" xfId="12180"/>
    <cellStyle name="Comma 2 2 8 4 2" xfId="12181"/>
    <cellStyle name="Comma 2 2 8 4 2 2" xfId="12182"/>
    <cellStyle name="Comma 2 2 8 5" xfId="12183"/>
    <cellStyle name="Comma 2 2 8 5 2" xfId="12184"/>
    <cellStyle name="Comma 2 2 8 5 2 2" xfId="12185"/>
    <cellStyle name="Comma 2 2 8 6" xfId="12186"/>
    <cellStyle name="Comma 2 2 8 6 2" xfId="12187"/>
    <cellStyle name="Comma 2 2 8 6 2 2" xfId="12188"/>
    <cellStyle name="Comma 2 2 8 7" xfId="12189"/>
    <cellStyle name="Comma 2 2 8 7 2" xfId="12190"/>
    <cellStyle name="Comma 2 2 8 7 2 2" xfId="12191"/>
    <cellStyle name="Comma 2 2 8 8" xfId="12192"/>
    <cellStyle name="Comma 2 2 8 8 2" xfId="12193"/>
    <cellStyle name="Comma 2 2 8 8 2 2" xfId="12194"/>
    <cellStyle name="Comma 2 2 8 9" xfId="12195"/>
    <cellStyle name="Comma 2 2 8 9 2" xfId="12196"/>
    <cellStyle name="Comma 2 2 8 9 2 2" xfId="12197"/>
    <cellStyle name="Comma 2 2 9" xfId="12198"/>
    <cellStyle name="Comma 2 2 9 10" xfId="12199"/>
    <cellStyle name="Comma 2 2 9 10 2" xfId="12200"/>
    <cellStyle name="Comma 2 2 9 10 2 2" xfId="12201"/>
    <cellStyle name="Comma 2 2 9 11" xfId="12202"/>
    <cellStyle name="Comma 2 2 9 11 2" xfId="12203"/>
    <cellStyle name="Comma 2 2 9 11 2 2" xfId="12204"/>
    <cellStyle name="Comma 2 2 9 12" xfId="12205"/>
    <cellStyle name="Comma 2 2 9 12 2" xfId="12206"/>
    <cellStyle name="Comma 2 2 9 12 2 2" xfId="12207"/>
    <cellStyle name="Comma 2 2 9 13" xfId="12208"/>
    <cellStyle name="Comma 2 2 9 13 2" xfId="12209"/>
    <cellStyle name="Comma 2 2 9 13 2 2" xfId="12210"/>
    <cellStyle name="Comma 2 2 9 14" xfId="12211"/>
    <cellStyle name="Comma 2 2 9 14 2" xfId="12212"/>
    <cellStyle name="Comma 2 2 9 14 2 2" xfId="12213"/>
    <cellStyle name="Comma 2 2 9 15" xfId="12214"/>
    <cellStyle name="Comma 2 2 9 15 2" xfId="12215"/>
    <cellStyle name="Comma 2 2 9 2" xfId="12216"/>
    <cellStyle name="Comma 2 2 9 2 2" xfId="12217"/>
    <cellStyle name="Comma 2 2 9 2 2 2" xfId="12218"/>
    <cellStyle name="Comma 2 2 9 2 2 2 2" xfId="49519"/>
    <cellStyle name="Comma 2 2 9 2 2 3" xfId="49520"/>
    <cellStyle name="Comma 2 2 9 2 3" xfId="12219"/>
    <cellStyle name="Comma 2 2 9 2 4" xfId="12220"/>
    <cellStyle name="Comma 2 2 9 2 5" xfId="49521"/>
    <cellStyle name="Comma 2 2 9 3" xfId="12221"/>
    <cellStyle name="Comma 2 2 9 3 2" xfId="12222"/>
    <cellStyle name="Comma 2 2 9 3 2 2" xfId="12223"/>
    <cellStyle name="Comma 2 2 9 3 2 2 2" xfId="49522"/>
    <cellStyle name="Comma 2 2 9 3 3" xfId="49523"/>
    <cellStyle name="Comma 2 2 9 4" xfId="12224"/>
    <cellStyle name="Comma 2 2 9 4 2" xfId="12225"/>
    <cellStyle name="Comma 2 2 9 4 2 2" xfId="12226"/>
    <cellStyle name="Comma 2 2 9 4 2 2 2" xfId="49524"/>
    <cellStyle name="Comma 2 2 9 5" xfId="12227"/>
    <cellStyle name="Comma 2 2 9 5 2" xfId="12228"/>
    <cellStyle name="Comma 2 2 9 5 2 2" xfId="12229"/>
    <cellStyle name="Comma 2 2 9 6" xfId="12230"/>
    <cellStyle name="Comma 2 2 9 6 2" xfId="12231"/>
    <cellStyle name="Comma 2 2 9 6 2 2" xfId="12232"/>
    <cellStyle name="Comma 2 2 9 7" xfId="12233"/>
    <cellStyle name="Comma 2 2 9 7 2" xfId="12234"/>
    <cellStyle name="Comma 2 2 9 7 2 2" xfId="12235"/>
    <cellStyle name="Comma 2 2 9 8" xfId="12236"/>
    <cellStyle name="Comma 2 2 9 8 2" xfId="12237"/>
    <cellStyle name="Comma 2 2 9 8 2 2" xfId="12238"/>
    <cellStyle name="Comma 2 2 9 9" xfId="12239"/>
    <cellStyle name="Comma 2 2 9 9 2" xfId="12240"/>
    <cellStyle name="Comma 2 2 9 9 2 2" xfId="12241"/>
    <cellStyle name="Comma 2 20" xfId="12242"/>
    <cellStyle name="Comma 2 20 10" xfId="12243"/>
    <cellStyle name="Comma 2 20 10 2" xfId="12244"/>
    <cellStyle name="Comma 2 20 10 2 2" xfId="12245"/>
    <cellStyle name="Comma 2 20 11" xfId="12246"/>
    <cellStyle name="Comma 2 20 11 2" xfId="12247"/>
    <cellStyle name="Comma 2 20 11 2 2" xfId="12248"/>
    <cellStyle name="Comma 2 20 12" xfId="12249"/>
    <cellStyle name="Comma 2 20 12 2" xfId="12250"/>
    <cellStyle name="Comma 2 20 12 2 2" xfId="12251"/>
    <cellStyle name="Comma 2 20 13" xfId="12252"/>
    <cellStyle name="Comma 2 20 13 2" xfId="12253"/>
    <cellStyle name="Comma 2 20 13 2 2" xfId="12254"/>
    <cellStyle name="Comma 2 20 14" xfId="12255"/>
    <cellStyle name="Comma 2 20 14 2" xfId="12256"/>
    <cellStyle name="Comma 2 20 14 2 2" xfId="12257"/>
    <cellStyle name="Comma 2 20 15" xfId="12258"/>
    <cellStyle name="Comma 2 20 15 2" xfId="12259"/>
    <cellStyle name="Comma 2 20 2" xfId="12260"/>
    <cellStyle name="Comma 2 20 2 2" xfId="12261"/>
    <cellStyle name="Comma 2 20 2 2 2" xfId="12262"/>
    <cellStyle name="Comma 2 20 3" xfId="12263"/>
    <cellStyle name="Comma 2 20 3 2" xfId="12264"/>
    <cellStyle name="Comma 2 20 3 2 2" xfId="12265"/>
    <cellStyle name="Comma 2 20 4" xfId="12266"/>
    <cellStyle name="Comma 2 20 4 2" xfId="12267"/>
    <cellStyle name="Comma 2 20 4 2 2" xfId="12268"/>
    <cellStyle name="Comma 2 20 5" xfId="12269"/>
    <cellStyle name="Comma 2 20 5 2" xfId="12270"/>
    <cellStyle name="Comma 2 20 5 2 2" xfId="12271"/>
    <cellStyle name="Comma 2 20 6" xfId="12272"/>
    <cellStyle name="Comma 2 20 6 2" xfId="12273"/>
    <cellStyle name="Comma 2 20 6 2 2" xfId="12274"/>
    <cellStyle name="Comma 2 20 7" xfId="12275"/>
    <cellStyle name="Comma 2 20 7 2" xfId="12276"/>
    <cellStyle name="Comma 2 20 7 2 2" xfId="12277"/>
    <cellStyle name="Comma 2 20 8" xfId="12278"/>
    <cellStyle name="Comma 2 20 8 2" xfId="12279"/>
    <cellStyle name="Comma 2 20 8 2 2" xfId="12280"/>
    <cellStyle name="Comma 2 20 9" xfId="12281"/>
    <cellStyle name="Comma 2 20 9 2" xfId="12282"/>
    <cellStyle name="Comma 2 20 9 2 2" xfId="12283"/>
    <cellStyle name="Comma 2 21" xfId="12284"/>
    <cellStyle name="Comma 2 21 10" xfId="12285"/>
    <cellStyle name="Comma 2 21 10 2" xfId="12286"/>
    <cellStyle name="Comma 2 21 10 2 2" xfId="12287"/>
    <cellStyle name="Comma 2 21 11" xfId="12288"/>
    <cellStyle name="Comma 2 21 11 2" xfId="12289"/>
    <cellStyle name="Comma 2 21 11 2 2" xfId="12290"/>
    <cellStyle name="Comma 2 21 12" xfId="12291"/>
    <cellStyle name="Comma 2 21 12 2" xfId="12292"/>
    <cellStyle name="Comma 2 21 12 2 2" xfId="12293"/>
    <cellStyle name="Comma 2 21 13" xfId="12294"/>
    <cellStyle name="Comma 2 21 13 2" xfId="12295"/>
    <cellStyle name="Comma 2 21 13 2 2" xfId="12296"/>
    <cellStyle name="Comma 2 21 14" xfId="12297"/>
    <cellStyle name="Comma 2 21 14 2" xfId="12298"/>
    <cellStyle name="Comma 2 21 14 2 2" xfId="12299"/>
    <cellStyle name="Comma 2 21 15" xfId="12300"/>
    <cellStyle name="Comma 2 21 15 2" xfId="12301"/>
    <cellStyle name="Comma 2 21 2" xfId="12302"/>
    <cellStyle name="Comma 2 21 2 2" xfId="12303"/>
    <cellStyle name="Comma 2 21 2 2 2" xfId="12304"/>
    <cellStyle name="Comma 2 21 3" xfId="12305"/>
    <cellStyle name="Comma 2 21 3 2" xfId="12306"/>
    <cellStyle name="Comma 2 21 3 2 2" xfId="12307"/>
    <cellStyle name="Comma 2 21 4" xfId="12308"/>
    <cellStyle name="Comma 2 21 4 2" xfId="12309"/>
    <cellStyle name="Comma 2 21 4 2 2" xfId="12310"/>
    <cellStyle name="Comma 2 21 5" xfId="12311"/>
    <cellStyle name="Comma 2 21 5 2" xfId="12312"/>
    <cellStyle name="Comma 2 21 5 2 2" xfId="12313"/>
    <cellStyle name="Comma 2 21 6" xfId="12314"/>
    <cellStyle name="Comma 2 21 6 2" xfId="12315"/>
    <cellStyle name="Comma 2 21 6 2 2" xfId="12316"/>
    <cellStyle name="Comma 2 21 7" xfId="12317"/>
    <cellStyle name="Comma 2 21 7 2" xfId="12318"/>
    <cellStyle name="Comma 2 21 7 2 2" xfId="12319"/>
    <cellStyle name="Comma 2 21 8" xfId="12320"/>
    <cellStyle name="Comma 2 21 8 2" xfId="12321"/>
    <cellStyle name="Comma 2 21 8 2 2" xfId="12322"/>
    <cellStyle name="Comma 2 21 9" xfId="12323"/>
    <cellStyle name="Comma 2 21 9 2" xfId="12324"/>
    <cellStyle name="Comma 2 21 9 2 2" xfId="12325"/>
    <cellStyle name="Comma 2 22" xfId="12326"/>
    <cellStyle name="Comma 2 22 10" xfId="12327"/>
    <cellStyle name="Comma 2 22 10 2" xfId="12328"/>
    <cellStyle name="Comma 2 22 10 2 2" xfId="12329"/>
    <cellStyle name="Comma 2 22 11" xfId="12330"/>
    <cellStyle name="Comma 2 22 11 2" xfId="12331"/>
    <cellStyle name="Comma 2 22 11 2 2" xfId="12332"/>
    <cellStyle name="Comma 2 22 12" xfId="12333"/>
    <cellStyle name="Comma 2 22 12 2" xfId="12334"/>
    <cellStyle name="Comma 2 22 12 2 2" xfId="12335"/>
    <cellStyle name="Comma 2 22 13" xfId="12336"/>
    <cellStyle name="Comma 2 22 13 2" xfId="12337"/>
    <cellStyle name="Comma 2 22 13 2 2" xfId="12338"/>
    <cellStyle name="Comma 2 22 14" xfId="12339"/>
    <cellStyle name="Comma 2 22 14 2" xfId="12340"/>
    <cellStyle name="Comma 2 22 14 2 2" xfId="12341"/>
    <cellStyle name="Comma 2 22 15" xfId="12342"/>
    <cellStyle name="Comma 2 22 15 2" xfId="12343"/>
    <cellStyle name="Comma 2 22 2" xfId="12344"/>
    <cellStyle name="Comma 2 22 2 2" xfId="12345"/>
    <cellStyle name="Comma 2 22 2 2 2" xfId="12346"/>
    <cellStyle name="Comma 2 22 3" xfId="12347"/>
    <cellStyle name="Comma 2 22 3 2" xfId="12348"/>
    <cellStyle name="Comma 2 22 3 2 2" xfId="12349"/>
    <cellStyle name="Comma 2 22 4" xfId="12350"/>
    <cellStyle name="Comma 2 22 4 2" xfId="12351"/>
    <cellStyle name="Comma 2 22 4 2 2" xfId="12352"/>
    <cellStyle name="Comma 2 22 5" xfId="12353"/>
    <cellStyle name="Comma 2 22 5 2" xfId="12354"/>
    <cellStyle name="Comma 2 22 5 2 2" xfId="12355"/>
    <cellStyle name="Comma 2 22 6" xfId="12356"/>
    <cellStyle name="Comma 2 22 6 2" xfId="12357"/>
    <cellStyle name="Comma 2 22 6 2 2" xfId="12358"/>
    <cellStyle name="Comma 2 22 7" xfId="12359"/>
    <cellStyle name="Comma 2 22 7 2" xfId="12360"/>
    <cellStyle name="Comma 2 22 7 2 2" xfId="12361"/>
    <cellStyle name="Comma 2 22 8" xfId="12362"/>
    <cellStyle name="Comma 2 22 8 2" xfId="12363"/>
    <cellStyle name="Comma 2 22 8 2 2" xfId="12364"/>
    <cellStyle name="Comma 2 22 9" xfId="12365"/>
    <cellStyle name="Comma 2 22 9 2" xfId="12366"/>
    <cellStyle name="Comma 2 22 9 2 2" xfId="12367"/>
    <cellStyle name="Comma 2 23" xfId="12368"/>
    <cellStyle name="Comma 2 23 10" xfId="12369"/>
    <cellStyle name="Comma 2 23 10 2" xfId="12370"/>
    <cellStyle name="Comma 2 23 10 2 2" xfId="12371"/>
    <cellStyle name="Comma 2 23 11" xfId="12372"/>
    <cellStyle name="Comma 2 23 11 2" xfId="12373"/>
    <cellStyle name="Comma 2 23 11 2 2" xfId="12374"/>
    <cellStyle name="Comma 2 23 12" xfId="12375"/>
    <cellStyle name="Comma 2 23 12 2" xfId="12376"/>
    <cellStyle name="Comma 2 23 12 2 2" xfId="12377"/>
    <cellStyle name="Comma 2 23 13" xfId="12378"/>
    <cellStyle name="Comma 2 23 13 2" xfId="12379"/>
    <cellStyle name="Comma 2 23 13 2 2" xfId="12380"/>
    <cellStyle name="Comma 2 23 14" xfId="12381"/>
    <cellStyle name="Comma 2 23 14 2" xfId="12382"/>
    <cellStyle name="Comma 2 23 14 2 2" xfId="12383"/>
    <cellStyle name="Comma 2 23 15" xfId="12384"/>
    <cellStyle name="Comma 2 23 15 2" xfId="12385"/>
    <cellStyle name="Comma 2 23 2" xfId="12386"/>
    <cellStyle name="Comma 2 23 2 2" xfId="12387"/>
    <cellStyle name="Comma 2 23 2 2 2" xfId="12388"/>
    <cellStyle name="Comma 2 23 3" xfId="12389"/>
    <cellStyle name="Comma 2 23 3 2" xfId="12390"/>
    <cellStyle name="Comma 2 23 3 2 2" xfId="12391"/>
    <cellStyle name="Comma 2 23 4" xfId="12392"/>
    <cellStyle name="Comma 2 23 4 2" xfId="12393"/>
    <cellStyle name="Comma 2 23 4 2 2" xfId="12394"/>
    <cellStyle name="Comma 2 23 5" xfId="12395"/>
    <cellStyle name="Comma 2 23 5 2" xfId="12396"/>
    <cellStyle name="Comma 2 23 5 2 2" xfId="12397"/>
    <cellStyle name="Comma 2 23 6" xfId="12398"/>
    <cellStyle name="Comma 2 23 6 2" xfId="12399"/>
    <cellStyle name="Comma 2 23 6 2 2" xfId="12400"/>
    <cellStyle name="Comma 2 23 7" xfId="12401"/>
    <cellStyle name="Comma 2 23 7 2" xfId="12402"/>
    <cellStyle name="Comma 2 23 7 2 2" xfId="12403"/>
    <cellStyle name="Comma 2 23 8" xfId="12404"/>
    <cellStyle name="Comma 2 23 8 2" xfId="12405"/>
    <cellStyle name="Comma 2 23 8 2 2" xfId="12406"/>
    <cellStyle name="Comma 2 23 9" xfId="12407"/>
    <cellStyle name="Comma 2 23 9 2" xfId="12408"/>
    <cellStyle name="Comma 2 23 9 2 2" xfId="12409"/>
    <cellStyle name="Comma 2 24" xfId="12410"/>
    <cellStyle name="Comma 2 24 10" xfId="12411"/>
    <cellStyle name="Comma 2 24 10 2" xfId="12412"/>
    <cellStyle name="Comma 2 24 10 2 2" xfId="12413"/>
    <cellStyle name="Comma 2 24 11" xfId="12414"/>
    <cellStyle name="Comma 2 24 11 2" xfId="12415"/>
    <cellStyle name="Comma 2 24 11 2 2" xfId="12416"/>
    <cellStyle name="Comma 2 24 12" xfId="12417"/>
    <cellStyle name="Comma 2 24 12 2" xfId="12418"/>
    <cellStyle name="Comma 2 24 12 2 2" xfId="12419"/>
    <cellStyle name="Comma 2 24 13" xfId="12420"/>
    <cellStyle name="Comma 2 24 13 2" xfId="12421"/>
    <cellStyle name="Comma 2 24 13 2 2" xfId="12422"/>
    <cellStyle name="Comma 2 24 14" xfId="12423"/>
    <cellStyle name="Comma 2 24 14 2" xfId="12424"/>
    <cellStyle name="Comma 2 24 14 2 2" xfId="12425"/>
    <cellStyle name="Comma 2 24 15" xfId="12426"/>
    <cellStyle name="Comma 2 24 15 2" xfId="12427"/>
    <cellStyle name="Comma 2 24 2" xfId="12428"/>
    <cellStyle name="Comma 2 24 2 2" xfId="12429"/>
    <cellStyle name="Comma 2 24 2 2 2" xfId="12430"/>
    <cellStyle name="Comma 2 24 3" xfId="12431"/>
    <cellStyle name="Comma 2 24 3 2" xfId="12432"/>
    <cellStyle name="Comma 2 24 3 2 2" xfId="12433"/>
    <cellStyle name="Comma 2 24 4" xfId="12434"/>
    <cellStyle name="Comma 2 24 4 2" xfId="12435"/>
    <cellStyle name="Comma 2 24 4 2 2" xfId="12436"/>
    <cellStyle name="Comma 2 24 5" xfId="12437"/>
    <cellStyle name="Comma 2 24 5 2" xfId="12438"/>
    <cellStyle name="Comma 2 24 5 2 2" xfId="12439"/>
    <cellStyle name="Comma 2 24 6" xfId="12440"/>
    <cellStyle name="Comma 2 24 6 2" xfId="12441"/>
    <cellStyle name="Comma 2 24 6 2 2" xfId="12442"/>
    <cellStyle name="Comma 2 24 7" xfId="12443"/>
    <cellStyle name="Comma 2 24 7 2" xfId="12444"/>
    <cellStyle name="Comma 2 24 7 2 2" xfId="12445"/>
    <cellStyle name="Comma 2 24 8" xfId="12446"/>
    <cellStyle name="Comma 2 24 8 2" xfId="12447"/>
    <cellStyle name="Comma 2 24 8 2 2" xfId="12448"/>
    <cellStyle name="Comma 2 24 9" xfId="12449"/>
    <cellStyle name="Comma 2 24 9 2" xfId="12450"/>
    <cellStyle name="Comma 2 24 9 2 2" xfId="12451"/>
    <cellStyle name="Comma 2 25" xfId="12452"/>
    <cellStyle name="Comma 2 25 10" xfId="12453"/>
    <cellStyle name="Comma 2 25 10 2" xfId="12454"/>
    <cellStyle name="Comma 2 25 10 2 2" xfId="12455"/>
    <cellStyle name="Comma 2 25 11" xfId="12456"/>
    <cellStyle name="Comma 2 25 11 2" xfId="12457"/>
    <cellStyle name="Comma 2 25 11 2 2" xfId="12458"/>
    <cellStyle name="Comma 2 25 12" xfId="12459"/>
    <cellStyle name="Comma 2 25 12 2" xfId="12460"/>
    <cellStyle name="Comma 2 25 12 2 2" xfId="12461"/>
    <cellStyle name="Comma 2 25 13" xfId="12462"/>
    <cellStyle name="Comma 2 25 13 2" xfId="12463"/>
    <cellStyle name="Comma 2 25 13 2 2" xfId="12464"/>
    <cellStyle name="Comma 2 25 14" xfId="12465"/>
    <cellStyle name="Comma 2 25 14 2" xfId="12466"/>
    <cellStyle name="Comma 2 25 14 2 2" xfId="12467"/>
    <cellStyle name="Comma 2 25 15" xfId="12468"/>
    <cellStyle name="Comma 2 25 15 2" xfId="12469"/>
    <cellStyle name="Comma 2 25 2" xfId="12470"/>
    <cellStyle name="Comma 2 25 2 2" xfId="12471"/>
    <cellStyle name="Comma 2 25 2 2 2" xfId="12472"/>
    <cellStyle name="Comma 2 25 3" xfId="12473"/>
    <cellStyle name="Comma 2 25 3 2" xfId="12474"/>
    <cellStyle name="Comma 2 25 3 2 2" xfId="12475"/>
    <cellStyle name="Comma 2 25 4" xfId="12476"/>
    <cellStyle name="Comma 2 25 4 2" xfId="12477"/>
    <cellStyle name="Comma 2 25 4 2 2" xfId="12478"/>
    <cellStyle name="Comma 2 25 5" xfId="12479"/>
    <cellStyle name="Comma 2 25 5 2" xfId="12480"/>
    <cellStyle name="Comma 2 25 5 2 2" xfId="12481"/>
    <cellStyle name="Comma 2 25 6" xfId="12482"/>
    <cellStyle name="Comma 2 25 6 2" xfId="12483"/>
    <cellStyle name="Comma 2 25 6 2 2" xfId="12484"/>
    <cellStyle name="Comma 2 25 7" xfId="12485"/>
    <cellStyle name="Comma 2 25 7 2" xfId="12486"/>
    <cellStyle name="Comma 2 25 7 2 2" xfId="12487"/>
    <cellStyle name="Comma 2 25 8" xfId="12488"/>
    <cellStyle name="Comma 2 25 8 2" xfId="12489"/>
    <cellStyle name="Comma 2 25 8 2 2" xfId="12490"/>
    <cellStyle name="Comma 2 25 9" xfId="12491"/>
    <cellStyle name="Comma 2 25 9 2" xfId="12492"/>
    <cellStyle name="Comma 2 25 9 2 2" xfId="12493"/>
    <cellStyle name="Comma 2 26" xfId="12494"/>
    <cellStyle name="Comma 2 26 10" xfId="12495"/>
    <cellStyle name="Comma 2 26 10 2" xfId="12496"/>
    <cellStyle name="Comma 2 26 10 2 2" xfId="12497"/>
    <cellStyle name="Comma 2 26 11" xfId="12498"/>
    <cellStyle name="Comma 2 26 11 2" xfId="12499"/>
    <cellStyle name="Comma 2 26 11 2 2" xfId="12500"/>
    <cellStyle name="Comma 2 26 12" xfId="12501"/>
    <cellStyle name="Comma 2 26 12 2" xfId="12502"/>
    <cellStyle name="Comma 2 26 12 2 2" xfId="12503"/>
    <cellStyle name="Comma 2 26 13" xfId="12504"/>
    <cellStyle name="Comma 2 26 13 2" xfId="12505"/>
    <cellStyle name="Comma 2 26 13 2 2" xfId="12506"/>
    <cellStyle name="Comma 2 26 14" xfId="12507"/>
    <cellStyle name="Comma 2 26 14 2" xfId="12508"/>
    <cellStyle name="Comma 2 26 14 2 2" xfId="12509"/>
    <cellStyle name="Comma 2 26 15" xfId="12510"/>
    <cellStyle name="Comma 2 26 15 2" xfId="12511"/>
    <cellStyle name="Comma 2 26 2" xfId="12512"/>
    <cellStyle name="Comma 2 26 2 2" xfId="12513"/>
    <cellStyle name="Comma 2 26 2 2 2" xfId="12514"/>
    <cellStyle name="Comma 2 26 3" xfId="12515"/>
    <cellStyle name="Comma 2 26 3 2" xfId="12516"/>
    <cellStyle name="Comma 2 26 3 2 2" xfId="12517"/>
    <cellStyle name="Comma 2 26 4" xfId="12518"/>
    <cellStyle name="Comma 2 26 4 2" xfId="12519"/>
    <cellStyle name="Comma 2 26 4 2 2" xfId="12520"/>
    <cellStyle name="Comma 2 26 5" xfId="12521"/>
    <cellStyle name="Comma 2 26 5 2" xfId="12522"/>
    <cellStyle name="Comma 2 26 5 2 2" xfId="12523"/>
    <cellStyle name="Comma 2 26 6" xfId="12524"/>
    <cellStyle name="Comma 2 26 6 2" xfId="12525"/>
    <cellStyle name="Comma 2 26 6 2 2" xfId="12526"/>
    <cellStyle name="Comma 2 26 7" xfId="12527"/>
    <cellStyle name="Comma 2 26 7 2" xfId="12528"/>
    <cellStyle name="Comma 2 26 7 2 2" xfId="12529"/>
    <cellStyle name="Comma 2 26 8" xfId="12530"/>
    <cellStyle name="Comma 2 26 8 2" xfId="12531"/>
    <cellStyle name="Comma 2 26 8 2 2" xfId="12532"/>
    <cellStyle name="Comma 2 26 9" xfId="12533"/>
    <cellStyle name="Comma 2 26 9 2" xfId="12534"/>
    <cellStyle name="Comma 2 26 9 2 2" xfId="12535"/>
    <cellStyle name="Comma 2 27" xfId="12536"/>
    <cellStyle name="Comma 2 27 10" xfId="12537"/>
    <cellStyle name="Comma 2 27 10 2" xfId="12538"/>
    <cellStyle name="Comma 2 27 10 2 2" xfId="12539"/>
    <cellStyle name="Comma 2 27 11" xfId="12540"/>
    <cellStyle name="Comma 2 27 11 2" xfId="12541"/>
    <cellStyle name="Comma 2 27 11 2 2" xfId="12542"/>
    <cellStyle name="Comma 2 27 12" xfId="12543"/>
    <cellStyle name="Comma 2 27 12 2" xfId="12544"/>
    <cellStyle name="Comma 2 27 12 2 2" xfId="12545"/>
    <cellStyle name="Comma 2 27 13" xfId="12546"/>
    <cellStyle name="Comma 2 27 13 2" xfId="12547"/>
    <cellStyle name="Comma 2 27 13 2 2" xfId="12548"/>
    <cellStyle name="Comma 2 27 14" xfId="12549"/>
    <cellStyle name="Comma 2 27 14 2" xfId="12550"/>
    <cellStyle name="Comma 2 27 14 2 2" xfId="12551"/>
    <cellStyle name="Comma 2 27 15" xfId="12552"/>
    <cellStyle name="Comma 2 27 15 2" xfId="12553"/>
    <cellStyle name="Comma 2 27 2" xfId="12554"/>
    <cellStyle name="Comma 2 27 2 2" xfId="12555"/>
    <cellStyle name="Comma 2 27 2 2 2" xfId="12556"/>
    <cellStyle name="Comma 2 27 3" xfId="12557"/>
    <cellStyle name="Comma 2 27 3 2" xfId="12558"/>
    <cellStyle name="Comma 2 27 3 2 2" xfId="12559"/>
    <cellStyle name="Comma 2 27 4" xfId="12560"/>
    <cellStyle name="Comma 2 27 4 2" xfId="12561"/>
    <cellStyle name="Comma 2 27 4 2 2" xfId="12562"/>
    <cellStyle name="Comma 2 27 5" xfId="12563"/>
    <cellStyle name="Comma 2 27 5 2" xfId="12564"/>
    <cellStyle name="Comma 2 27 5 2 2" xfId="12565"/>
    <cellStyle name="Comma 2 27 6" xfId="12566"/>
    <cellStyle name="Comma 2 27 6 2" xfId="12567"/>
    <cellStyle name="Comma 2 27 6 2 2" xfId="12568"/>
    <cellStyle name="Comma 2 27 7" xfId="12569"/>
    <cellStyle name="Comma 2 27 7 2" xfId="12570"/>
    <cellStyle name="Comma 2 27 7 2 2" xfId="12571"/>
    <cellStyle name="Comma 2 27 8" xfId="12572"/>
    <cellStyle name="Comma 2 27 8 2" xfId="12573"/>
    <cellStyle name="Comma 2 27 8 2 2" xfId="12574"/>
    <cellStyle name="Comma 2 27 9" xfId="12575"/>
    <cellStyle name="Comma 2 27 9 2" xfId="12576"/>
    <cellStyle name="Comma 2 27 9 2 2" xfId="12577"/>
    <cellStyle name="Comma 2 28" xfId="12578"/>
    <cellStyle name="Comma 2 28 10" xfId="12579"/>
    <cellStyle name="Comma 2 28 10 2" xfId="12580"/>
    <cellStyle name="Comma 2 28 10 2 2" xfId="12581"/>
    <cellStyle name="Comma 2 28 11" xfId="12582"/>
    <cellStyle name="Comma 2 28 11 2" xfId="12583"/>
    <cellStyle name="Comma 2 28 11 2 2" xfId="12584"/>
    <cellStyle name="Comma 2 28 12" xfId="12585"/>
    <cellStyle name="Comma 2 28 12 2" xfId="12586"/>
    <cellStyle name="Comma 2 28 12 2 2" xfId="12587"/>
    <cellStyle name="Comma 2 28 13" xfId="12588"/>
    <cellStyle name="Comma 2 28 13 2" xfId="12589"/>
    <cellStyle name="Comma 2 28 13 2 2" xfId="12590"/>
    <cellStyle name="Comma 2 28 14" xfId="12591"/>
    <cellStyle name="Comma 2 28 14 2" xfId="12592"/>
    <cellStyle name="Comma 2 28 14 2 2" xfId="12593"/>
    <cellStyle name="Comma 2 28 15" xfId="12594"/>
    <cellStyle name="Comma 2 28 15 2" xfId="12595"/>
    <cellStyle name="Comma 2 28 2" xfId="12596"/>
    <cellStyle name="Comma 2 28 2 2" xfId="12597"/>
    <cellStyle name="Comma 2 28 2 2 2" xfId="12598"/>
    <cellStyle name="Comma 2 28 3" xfId="12599"/>
    <cellStyle name="Comma 2 28 3 2" xfId="12600"/>
    <cellStyle name="Comma 2 28 3 2 2" xfId="12601"/>
    <cellStyle name="Comma 2 28 4" xfId="12602"/>
    <cellStyle name="Comma 2 28 4 2" xfId="12603"/>
    <cellStyle name="Comma 2 28 4 2 2" xfId="12604"/>
    <cellStyle name="Comma 2 28 5" xfId="12605"/>
    <cellStyle name="Comma 2 28 5 2" xfId="12606"/>
    <cellStyle name="Comma 2 28 5 2 2" xfId="12607"/>
    <cellStyle name="Comma 2 28 6" xfId="12608"/>
    <cellStyle name="Comma 2 28 6 2" xfId="12609"/>
    <cellStyle name="Comma 2 28 6 2 2" xfId="12610"/>
    <cellStyle name="Comma 2 28 7" xfId="12611"/>
    <cellStyle name="Comma 2 28 7 2" xfId="12612"/>
    <cellStyle name="Comma 2 28 7 2 2" xfId="12613"/>
    <cellStyle name="Comma 2 28 8" xfId="12614"/>
    <cellStyle name="Comma 2 28 8 2" xfId="12615"/>
    <cellStyle name="Comma 2 28 8 2 2" xfId="12616"/>
    <cellStyle name="Comma 2 28 9" xfId="12617"/>
    <cellStyle name="Comma 2 28 9 2" xfId="12618"/>
    <cellStyle name="Comma 2 28 9 2 2" xfId="12619"/>
    <cellStyle name="Comma 2 29" xfId="12620"/>
    <cellStyle name="Comma 2 29 10" xfId="12621"/>
    <cellStyle name="Comma 2 29 10 2" xfId="12622"/>
    <cellStyle name="Comma 2 29 10 2 2" xfId="12623"/>
    <cellStyle name="Comma 2 29 11" xfId="12624"/>
    <cellStyle name="Comma 2 29 11 2" xfId="12625"/>
    <cellStyle name="Comma 2 29 11 2 2" xfId="12626"/>
    <cellStyle name="Comma 2 29 12" xfId="12627"/>
    <cellStyle name="Comma 2 29 12 2" xfId="12628"/>
    <cellStyle name="Comma 2 29 12 2 2" xfId="12629"/>
    <cellStyle name="Comma 2 29 13" xfId="12630"/>
    <cellStyle name="Comma 2 29 13 2" xfId="12631"/>
    <cellStyle name="Comma 2 29 13 2 2" xfId="12632"/>
    <cellStyle name="Comma 2 29 14" xfId="12633"/>
    <cellStyle name="Comma 2 29 14 2" xfId="12634"/>
    <cellStyle name="Comma 2 29 14 2 2" xfId="12635"/>
    <cellStyle name="Comma 2 29 15" xfId="12636"/>
    <cellStyle name="Comma 2 29 15 2" xfId="12637"/>
    <cellStyle name="Comma 2 29 2" xfId="12638"/>
    <cellStyle name="Comma 2 29 2 2" xfId="12639"/>
    <cellStyle name="Comma 2 29 2 2 2" xfId="12640"/>
    <cellStyle name="Comma 2 29 3" xfId="12641"/>
    <cellStyle name="Comma 2 29 3 2" xfId="12642"/>
    <cellStyle name="Comma 2 29 3 2 2" xfId="12643"/>
    <cellStyle name="Comma 2 29 4" xfId="12644"/>
    <cellStyle name="Comma 2 29 4 2" xfId="12645"/>
    <cellStyle name="Comma 2 29 4 2 2" xfId="12646"/>
    <cellStyle name="Comma 2 29 5" xfId="12647"/>
    <cellStyle name="Comma 2 29 5 2" xfId="12648"/>
    <cellStyle name="Comma 2 29 5 2 2" xfId="12649"/>
    <cellStyle name="Comma 2 29 6" xfId="12650"/>
    <cellStyle name="Comma 2 29 6 2" xfId="12651"/>
    <cellStyle name="Comma 2 29 6 2 2" xfId="12652"/>
    <cellStyle name="Comma 2 29 7" xfId="12653"/>
    <cellStyle name="Comma 2 29 7 2" xfId="12654"/>
    <cellStyle name="Comma 2 29 7 2 2" xfId="12655"/>
    <cellStyle name="Comma 2 29 8" xfId="12656"/>
    <cellStyle name="Comma 2 29 8 2" xfId="12657"/>
    <cellStyle name="Comma 2 29 8 2 2" xfId="12658"/>
    <cellStyle name="Comma 2 29 9" xfId="12659"/>
    <cellStyle name="Comma 2 29 9 2" xfId="12660"/>
    <cellStyle name="Comma 2 29 9 2 2" xfId="12661"/>
    <cellStyle name="Comma 2 3" xfId="12662"/>
    <cellStyle name="Comma 2 3 2" xfId="12663"/>
    <cellStyle name="Comma 2 3 2 2" xfId="12664"/>
    <cellStyle name="Comma 2 3 2 2 2" xfId="12665"/>
    <cellStyle name="Comma 2 3 2 3" xfId="12666"/>
    <cellStyle name="Comma 2 3 2 4" xfId="49525"/>
    <cellStyle name="Comma 2 3 3" xfId="12667"/>
    <cellStyle name="Comma 2 30" xfId="12668"/>
    <cellStyle name="Comma 2 30 10" xfId="12669"/>
    <cellStyle name="Comma 2 30 10 2" xfId="12670"/>
    <cellStyle name="Comma 2 30 10 2 2" xfId="12671"/>
    <cellStyle name="Comma 2 30 11" xfId="12672"/>
    <cellStyle name="Comma 2 30 11 2" xfId="12673"/>
    <cellStyle name="Comma 2 30 11 2 2" xfId="12674"/>
    <cellStyle name="Comma 2 30 12" xfId="12675"/>
    <cellStyle name="Comma 2 30 12 2" xfId="12676"/>
    <cellStyle name="Comma 2 30 12 2 2" xfId="12677"/>
    <cellStyle name="Comma 2 30 13" xfId="12678"/>
    <cellStyle name="Comma 2 30 13 2" xfId="12679"/>
    <cellStyle name="Comma 2 30 13 2 2" xfId="12680"/>
    <cellStyle name="Comma 2 30 14" xfId="12681"/>
    <cellStyle name="Comma 2 30 14 2" xfId="12682"/>
    <cellStyle name="Comma 2 30 14 2 2" xfId="12683"/>
    <cellStyle name="Comma 2 30 15" xfId="12684"/>
    <cellStyle name="Comma 2 30 15 2" xfId="12685"/>
    <cellStyle name="Comma 2 30 2" xfId="12686"/>
    <cellStyle name="Comma 2 30 2 2" xfId="12687"/>
    <cellStyle name="Comma 2 30 2 2 2" xfId="12688"/>
    <cellStyle name="Comma 2 30 3" xfId="12689"/>
    <cellStyle name="Comma 2 30 3 2" xfId="12690"/>
    <cellStyle name="Comma 2 30 3 2 2" xfId="12691"/>
    <cellStyle name="Comma 2 30 4" xfId="12692"/>
    <cellStyle name="Comma 2 30 4 2" xfId="12693"/>
    <cellStyle name="Comma 2 30 4 2 2" xfId="12694"/>
    <cellStyle name="Comma 2 30 5" xfId="12695"/>
    <cellStyle name="Comma 2 30 5 2" xfId="12696"/>
    <cellStyle name="Comma 2 30 5 2 2" xfId="12697"/>
    <cellStyle name="Comma 2 30 6" xfId="12698"/>
    <cellStyle name="Comma 2 30 6 2" xfId="12699"/>
    <cellStyle name="Comma 2 30 6 2 2" xfId="12700"/>
    <cellStyle name="Comma 2 30 7" xfId="12701"/>
    <cellStyle name="Comma 2 30 7 2" xfId="12702"/>
    <cellStyle name="Comma 2 30 7 2 2" xfId="12703"/>
    <cellStyle name="Comma 2 30 8" xfId="12704"/>
    <cellStyle name="Comma 2 30 8 2" xfId="12705"/>
    <cellStyle name="Comma 2 30 8 2 2" xfId="12706"/>
    <cellStyle name="Comma 2 30 9" xfId="12707"/>
    <cellStyle name="Comma 2 30 9 2" xfId="12708"/>
    <cellStyle name="Comma 2 30 9 2 2" xfId="12709"/>
    <cellStyle name="Comma 2 31" xfId="12710"/>
    <cellStyle name="Comma 2 31 10" xfId="12711"/>
    <cellStyle name="Comma 2 31 10 2" xfId="12712"/>
    <cellStyle name="Comma 2 31 10 2 2" xfId="12713"/>
    <cellStyle name="Comma 2 31 11" xfId="12714"/>
    <cellStyle name="Comma 2 31 11 2" xfId="12715"/>
    <cellStyle name="Comma 2 31 11 2 2" xfId="12716"/>
    <cellStyle name="Comma 2 31 12" xfId="12717"/>
    <cellStyle name="Comma 2 31 12 2" xfId="12718"/>
    <cellStyle name="Comma 2 31 12 2 2" xfId="12719"/>
    <cellStyle name="Comma 2 31 13" xfId="12720"/>
    <cellStyle name="Comma 2 31 13 2" xfId="12721"/>
    <cellStyle name="Comma 2 31 13 2 2" xfId="12722"/>
    <cellStyle name="Comma 2 31 14" xfId="12723"/>
    <cellStyle name="Comma 2 31 14 2" xfId="12724"/>
    <cellStyle name="Comma 2 31 14 2 2" xfId="12725"/>
    <cellStyle name="Comma 2 31 15" xfId="12726"/>
    <cellStyle name="Comma 2 31 15 2" xfId="12727"/>
    <cellStyle name="Comma 2 31 2" xfId="12728"/>
    <cellStyle name="Comma 2 31 2 2" xfId="12729"/>
    <cellStyle name="Comma 2 31 2 2 2" xfId="12730"/>
    <cellStyle name="Comma 2 31 3" xfId="12731"/>
    <cellStyle name="Comma 2 31 3 2" xfId="12732"/>
    <cellStyle name="Comma 2 31 3 2 2" xfId="12733"/>
    <cellStyle name="Comma 2 31 4" xfId="12734"/>
    <cellStyle name="Comma 2 31 4 2" xfId="12735"/>
    <cellStyle name="Comma 2 31 4 2 2" xfId="12736"/>
    <cellStyle name="Comma 2 31 5" xfId="12737"/>
    <cellStyle name="Comma 2 31 5 2" xfId="12738"/>
    <cellStyle name="Comma 2 31 5 2 2" xfId="12739"/>
    <cellStyle name="Comma 2 31 6" xfId="12740"/>
    <cellStyle name="Comma 2 31 6 2" xfId="12741"/>
    <cellStyle name="Comma 2 31 6 2 2" xfId="12742"/>
    <cellStyle name="Comma 2 31 7" xfId="12743"/>
    <cellStyle name="Comma 2 31 7 2" xfId="12744"/>
    <cellStyle name="Comma 2 31 7 2 2" xfId="12745"/>
    <cellStyle name="Comma 2 31 8" xfId="12746"/>
    <cellStyle name="Comma 2 31 8 2" xfId="12747"/>
    <cellStyle name="Comma 2 31 8 2 2" xfId="12748"/>
    <cellStyle name="Comma 2 31 9" xfId="12749"/>
    <cellStyle name="Comma 2 31 9 2" xfId="12750"/>
    <cellStyle name="Comma 2 31 9 2 2" xfId="12751"/>
    <cellStyle name="Comma 2 32" xfId="12752"/>
    <cellStyle name="Comma 2 32 10" xfId="12753"/>
    <cellStyle name="Comma 2 32 10 2" xfId="12754"/>
    <cellStyle name="Comma 2 32 10 2 2" xfId="12755"/>
    <cellStyle name="Comma 2 32 11" xfId="12756"/>
    <cellStyle name="Comma 2 32 11 2" xfId="12757"/>
    <cellStyle name="Comma 2 32 11 2 2" xfId="12758"/>
    <cellStyle name="Comma 2 32 12" xfId="12759"/>
    <cellStyle name="Comma 2 32 12 2" xfId="12760"/>
    <cellStyle name="Comma 2 32 12 2 2" xfId="12761"/>
    <cellStyle name="Comma 2 32 13" xfId="12762"/>
    <cellStyle name="Comma 2 32 13 2" xfId="12763"/>
    <cellStyle name="Comma 2 32 13 2 2" xfId="12764"/>
    <cellStyle name="Comma 2 32 14" xfId="12765"/>
    <cellStyle name="Comma 2 32 14 2" xfId="12766"/>
    <cellStyle name="Comma 2 32 14 2 2" xfId="12767"/>
    <cellStyle name="Comma 2 32 15" xfId="12768"/>
    <cellStyle name="Comma 2 32 15 2" xfId="12769"/>
    <cellStyle name="Comma 2 32 2" xfId="12770"/>
    <cellStyle name="Comma 2 32 2 2" xfId="12771"/>
    <cellStyle name="Comma 2 32 2 2 2" xfId="12772"/>
    <cellStyle name="Comma 2 32 3" xfId="12773"/>
    <cellStyle name="Comma 2 32 3 2" xfId="12774"/>
    <cellStyle name="Comma 2 32 3 2 2" xfId="12775"/>
    <cellStyle name="Comma 2 32 4" xfId="12776"/>
    <cellStyle name="Comma 2 32 4 2" xfId="12777"/>
    <cellStyle name="Comma 2 32 4 2 2" xfId="12778"/>
    <cellStyle name="Comma 2 32 5" xfId="12779"/>
    <cellStyle name="Comma 2 32 5 2" xfId="12780"/>
    <cellStyle name="Comma 2 32 5 2 2" xfId="12781"/>
    <cellStyle name="Comma 2 32 6" xfId="12782"/>
    <cellStyle name="Comma 2 32 6 2" xfId="12783"/>
    <cellStyle name="Comma 2 32 6 2 2" xfId="12784"/>
    <cellStyle name="Comma 2 32 7" xfId="12785"/>
    <cellStyle name="Comma 2 32 7 2" xfId="12786"/>
    <cellStyle name="Comma 2 32 7 2 2" xfId="12787"/>
    <cellStyle name="Comma 2 32 8" xfId="12788"/>
    <cellStyle name="Comma 2 32 8 2" xfId="12789"/>
    <cellStyle name="Comma 2 32 8 2 2" xfId="12790"/>
    <cellStyle name="Comma 2 32 9" xfId="12791"/>
    <cellStyle name="Comma 2 32 9 2" xfId="12792"/>
    <cellStyle name="Comma 2 32 9 2 2" xfId="12793"/>
    <cellStyle name="Comma 2 33" xfId="12794"/>
    <cellStyle name="Comma 2 33 10" xfId="12795"/>
    <cellStyle name="Comma 2 33 10 2" xfId="12796"/>
    <cellStyle name="Comma 2 33 10 2 2" xfId="12797"/>
    <cellStyle name="Comma 2 33 11" xfId="12798"/>
    <cellStyle name="Comma 2 33 11 2" xfId="12799"/>
    <cellStyle name="Comma 2 33 11 2 2" xfId="12800"/>
    <cellStyle name="Comma 2 33 12" xfId="12801"/>
    <cellStyle name="Comma 2 33 12 2" xfId="12802"/>
    <cellStyle name="Comma 2 33 12 2 2" xfId="12803"/>
    <cellStyle name="Comma 2 33 13" xfId="12804"/>
    <cellStyle name="Comma 2 33 13 2" xfId="12805"/>
    <cellStyle name="Comma 2 33 13 2 2" xfId="12806"/>
    <cellStyle name="Comma 2 33 14" xfId="12807"/>
    <cellStyle name="Comma 2 33 14 2" xfId="12808"/>
    <cellStyle name="Comma 2 33 14 2 2" xfId="12809"/>
    <cellStyle name="Comma 2 33 15" xfId="12810"/>
    <cellStyle name="Comma 2 33 15 2" xfId="12811"/>
    <cellStyle name="Comma 2 33 2" xfId="12812"/>
    <cellStyle name="Comma 2 33 2 2" xfId="12813"/>
    <cellStyle name="Comma 2 33 2 2 2" xfId="12814"/>
    <cellStyle name="Comma 2 33 3" xfId="12815"/>
    <cellStyle name="Comma 2 33 3 2" xfId="12816"/>
    <cellStyle name="Comma 2 33 3 2 2" xfId="12817"/>
    <cellStyle name="Comma 2 33 4" xfId="12818"/>
    <cellStyle name="Comma 2 33 4 2" xfId="12819"/>
    <cellStyle name="Comma 2 33 4 2 2" xfId="12820"/>
    <cellStyle name="Comma 2 33 5" xfId="12821"/>
    <cellStyle name="Comma 2 33 5 2" xfId="12822"/>
    <cellStyle name="Comma 2 33 5 2 2" xfId="12823"/>
    <cellStyle name="Comma 2 33 6" xfId="12824"/>
    <cellStyle name="Comma 2 33 6 2" xfId="12825"/>
    <cellStyle name="Comma 2 33 6 2 2" xfId="12826"/>
    <cellStyle name="Comma 2 33 7" xfId="12827"/>
    <cellStyle name="Comma 2 33 7 2" xfId="12828"/>
    <cellStyle name="Comma 2 33 7 2 2" xfId="12829"/>
    <cellStyle name="Comma 2 33 8" xfId="12830"/>
    <cellStyle name="Comma 2 33 8 2" xfId="12831"/>
    <cellStyle name="Comma 2 33 8 2 2" xfId="12832"/>
    <cellStyle name="Comma 2 33 9" xfId="12833"/>
    <cellStyle name="Comma 2 33 9 2" xfId="12834"/>
    <cellStyle name="Comma 2 33 9 2 2" xfId="12835"/>
    <cellStyle name="Comma 2 34" xfId="12836"/>
    <cellStyle name="Comma 2 34 10" xfId="12837"/>
    <cellStyle name="Comma 2 34 10 2" xfId="12838"/>
    <cellStyle name="Comma 2 34 10 2 2" xfId="12839"/>
    <cellStyle name="Comma 2 34 11" xfId="12840"/>
    <cellStyle name="Comma 2 34 11 2" xfId="12841"/>
    <cellStyle name="Comma 2 34 11 2 2" xfId="12842"/>
    <cellStyle name="Comma 2 34 12" xfId="12843"/>
    <cellStyle name="Comma 2 34 12 2" xfId="12844"/>
    <cellStyle name="Comma 2 34 12 2 2" xfId="12845"/>
    <cellStyle name="Comma 2 34 13" xfId="12846"/>
    <cellStyle name="Comma 2 34 13 2" xfId="12847"/>
    <cellStyle name="Comma 2 34 13 2 2" xfId="12848"/>
    <cellStyle name="Comma 2 34 14" xfId="12849"/>
    <cellStyle name="Comma 2 34 14 2" xfId="12850"/>
    <cellStyle name="Comma 2 34 14 2 2" xfId="12851"/>
    <cellStyle name="Comma 2 34 15" xfId="12852"/>
    <cellStyle name="Comma 2 34 15 2" xfId="12853"/>
    <cellStyle name="Comma 2 34 2" xfId="12854"/>
    <cellStyle name="Comma 2 34 2 2" xfId="12855"/>
    <cellStyle name="Comma 2 34 2 2 2" xfId="12856"/>
    <cellStyle name="Comma 2 34 3" xfId="12857"/>
    <cellStyle name="Comma 2 34 3 2" xfId="12858"/>
    <cellStyle name="Comma 2 34 3 2 2" xfId="12859"/>
    <cellStyle name="Comma 2 34 4" xfId="12860"/>
    <cellStyle name="Comma 2 34 4 2" xfId="12861"/>
    <cellStyle name="Comma 2 34 4 2 2" xfId="12862"/>
    <cellStyle name="Comma 2 34 5" xfId="12863"/>
    <cellStyle name="Comma 2 34 5 2" xfId="12864"/>
    <cellStyle name="Comma 2 34 5 2 2" xfId="12865"/>
    <cellStyle name="Comma 2 34 6" xfId="12866"/>
    <cellStyle name="Comma 2 34 6 2" xfId="12867"/>
    <cellStyle name="Comma 2 34 6 2 2" xfId="12868"/>
    <cellStyle name="Comma 2 34 7" xfId="12869"/>
    <cellStyle name="Comma 2 34 7 2" xfId="12870"/>
    <cellStyle name="Comma 2 34 7 2 2" xfId="12871"/>
    <cellStyle name="Comma 2 34 8" xfId="12872"/>
    <cellStyle name="Comma 2 34 8 2" xfId="12873"/>
    <cellStyle name="Comma 2 34 8 2 2" xfId="12874"/>
    <cellStyle name="Comma 2 34 9" xfId="12875"/>
    <cellStyle name="Comma 2 34 9 2" xfId="12876"/>
    <cellStyle name="Comma 2 34 9 2 2" xfId="12877"/>
    <cellStyle name="Comma 2 35" xfId="12878"/>
    <cellStyle name="Comma 2 35 10" xfId="12879"/>
    <cellStyle name="Comma 2 35 10 2" xfId="12880"/>
    <cellStyle name="Comma 2 35 10 2 2" xfId="12881"/>
    <cellStyle name="Comma 2 35 11" xfId="12882"/>
    <cellStyle name="Comma 2 35 11 2" xfId="12883"/>
    <cellStyle name="Comma 2 35 11 2 2" xfId="12884"/>
    <cellStyle name="Comma 2 35 12" xfId="12885"/>
    <cellStyle name="Comma 2 35 12 2" xfId="12886"/>
    <cellStyle name="Comma 2 35 12 2 2" xfId="12887"/>
    <cellStyle name="Comma 2 35 13" xfId="12888"/>
    <cellStyle name="Comma 2 35 13 2" xfId="12889"/>
    <cellStyle name="Comma 2 35 13 2 2" xfId="12890"/>
    <cellStyle name="Comma 2 35 14" xfId="12891"/>
    <cellStyle name="Comma 2 35 14 2" xfId="12892"/>
    <cellStyle name="Comma 2 35 14 2 2" xfId="12893"/>
    <cellStyle name="Comma 2 35 15" xfId="12894"/>
    <cellStyle name="Comma 2 35 15 2" xfId="12895"/>
    <cellStyle name="Comma 2 35 2" xfId="12896"/>
    <cellStyle name="Comma 2 35 2 2" xfId="12897"/>
    <cellStyle name="Comma 2 35 2 2 2" xfId="12898"/>
    <cellStyle name="Comma 2 35 3" xfId="12899"/>
    <cellStyle name="Comma 2 35 3 2" xfId="12900"/>
    <cellStyle name="Comma 2 35 3 2 2" xfId="12901"/>
    <cellStyle name="Comma 2 35 4" xfId="12902"/>
    <cellStyle name="Comma 2 35 4 2" xfId="12903"/>
    <cellStyle name="Comma 2 35 4 2 2" xfId="12904"/>
    <cellStyle name="Comma 2 35 5" xfId="12905"/>
    <cellStyle name="Comma 2 35 5 2" xfId="12906"/>
    <cellStyle name="Comma 2 35 5 2 2" xfId="12907"/>
    <cellStyle name="Comma 2 35 6" xfId="12908"/>
    <cellStyle name="Comma 2 35 6 2" xfId="12909"/>
    <cellStyle name="Comma 2 35 6 2 2" xfId="12910"/>
    <cellStyle name="Comma 2 35 7" xfId="12911"/>
    <cellStyle name="Comma 2 35 7 2" xfId="12912"/>
    <cellStyle name="Comma 2 35 7 2 2" xfId="12913"/>
    <cellStyle name="Comma 2 35 8" xfId="12914"/>
    <cellStyle name="Comma 2 35 8 2" xfId="12915"/>
    <cellStyle name="Comma 2 35 8 2 2" xfId="12916"/>
    <cellStyle name="Comma 2 35 9" xfId="12917"/>
    <cellStyle name="Comma 2 35 9 2" xfId="12918"/>
    <cellStyle name="Comma 2 35 9 2 2" xfId="12919"/>
    <cellStyle name="Comma 2 36" xfId="12920"/>
    <cellStyle name="Comma 2 36 10" xfId="12921"/>
    <cellStyle name="Comma 2 36 10 2" xfId="12922"/>
    <cellStyle name="Comma 2 36 10 2 2" xfId="12923"/>
    <cellStyle name="Comma 2 36 11" xfId="12924"/>
    <cellStyle name="Comma 2 36 11 2" xfId="12925"/>
    <cellStyle name="Comma 2 36 11 2 2" xfId="12926"/>
    <cellStyle name="Comma 2 36 12" xfId="12927"/>
    <cellStyle name="Comma 2 36 12 2" xfId="12928"/>
    <cellStyle name="Comma 2 36 12 2 2" xfId="12929"/>
    <cellStyle name="Comma 2 36 13" xfId="12930"/>
    <cellStyle name="Comma 2 36 13 2" xfId="12931"/>
    <cellStyle name="Comma 2 36 13 2 2" xfId="12932"/>
    <cellStyle name="Comma 2 36 14" xfId="12933"/>
    <cellStyle name="Comma 2 36 14 2" xfId="12934"/>
    <cellStyle name="Comma 2 36 14 2 2" xfId="12935"/>
    <cellStyle name="Comma 2 36 15" xfId="12936"/>
    <cellStyle name="Comma 2 36 15 2" xfId="12937"/>
    <cellStyle name="Comma 2 36 2" xfId="12938"/>
    <cellStyle name="Comma 2 36 2 2" xfId="12939"/>
    <cellStyle name="Comma 2 36 2 2 2" xfId="12940"/>
    <cellStyle name="Comma 2 36 3" xfId="12941"/>
    <cellStyle name="Comma 2 36 3 2" xfId="12942"/>
    <cellStyle name="Comma 2 36 3 2 2" xfId="12943"/>
    <cellStyle name="Comma 2 36 4" xfId="12944"/>
    <cellStyle name="Comma 2 36 4 2" xfId="12945"/>
    <cellStyle name="Comma 2 36 4 2 2" xfId="12946"/>
    <cellStyle name="Comma 2 36 5" xfId="12947"/>
    <cellStyle name="Comma 2 36 5 2" xfId="12948"/>
    <cellStyle name="Comma 2 36 5 2 2" xfId="12949"/>
    <cellStyle name="Comma 2 36 6" xfId="12950"/>
    <cellStyle name="Comma 2 36 6 2" xfId="12951"/>
    <cellStyle name="Comma 2 36 6 2 2" xfId="12952"/>
    <cellStyle name="Comma 2 36 7" xfId="12953"/>
    <cellStyle name="Comma 2 36 7 2" xfId="12954"/>
    <cellStyle name="Comma 2 36 7 2 2" xfId="12955"/>
    <cellStyle name="Comma 2 36 8" xfId="12956"/>
    <cellStyle name="Comma 2 36 8 2" xfId="12957"/>
    <cellStyle name="Comma 2 36 8 2 2" xfId="12958"/>
    <cellStyle name="Comma 2 36 9" xfId="12959"/>
    <cellStyle name="Comma 2 36 9 2" xfId="12960"/>
    <cellStyle name="Comma 2 36 9 2 2" xfId="12961"/>
    <cellStyle name="Comma 2 37" xfId="12962"/>
    <cellStyle name="Comma 2 37 10" xfId="12963"/>
    <cellStyle name="Comma 2 37 10 2" xfId="12964"/>
    <cellStyle name="Comma 2 37 10 2 2" xfId="12965"/>
    <cellStyle name="Comma 2 37 11" xfId="12966"/>
    <cellStyle name="Comma 2 37 11 2" xfId="12967"/>
    <cellStyle name="Comma 2 37 11 2 2" xfId="12968"/>
    <cellStyle name="Comma 2 37 12" xfId="12969"/>
    <cellStyle name="Comma 2 37 12 2" xfId="12970"/>
    <cellStyle name="Comma 2 37 12 2 2" xfId="12971"/>
    <cellStyle name="Comma 2 37 13" xfId="12972"/>
    <cellStyle name="Comma 2 37 13 2" xfId="12973"/>
    <cellStyle name="Comma 2 37 13 2 2" xfId="12974"/>
    <cellStyle name="Comma 2 37 14" xfId="12975"/>
    <cellStyle name="Comma 2 37 14 2" xfId="12976"/>
    <cellStyle name="Comma 2 37 14 2 2" xfId="12977"/>
    <cellStyle name="Comma 2 37 15" xfId="12978"/>
    <cellStyle name="Comma 2 37 15 2" xfId="12979"/>
    <cellStyle name="Comma 2 37 2" xfId="12980"/>
    <cellStyle name="Comma 2 37 2 2" xfId="12981"/>
    <cellStyle name="Comma 2 37 2 2 2" xfId="12982"/>
    <cellStyle name="Comma 2 37 3" xfId="12983"/>
    <cellStyle name="Comma 2 37 3 2" xfId="12984"/>
    <cellStyle name="Comma 2 37 3 2 2" xfId="12985"/>
    <cellStyle name="Comma 2 37 4" xfId="12986"/>
    <cellStyle name="Comma 2 37 4 2" xfId="12987"/>
    <cellStyle name="Comma 2 37 4 2 2" xfId="12988"/>
    <cellStyle name="Comma 2 37 5" xfId="12989"/>
    <cellStyle name="Comma 2 37 5 2" xfId="12990"/>
    <cellStyle name="Comma 2 37 5 2 2" xfId="12991"/>
    <cellStyle name="Comma 2 37 6" xfId="12992"/>
    <cellStyle name="Comma 2 37 6 2" xfId="12993"/>
    <cellStyle name="Comma 2 37 6 2 2" xfId="12994"/>
    <cellStyle name="Comma 2 37 7" xfId="12995"/>
    <cellStyle name="Comma 2 37 7 2" xfId="12996"/>
    <cellStyle name="Comma 2 37 7 2 2" xfId="12997"/>
    <cellStyle name="Comma 2 37 8" xfId="12998"/>
    <cellStyle name="Comma 2 37 8 2" xfId="12999"/>
    <cellStyle name="Comma 2 37 8 2 2" xfId="13000"/>
    <cellStyle name="Comma 2 37 9" xfId="13001"/>
    <cellStyle name="Comma 2 37 9 2" xfId="13002"/>
    <cellStyle name="Comma 2 37 9 2 2" xfId="13003"/>
    <cellStyle name="Comma 2 38" xfId="13004"/>
    <cellStyle name="Comma 2 38 10" xfId="13005"/>
    <cellStyle name="Comma 2 38 10 2" xfId="13006"/>
    <cellStyle name="Comma 2 38 10 2 2" xfId="13007"/>
    <cellStyle name="Comma 2 38 11" xfId="13008"/>
    <cellStyle name="Comma 2 38 11 2" xfId="13009"/>
    <cellStyle name="Comma 2 38 11 2 2" xfId="13010"/>
    <cellStyle name="Comma 2 38 12" xfId="13011"/>
    <cellStyle name="Comma 2 38 12 2" xfId="13012"/>
    <cellStyle name="Comma 2 38 12 2 2" xfId="13013"/>
    <cellStyle name="Comma 2 38 13" xfId="13014"/>
    <cellStyle name="Comma 2 38 13 2" xfId="13015"/>
    <cellStyle name="Comma 2 38 13 2 2" xfId="13016"/>
    <cellStyle name="Comma 2 38 14" xfId="13017"/>
    <cellStyle name="Comma 2 38 14 2" xfId="13018"/>
    <cellStyle name="Comma 2 38 14 2 2" xfId="13019"/>
    <cellStyle name="Comma 2 38 15" xfId="13020"/>
    <cellStyle name="Comma 2 38 15 2" xfId="13021"/>
    <cellStyle name="Comma 2 38 2" xfId="13022"/>
    <cellStyle name="Comma 2 38 2 2" xfId="13023"/>
    <cellStyle name="Comma 2 38 2 2 2" xfId="13024"/>
    <cellStyle name="Comma 2 38 3" xfId="13025"/>
    <cellStyle name="Comma 2 38 3 2" xfId="13026"/>
    <cellStyle name="Comma 2 38 3 2 2" xfId="13027"/>
    <cellStyle name="Comma 2 38 4" xfId="13028"/>
    <cellStyle name="Comma 2 38 4 2" xfId="13029"/>
    <cellStyle name="Comma 2 38 4 2 2" xfId="13030"/>
    <cellStyle name="Comma 2 38 5" xfId="13031"/>
    <cellStyle name="Comma 2 38 5 2" xfId="13032"/>
    <cellStyle name="Comma 2 38 5 2 2" xfId="13033"/>
    <cellStyle name="Comma 2 38 6" xfId="13034"/>
    <cellStyle name="Comma 2 38 6 2" xfId="13035"/>
    <cellStyle name="Comma 2 38 6 2 2" xfId="13036"/>
    <cellStyle name="Comma 2 38 7" xfId="13037"/>
    <cellStyle name="Comma 2 38 7 2" xfId="13038"/>
    <cellStyle name="Comma 2 38 7 2 2" xfId="13039"/>
    <cellStyle name="Comma 2 38 8" xfId="13040"/>
    <cellStyle name="Comma 2 38 8 2" xfId="13041"/>
    <cellStyle name="Comma 2 38 8 2 2" xfId="13042"/>
    <cellStyle name="Comma 2 38 9" xfId="13043"/>
    <cellStyle name="Comma 2 38 9 2" xfId="13044"/>
    <cellStyle name="Comma 2 38 9 2 2" xfId="13045"/>
    <cellStyle name="Comma 2 39" xfId="13046"/>
    <cellStyle name="Comma 2 39 2" xfId="13047"/>
    <cellStyle name="Comma 2 39 2 2" xfId="13048"/>
    <cellStyle name="Comma 2 4" xfId="13049"/>
    <cellStyle name="Comma 2 4 2" xfId="13050"/>
    <cellStyle name="Comma 2 4 2 2" xfId="13051"/>
    <cellStyle name="Comma 2 40" xfId="13052"/>
    <cellStyle name="Comma 2 40 2" xfId="13053"/>
    <cellStyle name="Comma 2 40 2 2" xfId="13054"/>
    <cellStyle name="Comma 2 41" xfId="13055"/>
    <cellStyle name="Comma 2 41 2" xfId="13056"/>
    <cellStyle name="Comma 2 41 2 2" xfId="13057"/>
    <cellStyle name="Comma 2 42" xfId="13058"/>
    <cellStyle name="Comma 2 42 2" xfId="13059"/>
    <cellStyle name="Comma 2 42 2 2" xfId="13060"/>
    <cellStyle name="Comma 2 43" xfId="13061"/>
    <cellStyle name="Comma 2 43 2" xfId="13062"/>
    <cellStyle name="Comma 2 43 2 2" xfId="13063"/>
    <cellStyle name="Comma 2 44" xfId="13064"/>
    <cellStyle name="Comma 2 44 2" xfId="13065"/>
    <cellStyle name="Comma 2 44 2 2" xfId="13066"/>
    <cellStyle name="Comma 2 44 3" xfId="13067"/>
    <cellStyle name="Comma 2 44 3 2" xfId="13068"/>
    <cellStyle name="Comma 2 45" xfId="13069"/>
    <cellStyle name="Comma 2 46" xfId="13070"/>
    <cellStyle name="Comma 2 47" xfId="13071"/>
    <cellStyle name="Comma 2 48" xfId="13072"/>
    <cellStyle name="Comma 2 49" xfId="13073"/>
    <cellStyle name="Comma 2 5" xfId="4"/>
    <cellStyle name="Comma 2 5 2" xfId="13074"/>
    <cellStyle name="Comma 2 5 2 2" xfId="13075"/>
    <cellStyle name="Comma 2 50" xfId="13076"/>
    <cellStyle name="Comma 2 51" xfId="13077"/>
    <cellStyle name="Comma 2 52" xfId="13078"/>
    <cellStyle name="Comma 2 52 2" xfId="13079"/>
    <cellStyle name="Comma 2 53" xfId="13080"/>
    <cellStyle name="Comma 2 54" xfId="13081"/>
    <cellStyle name="Comma 2 6" xfId="13082"/>
    <cellStyle name="Comma 2 6 2" xfId="13083"/>
    <cellStyle name="Comma 2 6 2 2" xfId="13084"/>
    <cellStyle name="Comma 2 6 2 2 2" xfId="49526"/>
    <cellStyle name="Comma 2 7" xfId="13085"/>
    <cellStyle name="Comma 2 7 2" xfId="13086"/>
    <cellStyle name="Comma 2 7 2 2" xfId="13087"/>
    <cellStyle name="Comma 2 7 2 2 2" xfId="49527"/>
    <cellStyle name="Comma 2 8" xfId="13088"/>
    <cellStyle name="Comma 2 8 2" xfId="13089"/>
    <cellStyle name="Comma 2 8 2 2" xfId="13090"/>
    <cellStyle name="Comma 2 8 2 2 2" xfId="49528"/>
    <cellStyle name="Comma 2 9" xfId="13091"/>
    <cellStyle name="Comma 2 9 2" xfId="13092"/>
    <cellStyle name="Comma 2 9 2 2" xfId="13093"/>
    <cellStyle name="Comma 2 9 2 2 2" xfId="49529"/>
    <cellStyle name="Comma 20" xfId="13094"/>
    <cellStyle name="Comma 21" xfId="13095"/>
    <cellStyle name="Comma 22" xfId="13096"/>
    <cellStyle name="Comma 23" xfId="13097"/>
    <cellStyle name="Comma 23 2" xfId="13098"/>
    <cellStyle name="Comma 24" xfId="13099"/>
    <cellStyle name="Comma 25" xfId="13100"/>
    <cellStyle name="Comma 26" xfId="13101"/>
    <cellStyle name="Comma 26 10" xfId="13102"/>
    <cellStyle name="Comma 26 10 2" xfId="13103"/>
    <cellStyle name="Comma 26 10 2 2" xfId="13104"/>
    <cellStyle name="Comma 26 11" xfId="13105"/>
    <cellStyle name="Comma 26 11 2" xfId="13106"/>
    <cellStyle name="Comma 26 11 2 2" xfId="13107"/>
    <cellStyle name="Comma 26 12" xfId="13108"/>
    <cellStyle name="Comma 26 12 2" xfId="13109"/>
    <cellStyle name="Comma 26 12 2 2" xfId="13110"/>
    <cellStyle name="Comma 26 13" xfId="13111"/>
    <cellStyle name="Comma 26 13 2" xfId="13112"/>
    <cellStyle name="Comma 26 13 2 2" xfId="13113"/>
    <cellStyle name="Comma 26 14" xfId="13114"/>
    <cellStyle name="Comma 26 14 2" xfId="13115"/>
    <cellStyle name="Comma 26 14 2 2" xfId="13116"/>
    <cellStyle name="Comma 26 15" xfId="13117"/>
    <cellStyle name="Comma 26 15 2" xfId="13118"/>
    <cellStyle name="Comma 26 15 2 2" xfId="13119"/>
    <cellStyle name="Comma 26 16" xfId="13120"/>
    <cellStyle name="Comma 26 16 2" xfId="13121"/>
    <cellStyle name="Comma 26 16 2 2" xfId="13122"/>
    <cellStyle name="Comma 26 17" xfId="13123"/>
    <cellStyle name="Comma 26 17 2" xfId="13124"/>
    <cellStyle name="Comma 26 17 2 2" xfId="13125"/>
    <cellStyle name="Comma 26 18" xfId="13126"/>
    <cellStyle name="Comma 26 18 2" xfId="13127"/>
    <cellStyle name="Comma 26 18 2 2" xfId="13128"/>
    <cellStyle name="Comma 26 19" xfId="13129"/>
    <cellStyle name="Comma 26 19 2" xfId="13130"/>
    <cellStyle name="Comma 26 2" xfId="13131"/>
    <cellStyle name="Comma 26 2 10" xfId="13132"/>
    <cellStyle name="Comma 26 2 10 2" xfId="13133"/>
    <cellStyle name="Comma 26 2 10 2 2" xfId="13134"/>
    <cellStyle name="Comma 26 2 11" xfId="13135"/>
    <cellStyle name="Comma 26 2 11 2" xfId="13136"/>
    <cellStyle name="Comma 26 2 11 2 2" xfId="13137"/>
    <cellStyle name="Comma 26 2 12" xfId="13138"/>
    <cellStyle name="Comma 26 2 12 2" xfId="13139"/>
    <cellStyle name="Comma 26 2 12 2 2" xfId="13140"/>
    <cellStyle name="Comma 26 2 13" xfId="13141"/>
    <cellStyle name="Comma 26 2 13 2" xfId="13142"/>
    <cellStyle name="Comma 26 2 13 2 2" xfId="13143"/>
    <cellStyle name="Comma 26 2 14" xfId="13144"/>
    <cellStyle name="Comma 26 2 14 2" xfId="13145"/>
    <cellStyle name="Comma 26 2 14 2 2" xfId="13146"/>
    <cellStyle name="Comma 26 2 15" xfId="13147"/>
    <cellStyle name="Comma 26 2 15 2" xfId="13148"/>
    <cellStyle name="Comma 26 2 2" xfId="13149"/>
    <cellStyle name="Comma 26 2 2 2" xfId="13150"/>
    <cellStyle name="Comma 26 2 2 2 2" xfId="13151"/>
    <cellStyle name="Comma 26 2 3" xfId="13152"/>
    <cellStyle name="Comma 26 2 3 2" xfId="13153"/>
    <cellStyle name="Comma 26 2 3 2 2" xfId="13154"/>
    <cellStyle name="Comma 26 2 4" xfId="13155"/>
    <cellStyle name="Comma 26 2 4 2" xfId="13156"/>
    <cellStyle name="Comma 26 2 4 2 2" xfId="13157"/>
    <cellStyle name="Comma 26 2 5" xfId="13158"/>
    <cellStyle name="Comma 26 2 5 2" xfId="13159"/>
    <cellStyle name="Comma 26 2 5 2 2" xfId="13160"/>
    <cellStyle name="Comma 26 2 6" xfId="13161"/>
    <cellStyle name="Comma 26 2 6 2" xfId="13162"/>
    <cellStyle name="Comma 26 2 6 2 2" xfId="13163"/>
    <cellStyle name="Comma 26 2 7" xfId="13164"/>
    <cellStyle name="Comma 26 2 7 2" xfId="13165"/>
    <cellStyle name="Comma 26 2 7 2 2" xfId="13166"/>
    <cellStyle name="Comma 26 2 8" xfId="13167"/>
    <cellStyle name="Comma 26 2 8 2" xfId="13168"/>
    <cellStyle name="Comma 26 2 8 2 2" xfId="13169"/>
    <cellStyle name="Comma 26 2 9" xfId="13170"/>
    <cellStyle name="Comma 26 2 9 2" xfId="13171"/>
    <cellStyle name="Comma 26 2 9 2 2" xfId="13172"/>
    <cellStyle name="Comma 26 3" xfId="13173"/>
    <cellStyle name="Comma 26 3 10" xfId="13174"/>
    <cellStyle name="Comma 26 3 10 2" xfId="13175"/>
    <cellStyle name="Comma 26 3 10 2 2" xfId="13176"/>
    <cellStyle name="Comma 26 3 11" xfId="13177"/>
    <cellStyle name="Comma 26 3 11 2" xfId="13178"/>
    <cellStyle name="Comma 26 3 11 2 2" xfId="13179"/>
    <cellStyle name="Comma 26 3 12" xfId="13180"/>
    <cellStyle name="Comma 26 3 12 2" xfId="13181"/>
    <cellStyle name="Comma 26 3 12 2 2" xfId="13182"/>
    <cellStyle name="Comma 26 3 13" xfId="13183"/>
    <cellStyle name="Comma 26 3 13 2" xfId="13184"/>
    <cellStyle name="Comma 26 3 13 2 2" xfId="13185"/>
    <cellStyle name="Comma 26 3 14" xfId="13186"/>
    <cellStyle name="Comma 26 3 14 2" xfId="13187"/>
    <cellStyle name="Comma 26 3 14 2 2" xfId="13188"/>
    <cellStyle name="Comma 26 3 15" xfId="13189"/>
    <cellStyle name="Comma 26 3 15 2" xfId="13190"/>
    <cellStyle name="Comma 26 3 2" xfId="13191"/>
    <cellStyle name="Comma 26 3 2 2" xfId="13192"/>
    <cellStyle name="Comma 26 3 2 2 2" xfId="13193"/>
    <cellStyle name="Comma 26 3 3" xfId="13194"/>
    <cellStyle name="Comma 26 3 3 2" xfId="13195"/>
    <cellStyle name="Comma 26 3 3 2 2" xfId="13196"/>
    <cellStyle name="Comma 26 3 4" xfId="13197"/>
    <cellStyle name="Comma 26 3 4 2" xfId="13198"/>
    <cellStyle name="Comma 26 3 4 2 2" xfId="13199"/>
    <cellStyle name="Comma 26 3 5" xfId="13200"/>
    <cellStyle name="Comma 26 3 5 2" xfId="13201"/>
    <cellStyle name="Comma 26 3 5 2 2" xfId="13202"/>
    <cellStyle name="Comma 26 3 6" xfId="13203"/>
    <cellStyle name="Comma 26 3 6 2" xfId="13204"/>
    <cellStyle name="Comma 26 3 6 2 2" xfId="13205"/>
    <cellStyle name="Comma 26 3 7" xfId="13206"/>
    <cellStyle name="Comma 26 3 7 2" xfId="13207"/>
    <cellStyle name="Comma 26 3 7 2 2" xfId="13208"/>
    <cellStyle name="Comma 26 3 8" xfId="13209"/>
    <cellStyle name="Comma 26 3 8 2" xfId="13210"/>
    <cellStyle name="Comma 26 3 8 2 2" xfId="13211"/>
    <cellStyle name="Comma 26 3 9" xfId="13212"/>
    <cellStyle name="Comma 26 3 9 2" xfId="13213"/>
    <cellStyle name="Comma 26 3 9 2 2" xfId="13214"/>
    <cellStyle name="Comma 26 4" xfId="13215"/>
    <cellStyle name="Comma 26 4 10" xfId="13216"/>
    <cellStyle name="Comma 26 4 10 2" xfId="13217"/>
    <cellStyle name="Comma 26 4 10 2 2" xfId="13218"/>
    <cellStyle name="Comma 26 4 11" xfId="13219"/>
    <cellStyle name="Comma 26 4 11 2" xfId="13220"/>
    <cellStyle name="Comma 26 4 11 2 2" xfId="13221"/>
    <cellStyle name="Comma 26 4 12" xfId="13222"/>
    <cellStyle name="Comma 26 4 12 2" xfId="13223"/>
    <cellStyle name="Comma 26 4 12 2 2" xfId="13224"/>
    <cellStyle name="Comma 26 4 13" xfId="13225"/>
    <cellStyle name="Comma 26 4 13 2" xfId="13226"/>
    <cellStyle name="Comma 26 4 13 2 2" xfId="13227"/>
    <cellStyle name="Comma 26 4 14" xfId="13228"/>
    <cellStyle name="Comma 26 4 14 2" xfId="13229"/>
    <cellStyle name="Comma 26 4 14 2 2" xfId="13230"/>
    <cellStyle name="Comma 26 4 15" xfId="13231"/>
    <cellStyle name="Comma 26 4 15 2" xfId="13232"/>
    <cellStyle name="Comma 26 4 2" xfId="13233"/>
    <cellStyle name="Comma 26 4 2 2" xfId="13234"/>
    <cellStyle name="Comma 26 4 2 2 2" xfId="13235"/>
    <cellStyle name="Comma 26 4 3" xfId="13236"/>
    <cellStyle name="Comma 26 4 3 2" xfId="13237"/>
    <cellStyle name="Comma 26 4 3 2 2" xfId="13238"/>
    <cellStyle name="Comma 26 4 4" xfId="13239"/>
    <cellStyle name="Comma 26 4 4 2" xfId="13240"/>
    <cellStyle name="Comma 26 4 4 2 2" xfId="13241"/>
    <cellStyle name="Comma 26 4 5" xfId="13242"/>
    <cellStyle name="Comma 26 4 5 2" xfId="13243"/>
    <cellStyle name="Comma 26 4 5 2 2" xfId="13244"/>
    <cellStyle name="Comma 26 4 6" xfId="13245"/>
    <cellStyle name="Comma 26 4 6 2" xfId="13246"/>
    <cellStyle name="Comma 26 4 6 2 2" xfId="13247"/>
    <cellStyle name="Comma 26 4 7" xfId="13248"/>
    <cellStyle name="Comma 26 4 7 2" xfId="13249"/>
    <cellStyle name="Comma 26 4 7 2 2" xfId="13250"/>
    <cellStyle name="Comma 26 4 8" xfId="13251"/>
    <cellStyle name="Comma 26 4 8 2" xfId="13252"/>
    <cellStyle name="Comma 26 4 8 2 2" xfId="13253"/>
    <cellStyle name="Comma 26 4 9" xfId="13254"/>
    <cellStyle name="Comma 26 4 9 2" xfId="13255"/>
    <cellStyle name="Comma 26 4 9 2 2" xfId="13256"/>
    <cellStyle name="Comma 26 5" xfId="13257"/>
    <cellStyle name="Comma 26 5 10" xfId="13258"/>
    <cellStyle name="Comma 26 5 10 2" xfId="13259"/>
    <cellStyle name="Comma 26 5 10 2 2" xfId="13260"/>
    <cellStyle name="Comma 26 5 11" xfId="13261"/>
    <cellStyle name="Comma 26 5 11 2" xfId="13262"/>
    <cellStyle name="Comma 26 5 11 2 2" xfId="13263"/>
    <cellStyle name="Comma 26 5 12" xfId="13264"/>
    <cellStyle name="Comma 26 5 12 2" xfId="13265"/>
    <cellStyle name="Comma 26 5 12 2 2" xfId="13266"/>
    <cellStyle name="Comma 26 5 13" xfId="13267"/>
    <cellStyle name="Comma 26 5 13 2" xfId="13268"/>
    <cellStyle name="Comma 26 5 13 2 2" xfId="13269"/>
    <cellStyle name="Comma 26 5 14" xfId="13270"/>
    <cellStyle name="Comma 26 5 14 2" xfId="13271"/>
    <cellStyle name="Comma 26 5 14 2 2" xfId="13272"/>
    <cellStyle name="Comma 26 5 15" xfId="13273"/>
    <cellStyle name="Comma 26 5 15 2" xfId="13274"/>
    <cellStyle name="Comma 26 5 2" xfId="13275"/>
    <cellStyle name="Comma 26 5 2 2" xfId="13276"/>
    <cellStyle name="Comma 26 5 2 2 2" xfId="13277"/>
    <cellStyle name="Comma 26 5 3" xfId="13278"/>
    <cellStyle name="Comma 26 5 3 2" xfId="13279"/>
    <cellStyle name="Comma 26 5 3 2 2" xfId="13280"/>
    <cellStyle name="Comma 26 5 4" xfId="13281"/>
    <cellStyle name="Comma 26 5 4 2" xfId="13282"/>
    <cellStyle name="Comma 26 5 4 2 2" xfId="13283"/>
    <cellStyle name="Comma 26 5 5" xfId="13284"/>
    <cellStyle name="Comma 26 5 5 2" xfId="13285"/>
    <cellStyle name="Comma 26 5 5 2 2" xfId="13286"/>
    <cellStyle name="Comma 26 5 6" xfId="13287"/>
    <cellStyle name="Comma 26 5 6 2" xfId="13288"/>
    <cellStyle name="Comma 26 5 6 2 2" xfId="13289"/>
    <cellStyle name="Comma 26 5 7" xfId="13290"/>
    <cellStyle name="Comma 26 5 7 2" xfId="13291"/>
    <cellStyle name="Comma 26 5 7 2 2" xfId="13292"/>
    <cellStyle name="Comma 26 5 8" xfId="13293"/>
    <cellStyle name="Comma 26 5 8 2" xfId="13294"/>
    <cellStyle name="Comma 26 5 8 2 2" xfId="13295"/>
    <cellStyle name="Comma 26 5 9" xfId="13296"/>
    <cellStyle name="Comma 26 5 9 2" xfId="13297"/>
    <cellStyle name="Comma 26 5 9 2 2" xfId="13298"/>
    <cellStyle name="Comma 26 6" xfId="13299"/>
    <cellStyle name="Comma 26 6 2" xfId="13300"/>
    <cellStyle name="Comma 26 6 2 2" xfId="13301"/>
    <cellStyle name="Comma 26 7" xfId="13302"/>
    <cellStyle name="Comma 26 7 2" xfId="13303"/>
    <cellStyle name="Comma 26 7 2 2" xfId="13304"/>
    <cellStyle name="Comma 26 8" xfId="13305"/>
    <cellStyle name="Comma 26 8 2" xfId="13306"/>
    <cellStyle name="Comma 26 8 2 2" xfId="13307"/>
    <cellStyle name="Comma 26 9" xfId="13308"/>
    <cellStyle name="Comma 26 9 2" xfId="13309"/>
    <cellStyle name="Comma 26 9 2 2" xfId="13310"/>
    <cellStyle name="Comma 27" xfId="13311"/>
    <cellStyle name="Comma 27 10" xfId="13312"/>
    <cellStyle name="Comma 27 10 2" xfId="13313"/>
    <cellStyle name="Comma 27 10 2 2" xfId="13314"/>
    <cellStyle name="Comma 27 11" xfId="13315"/>
    <cellStyle name="Comma 27 11 2" xfId="13316"/>
    <cellStyle name="Comma 27 11 2 2" xfId="13317"/>
    <cellStyle name="Comma 27 12" xfId="13318"/>
    <cellStyle name="Comma 27 12 2" xfId="13319"/>
    <cellStyle name="Comma 27 12 2 2" xfId="13320"/>
    <cellStyle name="Comma 27 13" xfId="13321"/>
    <cellStyle name="Comma 27 13 2" xfId="13322"/>
    <cellStyle name="Comma 27 13 2 2" xfId="13323"/>
    <cellStyle name="Comma 27 14" xfId="13324"/>
    <cellStyle name="Comma 27 14 2" xfId="13325"/>
    <cellStyle name="Comma 27 14 2 2" xfId="13326"/>
    <cellStyle name="Comma 27 15" xfId="13327"/>
    <cellStyle name="Comma 27 15 2" xfId="13328"/>
    <cellStyle name="Comma 27 15 2 2" xfId="13329"/>
    <cellStyle name="Comma 27 16" xfId="13330"/>
    <cellStyle name="Comma 27 16 2" xfId="13331"/>
    <cellStyle name="Comma 27 16 2 2" xfId="13332"/>
    <cellStyle name="Comma 27 17" xfId="13333"/>
    <cellStyle name="Comma 27 17 2" xfId="13334"/>
    <cellStyle name="Comma 27 17 2 2" xfId="13335"/>
    <cellStyle name="Comma 27 18" xfId="13336"/>
    <cellStyle name="Comma 27 18 2" xfId="13337"/>
    <cellStyle name="Comma 27 18 2 2" xfId="13338"/>
    <cellStyle name="Comma 27 19" xfId="13339"/>
    <cellStyle name="Comma 27 19 2" xfId="13340"/>
    <cellStyle name="Comma 27 2" xfId="13341"/>
    <cellStyle name="Comma 27 2 10" xfId="13342"/>
    <cellStyle name="Comma 27 2 10 2" xfId="13343"/>
    <cellStyle name="Comma 27 2 10 2 2" xfId="13344"/>
    <cellStyle name="Comma 27 2 11" xfId="13345"/>
    <cellStyle name="Comma 27 2 11 2" xfId="13346"/>
    <cellStyle name="Comma 27 2 11 2 2" xfId="13347"/>
    <cellStyle name="Comma 27 2 12" xfId="13348"/>
    <cellStyle name="Comma 27 2 12 2" xfId="13349"/>
    <cellStyle name="Comma 27 2 12 2 2" xfId="13350"/>
    <cellStyle name="Comma 27 2 13" xfId="13351"/>
    <cellStyle name="Comma 27 2 13 2" xfId="13352"/>
    <cellStyle name="Comma 27 2 13 2 2" xfId="13353"/>
    <cellStyle name="Comma 27 2 14" xfId="13354"/>
    <cellStyle name="Comma 27 2 14 2" xfId="13355"/>
    <cellStyle name="Comma 27 2 14 2 2" xfId="13356"/>
    <cellStyle name="Comma 27 2 15" xfId="13357"/>
    <cellStyle name="Comma 27 2 15 2" xfId="13358"/>
    <cellStyle name="Comma 27 2 2" xfId="13359"/>
    <cellStyle name="Comma 27 2 2 2" xfId="13360"/>
    <cellStyle name="Comma 27 2 2 2 2" xfId="13361"/>
    <cellStyle name="Comma 27 2 3" xfId="13362"/>
    <cellStyle name="Comma 27 2 3 2" xfId="13363"/>
    <cellStyle name="Comma 27 2 3 2 2" xfId="13364"/>
    <cellStyle name="Comma 27 2 4" xfId="13365"/>
    <cellStyle name="Comma 27 2 4 2" xfId="13366"/>
    <cellStyle name="Comma 27 2 4 2 2" xfId="13367"/>
    <cellStyle name="Comma 27 2 5" xfId="13368"/>
    <cellStyle name="Comma 27 2 5 2" xfId="13369"/>
    <cellStyle name="Comma 27 2 5 2 2" xfId="13370"/>
    <cellStyle name="Comma 27 2 6" xfId="13371"/>
    <cellStyle name="Comma 27 2 6 2" xfId="13372"/>
    <cellStyle name="Comma 27 2 6 2 2" xfId="13373"/>
    <cellStyle name="Comma 27 2 7" xfId="13374"/>
    <cellStyle name="Comma 27 2 7 2" xfId="13375"/>
    <cellStyle name="Comma 27 2 7 2 2" xfId="13376"/>
    <cellStyle name="Comma 27 2 8" xfId="13377"/>
    <cellStyle name="Comma 27 2 8 2" xfId="13378"/>
    <cellStyle name="Comma 27 2 8 2 2" xfId="13379"/>
    <cellStyle name="Comma 27 2 9" xfId="13380"/>
    <cellStyle name="Comma 27 2 9 2" xfId="13381"/>
    <cellStyle name="Comma 27 2 9 2 2" xfId="13382"/>
    <cellStyle name="Comma 27 3" xfId="13383"/>
    <cellStyle name="Comma 27 3 10" xfId="13384"/>
    <cellStyle name="Comma 27 3 10 2" xfId="13385"/>
    <cellStyle name="Comma 27 3 10 2 2" xfId="13386"/>
    <cellStyle name="Comma 27 3 11" xfId="13387"/>
    <cellStyle name="Comma 27 3 11 2" xfId="13388"/>
    <cellStyle name="Comma 27 3 11 2 2" xfId="13389"/>
    <cellStyle name="Comma 27 3 12" xfId="13390"/>
    <cellStyle name="Comma 27 3 12 2" xfId="13391"/>
    <cellStyle name="Comma 27 3 12 2 2" xfId="13392"/>
    <cellStyle name="Comma 27 3 13" xfId="13393"/>
    <cellStyle name="Comma 27 3 13 2" xfId="13394"/>
    <cellStyle name="Comma 27 3 13 2 2" xfId="13395"/>
    <cellStyle name="Comma 27 3 14" xfId="13396"/>
    <cellStyle name="Comma 27 3 14 2" xfId="13397"/>
    <cellStyle name="Comma 27 3 14 2 2" xfId="13398"/>
    <cellStyle name="Comma 27 3 15" xfId="13399"/>
    <cellStyle name="Comma 27 3 15 2" xfId="13400"/>
    <cellStyle name="Comma 27 3 2" xfId="13401"/>
    <cellStyle name="Comma 27 3 2 2" xfId="13402"/>
    <cellStyle name="Comma 27 3 2 2 2" xfId="13403"/>
    <cellStyle name="Comma 27 3 3" xfId="13404"/>
    <cellStyle name="Comma 27 3 3 2" xfId="13405"/>
    <cellStyle name="Comma 27 3 3 2 2" xfId="13406"/>
    <cellStyle name="Comma 27 3 4" xfId="13407"/>
    <cellStyle name="Comma 27 3 4 2" xfId="13408"/>
    <cellStyle name="Comma 27 3 4 2 2" xfId="13409"/>
    <cellStyle name="Comma 27 3 5" xfId="13410"/>
    <cellStyle name="Comma 27 3 5 2" xfId="13411"/>
    <cellStyle name="Comma 27 3 5 2 2" xfId="13412"/>
    <cellStyle name="Comma 27 3 6" xfId="13413"/>
    <cellStyle name="Comma 27 3 6 2" xfId="13414"/>
    <cellStyle name="Comma 27 3 6 2 2" xfId="13415"/>
    <cellStyle name="Comma 27 3 7" xfId="13416"/>
    <cellStyle name="Comma 27 3 7 2" xfId="13417"/>
    <cellStyle name="Comma 27 3 7 2 2" xfId="13418"/>
    <cellStyle name="Comma 27 3 8" xfId="13419"/>
    <cellStyle name="Comma 27 3 8 2" xfId="13420"/>
    <cellStyle name="Comma 27 3 8 2 2" xfId="13421"/>
    <cellStyle name="Comma 27 3 9" xfId="13422"/>
    <cellStyle name="Comma 27 3 9 2" xfId="13423"/>
    <cellStyle name="Comma 27 3 9 2 2" xfId="13424"/>
    <cellStyle name="Comma 27 4" xfId="13425"/>
    <cellStyle name="Comma 27 4 10" xfId="13426"/>
    <cellStyle name="Comma 27 4 10 2" xfId="13427"/>
    <cellStyle name="Comma 27 4 10 2 2" xfId="13428"/>
    <cellStyle name="Comma 27 4 11" xfId="13429"/>
    <cellStyle name="Comma 27 4 11 2" xfId="13430"/>
    <cellStyle name="Comma 27 4 11 2 2" xfId="13431"/>
    <cellStyle name="Comma 27 4 12" xfId="13432"/>
    <cellStyle name="Comma 27 4 12 2" xfId="13433"/>
    <cellStyle name="Comma 27 4 12 2 2" xfId="13434"/>
    <cellStyle name="Comma 27 4 13" xfId="13435"/>
    <cellStyle name="Comma 27 4 13 2" xfId="13436"/>
    <cellStyle name="Comma 27 4 13 2 2" xfId="13437"/>
    <cellStyle name="Comma 27 4 14" xfId="13438"/>
    <cellStyle name="Comma 27 4 14 2" xfId="13439"/>
    <cellStyle name="Comma 27 4 14 2 2" xfId="13440"/>
    <cellStyle name="Comma 27 4 15" xfId="13441"/>
    <cellStyle name="Comma 27 4 15 2" xfId="13442"/>
    <cellStyle name="Comma 27 4 2" xfId="13443"/>
    <cellStyle name="Comma 27 4 2 2" xfId="13444"/>
    <cellStyle name="Comma 27 4 2 2 2" xfId="13445"/>
    <cellStyle name="Comma 27 4 3" xfId="13446"/>
    <cellStyle name="Comma 27 4 3 2" xfId="13447"/>
    <cellStyle name="Comma 27 4 3 2 2" xfId="13448"/>
    <cellStyle name="Comma 27 4 4" xfId="13449"/>
    <cellStyle name="Comma 27 4 4 2" xfId="13450"/>
    <cellStyle name="Comma 27 4 4 2 2" xfId="13451"/>
    <cellStyle name="Comma 27 4 5" xfId="13452"/>
    <cellStyle name="Comma 27 4 5 2" xfId="13453"/>
    <cellStyle name="Comma 27 4 5 2 2" xfId="13454"/>
    <cellStyle name="Comma 27 4 6" xfId="13455"/>
    <cellStyle name="Comma 27 4 6 2" xfId="13456"/>
    <cellStyle name="Comma 27 4 6 2 2" xfId="13457"/>
    <cellStyle name="Comma 27 4 7" xfId="13458"/>
    <cellStyle name="Comma 27 4 7 2" xfId="13459"/>
    <cellStyle name="Comma 27 4 7 2 2" xfId="13460"/>
    <cellStyle name="Comma 27 4 8" xfId="13461"/>
    <cellStyle name="Comma 27 4 8 2" xfId="13462"/>
    <cellStyle name="Comma 27 4 8 2 2" xfId="13463"/>
    <cellStyle name="Comma 27 4 9" xfId="13464"/>
    <cellStyle name="Comma 27 4 9 2" xfId="13465"/>
    <cellStyle name="Comma 27 4 9 2 2" xfId="13466"/>
    <cellStyle name="Comma 27 5" xfId="13467"/>
    <cellStyle name="Comma 27 5 10" xfId="13468"/>
    <cellStyle name="Comma 27 5 10 2" xfId="13469"/>
    <cellStyle name="Comma 27 5 10 2 2" xfId="13470"/>
    <cellStyle name="Comma 27 5 11" xfId="13471"/>
    <cellStyle name="Comma 27 5 11 2" xfId="13472"/>
    <cellStyle name="Comma 27 5 11 2 2" xfId="13473"/>
    <cellStyle name="Comma 27 5 12" xfId="13474"/>
    <cellStyle name="Comma 27 5 12 2" xfId="13475"/>
    <cellStyle name="Comma 27 5 12 2 2" xfId="13476"/>
    <cellStyle name="Comma 27 5 13" xfId="13477"/>
    <cellStyle name="Comma 27 5 13 2" xfId="13478"/>
    <cellStyle name="Comma 27 5 13 2 2" xfId="13479"/>
    <cellStyle name="Comma 27 5 14" xfId="13480"/>
    <cellStyle name="Comma 27 5 14 2" xfId="13481"/>
    <cellStyle name="Comma 27 5 14 2 2" xfId="13482"/>
    <cellStyle name="Comma 27 5 15" xfId="13483"/>
    <cellStyle name="Comma 27 5 15 2" xfId="13484"/>
    <cellStyle name="Comma 27 5 2" xfId="13485"/>
    <cellStyle name="Comma 27 5 2 2" xfId="13486"/>
    <cellStyle name="Comma 27 5 2 2 2" xfId="13487"/>
    <cellStyle name="Comma 27 5 3" xfId="13488"/>
    <cellStyle name="Comma 27 5 3 2" xfId="13489"/>
    <cellStyle name="Comma 27 5 3 2 2" xfId="13490"/>
    <cellStyle name="Comma 27 5 4" xfId="13491"/>
    <cellStyle name="Comma 27 5 4 2" xfId="13492"/>
    <cellStyle name="Comma 27 5 4 2 2" xfId="13493"/>
    <cellStyle name="Comma 27 5 5" xfId="13494"/>
    <cellStyle name="Comma 27 5 5 2" xfId="13495"/>
    <cellStyle name="Comma 27 5 5 2 2" xfId="13496"/>
    <cellStyle name="Comma 27 5 6" xfId="13497"/>
    <cellStyle name="Comma 27 5 6 2" xfId="13498"/>
    <cellStyle name="Comma 27 5 6 2 2" xfId="13499"/>
    <cellStyle name="Comma 27 5 7" xfId="13500"/>
    <cellStyle name="Comma 27 5 7 2" xfId="13501"/>
    <cellStyle name="Comma 27 5 7 2 2" xfId="13502"/>
    <cellStyle name="Comma 27 5 8" xfId="13503"/>
    <cellStyle name="Comma 27 5 8 2" xfId="13504"/>
    <cellStyle name="Comma 27 5 8 2 2" xfId="13505"/>
    <cellStyle name="Comma 27 5 9" xfId="13506"/>
    <cellStyle name="Comma 27 5 9 2" xfId="13507"/>
    <cellStyle name="Comma 27 5 9 2 2" xfId="13508"/>
    <cellStyle name="Comma 27 6" xfId="13509"/>
    <cellStyle name="Comma 27 6 2" xfId="13510"/>
    <cellStyle name="Comma 27 6 2 2" xfId="13511"/>
    <cellStyle name="Comma 27 7" xfId="13512"/>
    <cellStyle name="Comma 27 7 2" xfId="13513"/>
    <cellStyle name="Comma 27 7 2 2" xfId="13514"/>
    <cellStyle name="Comma 27 8" xfId="13515"/>
    <cellStyle name="Comma 27 8 2" xfId="13516"/>
    <cellStyle name="Comma 27 8 2 2" xfId="13517"/>
    <cellStyle name="Comma 27 9" xfId="13518"/>
    <cellStyle name="Comma 27 9 2" xfId="13519"/>
    <cellStyle name="Comma 27 9 2 2" xfId="13520"/>
    <cellStyle name="Comma 28" xfId="13521"/>
    <cellStyle name="Comma 28 10" xfId="13522"/>
    <cellStyle name="Comma 28 10 2" xfId="13523"/>
    <cellStyle name="Comma 28 10 2 2" xfId="13524"/>
    <cellStyle name="Comma 28 11" xfId="13525"/>
    <cellStyle name="Comma 28 11 2" xfId="13526"/>
    <cellStyle name="Comma 28 11 2 2" xfId="13527"/>
    <cellStyle name="Comma 28 12" xfId="13528"/>
    <cellStyle name="Comma 28 12 2" xfId="13529"/>
    <cellStyle name="Comma 28 12 2 2" xfId="13530"/>
    <cellStyle name="Comma 28 13" xfId="13531"/>
    <cellStyle name="Comma 28 13 2" xfId="13532"/>
    <cellStyle name="Comma 28 13 2 2" xfId="13533"/>
    <cellStyle name="Comma 28 14" xfId="13534"/>
    <cellStyle name="Comma 28 14 2" xfId="13535"/>
    <cellStyle name="Comma 28 14 2 2" xfId="13536"/>
    <cellStyle name="Comma 28 15" xfId="13537"/>
    <cellStyle name="Comma 28 15 2" xfId="13538"/>
    <cellStyle name="Comma 28 15 2 2" xfId="13539"/>
    <cellStyle name="Comma 28 16" xfId="13540"/>
    <cellStyle name="Comma 28 16 2" xfId="13541"/>
    <cellStyle name="Comma 28 16 2 2" xfId="13542"/>
    <cellStyle name="Comma 28 17" xfId="13543"/>
    <cellStyle name="Comma 28 17 2" xfId="13544"/>
    <cellStyle name="Comma 28 17 2 2" xfId="13545"/>
    <cellStyle name="Comma 28 18" xfId="13546"/>
    <cellStyle name="Comma 28 18 2" xfId="13547"/>
    <cellStyle name="Comma 28 18 2 2" xfId="13548"/>
    <cellStyle name="Comma 28 19" xfId="13549"/>
    <cellStyle name="Comma 28 19 2" xfId="13550"/>
    <cellStyle name="Comma 28 2" xfId="13551"/>
    <cellStyle name="Comma 28 2 10" xfId="13552"/>
    <cellStyle name="Comma 28 2 10 2" xfId="13553"/>
    <cellStyle name="Comma 28 2 10 2 2" xfId="13554"/>
    <cellStyle name="Comma 28 2 11" xfId="13555"/>
    <cellStyle name="Comma 28 2 11 2" xfId="13556"/>
    <cellStyle name="Comma 28 2 11 2 2" xfId="13557"/>
    <cellStyle name="Comma 28 2 12" xfId="13558"/>
    <cellStyle name="Comma 28 2 12 2" xfId="13559"/>
    <cellStyle name="Comma 28 2 12 2 2" xfId="13560"/>
    <cellStyle name="Comma 28 2 13" xfId="13561"/>
    <cellStyle name="Comma 28 2 13 2" xfId="13562"/>
    <cellStyle name="Comma 28 2 13 2 2" xfId="13563"/>
    <cellStyle name="Comma 28 2 14" xfId="13564"/>
    <cellStyle name="Comma 28 2 14 2" xfId="13565"/>
    <cellStyle name="Comma 28 2 14 2 2" xfId="13566"/>
    <cellStyle name="Comma 28 2 15" xfId="13567"/>
    <cellStyle name="Comma 28 2 15 2" xfId="13568"/>
    <cellStyle name="Comma 28 2 2" xfId="13569"/>
    <cellStyle name="Comma 28 2 2 2" xfId="13570"/>
    <cellStyle name="Comma 28 2 2 2 2" xfId="13571"/>
    <cellStyle name="Comma 28 2 3" xfId="13572"/>
    <cellStyle name="Comma 28 2 3 2" xfId="13573"/>
    <cellStyle name="Comma 28 2 3 2 2" xfId="13574"/>
    <cellStyle name="Comma 28 2 4" xfId="13575"/>
    <cellStyle name="Comma 28 2 4 2" xfId="13576"/>
    <cellStyle name="Comma 28 2 4 2 2" xfId="13577"/>
    <cellStyle name="Comma 28 2 5" xfId="13578"/>
    <cellStyle name="Comma 28 2 5 2" xfId="13579"/>
    <cellStyle name="Comma 28 2 5 2 2" xfId="13580"/>
    <cellStyle name="Comma 28 2 6" xfId="13581"/>
    <cellStyle name="Comma 28 2 6 2" xfId="13582"/>
    <cellStyle name="Comma 28 2 6 2 2" xfId="13583"/>
    <cellStyle name="Comma 28 2 7" xfId="13584"/>
    <cellStyle name="Comma 28 2 7 2" xfId="13585"/>
    <cellStyle name="Comma 28 2 7 2 2" xfId="13586"/>
    <cellStyle name="Comma 28 2 8" xfId="13587"/>
    <cellStyle name="Comma 28 2 8 2" xfId="13588"/>
    <cellStyle name="Comma 28 2 8 2 2" xfId="13589"/>
    <cellStyle name="Comma 28 2 9" xfId="13590"/>
    <cellStyle name="Comma 28 2 9 2" xfId="13591"/>
    <cellStyle name="Comma 28 2 9 2 2" xfId="13592"/>
    <cellStyle name="Comma 28 3" xfId="13593"/>
    <cellStyle name="Comma 28 3 10" xfId="13594"/>
    <cellStyle name="Comma 28 3 10 2" xfId="13595"/>
    <cellStyle name="Comma 28 3 10 2 2" xfId="13596"/>
    <cellStyle name="Comma 28 3 11" xfId="13597"/>
    <cellStyle name="Comma 28 3 11 2" xfId="13598"/>
    <cellStyle name="Comma 28 3 11 2 2" xfId="13599"/>
    <cellStyle name="Comma 28 3 12" xfId="13600"/>
    <cellStyle name="Comma 28 3 12 2" xfId="13601"/>
    <cellStyle name="Comma 28 3 12 2 2" xfId="13602"/>
    <cellStyle name="Comma 28 3 13" xfId="13603"/>
    <cellStyle name="Comma 28 3 13 2" xfId="13604"/>
    <cellStyle name="Comma 28 3 13 2 2" xfId="13605"/>
    <cellStyle name="Comma 28 3 14" xfId="13606"/>
    <cellStyle name="Comma 28 3 14 2" xfId="13607"/>
    <cellStyle name="Comma 28 3 14 2 2" xfId="13608"/>
    <cellStyle name="Comma 28 3 15" xfId="13609"/>
    <cellStyle name="Comma 28 3 15 2" xfId="13610"/>
    <cellStyle name="Comma 28 3 2" xfId="13611"/>
    <cellStyle name="Comma 28 3 2 2" xfId="13612"/>
    <cellStyle name="Comma 28 3 2 2 2" xfId="13613"/>
    <cellStyle name="Comma 28 3 3" xfId="13614"/>
    <cellStyle name="Comma 28 3 3 2" xfId="13615"/>
    <cellStyle name="Comma 28 3 3 2 2" xfId="13616"/>
    <cellStyle name="Comma 28 3 4" xfId="13617"/>
    <cellStyle name="Comma 28 3 4 2" xfId="13618"/>
    <cellStyle name="Comma 28 3 4 2 2" xfId="13619"/>
    <cellStyle name="Comma 28 3 5" xfId="13620"/>
    <cellStyle name="Comma 28 3 5 2" xfId="13621"/>
    <cellStyle name="Comma 28 3 5 2 2" xfId="13622"/>
    <cellStyle name="Comma 28 3 6" xfId="13623"/>
    <cellStyle name="Comma 28 3 6 2" xfId="13624"/>
    <cellStyle name="Comma 28 3 6 2 2" xfId="13625"/>
    <cellStyle name="Comma 28 3 7" xfId="13626"/>
    <cellStyle name="Comma 28 3 7 2" xfId="13627"/>
    <cellStyle name="Comma 28 3 7 2 2" xfId="13628"/>
    <cellStyle name="Comma 28 3 8" xfId="13629"/>
    <cellStyle name="Comma 28 3 8 2" xfId="13630"/>
    <cellStyle name="Comma 28 3 8 2 2" xfId="13631"/>
    <cellStyle name="Comma 28 3 9" xfId="13632"/>
    <cellStyle name="Comma 28 3 9 2" xfId="13633"/>
    <cellStyle name="Comma 28 3 9 2 2" xfId="13634"/>
    <cellStyle name="Comma 28 4" xfId="13635"/>
    <cellStyle name="Comma 28 4 10" xfId="13636"/>
    <cellStyle name="Comma 28 4 10 2" xfId="13637"/>
    <cellStyle name="Comma 28 4 10 2 2" xfId="13638"/>
    <cellStyle name="Comma 28 4 11" xfId="13639"/>
    <cellStyle name="Comma 28 4 11 2" xfId="13640"/>
    <cellStyle name="Comma 28 4 11 2 2" xfId="13641"/>
    <cellStyle name="Comma 28 4 12" xfId="13642"/>
    <cellStyle name="Comma 28 4 12 2" xfId="13643"/>
    <cellStyle name="Comma 28 4 12 2 2" xfId="13644"/>
    <cellStyle name="Comma 28 4 13" xfId="13645"/>
    <cellStyle name="Comma 28 4 13 2" xfId="13646"/>
    <cellStyle name="Comma 28 4 13 2 2" xfId="13647"/>
    <cellStyle name="Comma 28 4 14" xfId="13648"/>
    <cellStyle name="Comma 28 4 14 2" xfId="13649"/>
    <cellStyle name="Comma 28 4 14 2 2" xfId="13650"/>
    <cellStyle name="Comma 28 4 15" xfId="13651"/>
    <cellStyle name="Comma 28 4 15 2" xfId="13652"/>
    <cellStyle name="Comma 28 4 2" xfId="13653"/>
    <cellStyle name="Comma 28 4 2 2" xfId="13654"/>
    <cellStyle name="Comma 28 4 2 2 2" xfId="13655"/>
    <cellStyle name="Comma 28 4 3" xfId="13656"/>
    <cellStyle name="Comma 28 4 3 2" xfId="13657"/>
    <cellStyle name="Comma 28 4 3 2 2" xfId="13658"/>
    <cellStyle name="Comma 28 4 4" xfId="13659"/>
    <cellStyle name="Comma 28 4 4 2" xfId="13660"/>
    <cellStyle name="Comma 28 4 4 2 2" xfId="13661"/>
    <cellStyle name="Comma 28 4 5" xfId="13662"/>
    <cellStyle name="Comma 28 4 5 2" xfId="13663"/>
    <cellStyle name="Comma 28 4 5 2 2" xfId="13664"/>
    <cellStyle name="Comma 28 4 6" xfId="13665"/>
    <cellStyle name="Comma 28 4 6 2" xfId="13666"/>
    <cellStyle name="Comma 28 4 6 2 2" xfId="13667"/>
    <cellStyle name="Comma 28 4 7" xfId="13668"/>
    <cellStyle name="Comma 28 4 7 2" xfId="13669"/>
    <cellStyle name="Comma 28 4 7 2 2" xfId="13670"/>
    <cellStyle name="Comma 28 4 8" xfId="13671"/>
    <cellStyle name="Comma 28 4 8 2" xfId="13672"/>
    <cellStyle name="Comma 28 4 8 2 2" xfId="13673"/>
    <cellStyle name="Comma 28 4 9" xfId="13674"/>
    <cellStyle name="Comma 28 4 9 2" xfId="13675"/>
    <cellStyle name="Comma 28 4 9 2 2" xfId="13676"/>
    <cellStyle name="Comma 28 5" xfId="13677"/>
    <cellStyle name="Comma 28 5 10" xfId="13678"/>
    <cellStyle name="Comma 28 5 10 2" xfId="13679"/>
    <cellStyle name="Comma 28 5 10 2 2" xfId="13680"/>
    <cellStyle name="Comma 28 5 11" xfId="13681"/>
    <cellStyle name="Comma 28 5 11 2" xfId="13682"/>
    <cellStyle name="Comma 28 5 11 2 2" xfId="13683"/>
    <cellStyle name="Comma 28 5 12" xfId="13684"/>
    <cellStyle name="Comma 28 5 12 2" xfId="13685"/>
    <cellStyle name="Comma 28 5 12 2 2" xfId="13686"/>
    <cellStyle name="Comma 28 5 13" xfId="13687"/>
    <cellStyle name="Comma 28 5 13 2" xfId="13688"/>
    <cellStyle name="Comma 28 5 13 2 2" xfId="13689"/>
    <cellStyle name="Comma 28 5 14" xfId="13690"/>
    <cellStyle name="Comma 28 5 14 2" xfId="13691"/>
    <cellStyle name="Comma 28 5 14 2 2" xfId="13692"/>
    <cellStyle name="Comma 28 5 15" xfId="13693"/>
    <cellStyle name="Comma 28 5 15 2" xfId="13694"/>
    <cellStyle name="Comma 28 5 2" xfId="13695"/>
    <cellStyle name="Comma 28 5 2 2" xfId="13696"/>
    <cellStyle name="Comma 28 5 2 2 2" xfId="13697"/>
    <cellStyle name="Comma 28 5 3" xfId="13698"/>
    <cellStyle name="Comma 28 5 3 2" xfId="13699"/>
    <cellStyle name="Comma 28 5 3 2 2" xfId="13700"/>
    <cellStyle name="Comma 28 5 4" xfId="13701"/>
    <cellStyle name="Comma 28 5 4 2" xfId="13702"/>
    <cellStyle name="Comma 28 5 4 2 2" xfId="13703"/>
    <cellStyle name="Comma 28 5 5" xfId="13704"/>
    <cellStyle name="Comma 28 5 5 2" xfId="13705"/>
    <cellStyle name="Comma 28 5 5 2 2" xfId="13706"/>
    <cellStyle name="Comma 28 5 6" xfId="13707"/>
    <cellStyle name="Comma 28 5 6 2" xfId="13708"/>
    <cellStyle name="Comma 28 5 6 2 2" xfId="13709"/>
    <cellStyle name="Comma 28 5 7" xfId="13710"/>
    <cellStyle name="Comma 28 5 7 2" xfId="13711"/>
    <cellStyle name="Comma 28 5 7 2 2" xfId="13712"/>
    <cellStyle name="Comma 28 5 8" xfId="13713"/>
    <cellStyle name="Comma 28 5 8 2" xfId="13714"/>
    <cellStyle name="Comma 28 5 8 2 2" xfId="13715"/>
    <cellStyle name="Comma 28 5 9" xfId="13716"/>
    <cellStyle name="Comma 28 5 9 2" xfId="13717"/>
    <cellStyle name="Comma 28 5 9 2 2" xfId="13718"/>
    <cellStyle name="Comma 28 6" xfId="13719"/>
    <cellStyle name="Comma 28 6 2" xfId="13720"/>
    <cellStyle name="Comma 28 6 2 2" xfId="13721"/>
    <cellStyle name="Comma 28 7" xfId="13722"/>
    <cellStyle name="Comma 28 7 2" xfId="13723"/>
    <cellStyle name="Comma 28 7 2 2" xfId="13724"/>
    <cellStyle name="Comma 28 8" xfId="13725"/>
    <cellStyle name="Comma 28 8 2" xfId="13726"/>
    <cellStyle name="Comma 28 8 2 2" xfId="13727"/>
    <cellStyle name="Comma 28 9" xfId="13728"/>
    <cellStyle name="Comma 28 9 2" xfId="13729"/>
    <cellStyle name="Comma 28 9 2 2" xfId="13730"/>
    <cellStyle name="Comma 29" xfId="13731"/>
    <cellStyle name="Comma 3" xfId="7"/>
    <cellStyle name="Comma 3 10" xfId="13732"/>
    <cellStyle name="Comma 3 2" xfId="13733"/>
    <cellStyle name="Comma 3 2 10" xfId="13734"/>
    <cellStyle name="Comma 3 2 10 10" xfId="13735"/>
    <cellStyle name="Comma 3 2 10 10 2" xfId="13736"/>
    <cellStyle name="Comma 3 2 10 10 2 2" xfId="13737"/>
    <cellStyle name="Comma 3 2 10 11" xfId="13738"/>
    <cellStyle name="Comma 3 2 10 11 2" xfId="13739"/>
    <cellStyle name="Comma 3 2 10 11 2 2" xfId="13740"/>
    <cellStyle name="Comma 3 2 10 12" xfId="13741"/>
    <cellStyle name="Comma 3 2 10 12 2" xfId="13742"/>
    <cellStyle name="Comma 3 2 10 12 2 2" xfId="13743"/>
    <cellStyle name="Comma 3 2 10 13" xfId="13744"/>
    <cellStyle name="Comma 3 2 10 13 2" xfId="13745"/>
    <cellStyle name="Comma 3 2 10 13 2 2" xfId="13746"/>
    <cellStyle name="Comma 3 2 10 14" xfId="13747"/>
    <cellStyle name="Comma 3 2 10 14 2" xfId="13748"/>
    <cellStyle name="Comma 3 2 10 14 2 2" xfId="13749"/>
    <cellStyle name="Comma 3 2 10 15" xfId="13750"/>
    <cellStyle name="Comma 3 2 10 15 2" xfId="13751"/>
    <cellStyle name="Comma 3 2 10 2" xfId="13752"/>
    <cellStyle name="Comma 3 2 10 2 2" xfId="13753"/>
    <cellStyle name="Comma 3 2 10 2 2 2" xfId="13754"/>
    <cellStyle name="Comma 3 2 10 3" xfId="13755"/>
    <cellStyle name="Comma 3 2 10 3 2" xfId="13756"/>
    <cellStyle name="Comma 3 2 10 3 2 2" xfId="13757"/>
    <cellStyle name="Comma 3 2 10 4" xfId="13758"/>
    <cellStyle name="Comma 3 2 10 4 2" xfId="13759"/>
    <cellStyle name="Comma 3 2 10 4 2 2" xfId="13760"/>
    <cellStyle name="Comma 3 2 10 5" xfId="13761"/>
    <cellStyle name="Comma 3 2 10 5 2" xfId="13762"/>
    <cellStyle name="Comma 3 2 10 5 2 2" xfId="13763"/>
    <cellStyle name="Comma 3 2 10 6" xfId="13764"/>
    <cellStyle name="Comma 3 2 10 6 2" xfId="13765"/>
    <cellStyle name="Comma 3 2 10 6 2 2" xfId="13766"/>
    <cellStyle name="Comma 3 2 10 7" xfId="13767"/>
    <cellStyle name="Comma 3 2 10 7 2" xfId="13768"/>
    <cellStyle name="Comma 3 2 10 7 2 2" xfId="13769"/>
    <cellStyle name="Comma 3 2 10 8" xfId="13770"/>
    <cellStyle name="Comma 3 2 10 8 2" xfId="13771"/>
    <cellStyle name="Comma 3 2 10 8 2 2" xfId="13772"/>
    <cellStyle name="Comma 3 2 10 9" xfId="13773"/>
    <cellStyle name="Comma 3 2 10 9 2" xfId="13774"/>
    <cellStyle name="Comma 3 2 10 9 2 2" xfId="13775"/>
    <cellStyle name="Comma 3 2 11" xfId="13776"/>
    <cellStyle name="Comma 3 2 11 10" xfId="13777"/>
    <cellStyle name="Comma 3 2 11 10 2" xfId="13778"/>
    <cellStyle name="Comma 3 2 11 10 2 2" xfId="13779"/>
    <cellStyle name="Comma 3 2 11 11" xfId="13780"/>
    <cellStyle name="Comma 3 2 11 11 2" xfId="13781"/>
    <cellStyle name="Comma 3 2 11 11 2 2" xfId="13782"/>
    <cellStyle name="Comma 3 2 11 12" xfId="13783"/>
    <cellStyle name="Comma 3 2 11 12 2" xfId="13784"/>
    <cellStyle name="Comma 3 2 11 12 2 2" xfId="13785"/>
    <cellStyle name="Comma 3 2 11 13" xfId="13786"/>
    <cellStyle name="Comma 3 2 11 13 2" xfId="13787"/>
    <cellStyle name="Comma 3 2 11 13 2 2" xfId="13788"/>
    <cellStyle name="Comma 3 2 11 14" xfId="13789"/>
    <cellStyle name="Comma 3 2 11 14 2" xfId="13790"/>
    <cellStyle name="Comma 3 2 11 14 2 2" xfId="13791"/>
    <cellStyle name="Comma 3 2 11 15" xfId="13792"/>
    <cellStyle name="Comma 3 2 11 15 2" xfId="13793"/>
    <cellStyle name="Comma 3 2 11 2" xfId="13794"/>
    <cellStyle name="Comma 3 2 11 2 2" xfId="13795"/>
    <cellStyle name="Comma 3 2 11 2 2 2" xfId="13796"/>
    <cellStyle name="Comma 3 2 11 3" xfId="13797"/>
    <cellStyle name="Comma 3 2 11 3 2" xfId="13798"/>
    <cellStyle name="Comma 3 2 11 3 2 2" xfId="13799"/>
    <cellStyle name="Comma 3 2 11 4" xfId="13800"/>
    <cellStyle name="Comma 3 2 11 4 2" xfId="13801"/>
    <cellStyle name="Comma 3 2 11 4 2 2" xfId="13802"/>
    <cellStyle name="Comma 3 2 11 5" xfId="13803"/>
    <cellStyle name="Comma 3 2 11 5 2" xfId="13804"/>
    <cellStyle name="Comma 3 2 11 5 2 2" xfId="13805"/>
    <cellStyle name="Comma 3 2 11 6" xfId="13806"/>
    <cellStyle name="Comma 3 2 11 6 2" xfId="13807"/>
    <cellStyle name="Comma 3 2 11 6 2 2" xfId="13808"/>
    <cellStyle name="Comma 3 2 11 7" xfId="13809"/>
    <cellStyle name="Comma 3 2 11 7 2" xfId="13810"/>
    <cellStyle name="Comma 3 2 11 7 2 2" xfId="13811"/>
    <cellStyle name="Comma 3 2 11 8" xfId="13812"/>
    <cellStyle name="Comma 3 2 11 8 2" xfId="13813"/>
    <cellStyle name="Comma 3 2 11 8 2 2" xfId="13814"/>
    <cellStyle name="Comma 3 2 11 9" xfId="13815"/>
    <cellStyle name="Comma 3 2 11 9 2" xfId="13816"/>
    <cellStyle name="Comma 3 2 11 9 2 2" xfId="13817"/>
    <cellStyle name="Comma 3 2 12" xfId="13818"/>
    <cellStyle name="Comma 3 2 12 10" xfId="13819"/>
    <cellStyle name="Comma 3 2 12 10 2" xfId="13820"/>
    <cellStyle name="Comma 3 2 12 10 2 2" xfId="13821"/>
    <cellStyle name="Comma 3 2 12 11" xfId="13822"/>
    <cellStyle name="Comma 3 2 12 11 2" xfId="13823"/>
    <cellStyle name="Comma 3 2 12 11 2 2" xfId="13824"/>
    <cellStyle name="Comma 3 2 12 12" xfId="13825"/>
    <cellStyle name="Comma 3 2 12 12 2" xfId="13826"/>
    <cellStyle name="Comma 3 2 12 12 2 2" xfId="13827"/>
    <cellStyle name="Comma 3 2 12 13" xfId="13828"/>
    <cellStyle name="Comma 3 2 12 13 2" xfId="13829"/>
    <cellStyle name="Comma 3 2 12 13 2 2" xfId="13830"/>
    <cellStyle name="Comma 3 2 12 14" xfId="13831"/>
    <cellStyle name="Comma 3 2 12 14 2" xfId="13832"/>
    <cellStyle name="Comma 3 2 12 14 2 2" xfId="13833"/>
    <cellStyle name="Comma 3 2 12 15" xfId="13834"/>
    <cellStyle name="Comma 3 2 12 15 2" xfId="13835"/>
    <cellStyle name="Comma 3 2 12 2" xfId="13836"/>
    <cellStyle name="Comma 3 2 12 2 2" xfId="13837"/>
    <cellStyle name="Comma 3 2 12 2 2 2" xfId="13838"/>
    <cellStyle name="Comma 3 2 12 3" xfId="13839"/>
    <cellStyle name="Comma 3 2 12 3 2" xfId="13840"/>
    <cellStyle name="Comma 3 2 12 3 2 2" xfId="13841"/>
    <cellStyle name="Comma 3 2 12 4" xfId="13842"/>
    <cellStyle name="Comma 3 2 12 4 2" xfId="13843"/>
    <cellStyle name="Comma 3 2 12 4 2 2" xfId="13844"/>
    <cellStyle name="Comma 3 2 12 5" xfId="13845"/>
    <cellStyle name="Comma 3 2 12 5 2" xfId="13846"/>
    <cellStyle name="Comma 3 2 12 5 2 2" xfId="13847"/>
    <cellStyle name="Comma 3 2 12 6" xfId="13848"/>
    <cellStyle name="Comma 3 2 12 6 2" xfId="13849"/>
    <cellStyle name="Comma 3 2 12 6 2 2" xfId="13850"/>
    <cellStyle name="Comma 3 2 12 7" xfId="13851"/>
    <cellStyle name="Comma 3 2 12 7 2" xfId="13852"/>
    <cellStyle name="Comma 3 2 12 7 2 2" xfId="13853"/>
    <cellStyle name="Comma 3 2 12 8" xfId="13854"/>
    <cellStyle name="Comma 3 2 12 8 2" xfId="13855"/>
    <cellStyle name="Comma 3 2 12 8 2 2" xfId="13856"/>
    <cellStyle name="Comma 3 2 12 9" xfId="13857"/>
    <cellStyle name="Comma 3 2 12 9 2" xfId="13858"/>
    <cellStyle name="Comma 3 2 12 9 2 2" xfId="13859"/>
    <cellStyle name="Comma 3 2 13" xfId="13860"/>
    <cellStyle name="Comma 3 2 13 10" xfId="13861"/>
    <cellStyle name="Comma 3 2 13 10 2" xfId="13862"/>
    <cellStyle name="Comma 3 2 13 10 2 2" xfId="13863"/>
    <cellStyle name="Comma 3 2 13 11" xfId="13864"/>
    <cellStyle name="Comma 3 2 13 11 2" xfId="13865"/>
    <cellStyle name="Comma 3 2 13 11 2 2" xfId="13866"/>
    <cellStyle name="Comma 3 2 13 12" xfId="13867"/>
    <cellStyle name="Comma 3 2 13 12 2" xfId="13868"/>
    <cellStyle name="Comma 3 2 13 12 2 2" xfId="13869"/>
    <cellStyle name="Comma 3 2 13 13" xfId="13870"/>
    <cellStyle name="Comma 3 2 13 13 2" xfId="13871"/>
    <cellStyle name="Comma 3 2 13 13 2 2" xfId="13872"/>
    <cellStyle name="Comma 3 2 13 14" xfId="13873"/>
    <cellStyle name="Comma 3 2 13 14 2" xfId="13874"/>
    <cellStyle name="Comma 3 2 13 14 2 2" xfId="13875"/>
    <cellStyle name="Comma 3 2 13 15" xfId="13876"/>
    <cellStyle name="Comma 3 2 13 15 2" xfId="13877"/>
    <cellStyle name="Comma 3 2 13 2" xfId="13878"/>
    <cellStyle name="Comma 3 2 13 2 2" xfId="13879"/>
    <cellStyle name="Comma 3 2 13 2 2 2" xfId="13880"/>
    <cellStyle name="Comma 3 2 13 3" xfId="13881"/>
    <cellStyle name="Comma 3 2 13 3 2" xfId="13882"/>
    <cellStyle name="Comma 3 2 13 3 2 2" xfId="13883"/>
    <cellStyle name="Comma 3 2 13 4" xfId="13884"/>
    <cellStyle name="Comma 3 2 13 4 2" xfId="13885"/>
    <cellStyle name="Comma 3 2 13 4 2 2" xfId="13886"/>
    <cellStyle name="Comma 3 2 13 5" xfId="13887"/>
    <cellStyle name="Comma 3 2 13 5 2" xfId="13888"/>
    <cellStyle name="Comma 3 2 13 5 2 2" xfId="13889"/>
    <cellStyle name="Comma 3 2 13 6" xfId="13890"/>
    <cellStyle name="Comma 3 2 13 6 2" xfId="13891"/>
    <cellStyle name="Comma 3 2 13 6 2 2" xfId="13892"/>
    <cellStyle name="Comma 3 2 13 7" xfId="13893"/>
    <cellStyle name="Comma 3 2 13 7 2" xfId="13894"/>
    <cellStyle name="Comma 3 2 13 7 2 2" xfId="13895"/>
    <cellStyle name="Comma 3 2 13 8" xfId="13896"/>
    <cellStyle name="Comma 3 2 13 8 2" xfId="13897"/>
    <cellStyle name="Comma 3 2 13 8 2 2" xfId="13898"/>
    <cellStyle name="Comma 3 2 13 9" xfId="13899"/>
    <cellStyle name="Comma 3 2 13 9 2" xfId="13900"/>
    <cellStyle name="Comma 3 2 13 9 2 2" xfId="13901"/>
    <cellStyle name="Comma 3 2 14" xfId="13902"/>
    <cellStyle name="Comma 3 2 14 10" xfId="13903"/>
    <cellStyle name="Comma 3 2 14 10 2" xfId="13904"/>
    <cellStyle name="Comma 3 2 14 10 2 2" xfId="13905"/>
    <cellStyle name="Comma 3 2 14 11" xfId="13906"/>
    <cellStyle name="Comma 3 2 14 11 2" xfId="13907"/>
    <cellStyle name="Comma 3 2 14 11 2 2" xfId="13908"/>
    <cellStyle name="Comma 3 2 14 12" xfId="13909"/>
    <cellStyle name="Comma 3 2 14 12 2" xfId="13910"/>
    <cellStyle name="Comma 3 2 14 12 2 2" xfId="13911"/>
    <cellStyle name="Comma 3 2 14 13" xfId="13912"/>
    <cellStyle name="Comma 3 2 14 13 2" xfId="13913"/>
    <cellStyle name="Comma 3 2 14 13 2 2" xfId="13914"/>
    <cellStyle name="Comma 3 2 14 14" xfId="13915"/>
    <cellStyle name="Comma 3 2 14 14 2" xfId="13916"/>
    <cellStyle name="Comma 3 2 14 14 2 2" xfId="13917"/>
    <cellStyle name="Comma 3 2 14 15" xfId="13918"/>
    <cellStyle name="Comma 3 2 14 15 2" xfId="13919"/>
    <cellStyle name="Comma 3 2 14 2" xfId="13920"/>
    <cellStyle name="Comma 3 2 14 2 2" xfId="13921"/>
    <cellStyle name="Comma 3 2 14 2 2 2" xfId="13922"/>
    <cellStyle name="Comma 3 2 14 3" xfId="13923"/>
    <cellStyle name="Comma 3 2 14 3 2" xfId="13924"/>
    <cellStyle name="Comma 3 2 14 3 2 2" xfId="13925"/>
    <cellStyle name="Comma 3 2 14 4" xfId="13926"/>
    <cellStyle name="Comma 3 2 14 4 2" xfId="13927"/>
    <cellStyle name="Comma 3 2 14 4 2 2" xfId="13928"/>
    <cellStyle name="Comma 3 2 14 5" xfId="13929"/>
    <cellStyle name="Comma 3 2 14 5 2" xfId="13930"/>
    <cellStyle name="Comma 3 2 14 5 2 2" xfId="13931"/>
    <cellStyle name="Comma 3 2 14 6" xfId="13932"/>
    <cellStyle name="Comma 3 2 14 6 2" xfId="13933"/>
    <cellStyle name="Comma 3 2 14 6 2 2" xfId="13934"/>
    <cellStyle name="Comma 3 2 14 7" xfId="13935"/>
    <cellStyle name="Comma 3 2 14 7 2" xfId="13936"/>
    <cellStyle name="Comma 3 2 14 7 2 2" xfId="13937"/>
    <cellStyle name="Comma 3 2 14 8" xfId="13938"/>
    <cellStyle name="Comma 3 2 14 8 2" xfId="13939"/>
    <cellStyle name="Comma 3 2 14 8 2 2" xfId="13940"/>
    <cellStyle name="Comma 3 2 14 9" xfId="13941"/>
    <cellStyle name="Comma 3 2 14 9 2" xfId="13942"/>
    <cellStyle name="Comma 3 2 14 9 2 2" xfId="13943"/>
    <cellStyle name="Comma 3 2 15" xfId="13944"/>
    <cellStyle name="Comma 3 2 15 10" xfId="13945"/>
    <cellStyle name="Comma 3 2 15 10 2" xfId="13946"/>
    <cellStyle name="Comma 3 2 15 10 2 2" xfId="13947"/>
    <cellStyle name="Comma 3 2 15 11" xfId="13948"/>
    <cellStyle name="Comma 3 2 15 11 2" xfId="13949"/>
    <cellStyle name="Comma 3 2 15 11 2 2" xfId="13950"/>
    <cellStyle name="Comma 3 2 15 12" xfId="13951"/>
    <cellStyle name="Comma 3 2 15 12 2" xfId="13952"/>
    <cellStyle name="Comma 3 2 15 12 2 2" xfId="13953"/>
    <cellStyle name="Comma 3 2 15 13" xfId="13954"/>
    <cellStyle name="Comma 3 2 15 13 2" xfId="13955"/>
    <cellStyle name="Comma 3 2 15 13 2 2" xfId="13956"/>
    <cellStyle name="Comma 3 2 15 14" xfId="13957"/>
    <cellStyle name="Comma 3 2 15 14 2" xfId="13958"/>
    <cellStyle name="Comma 3 2 15 14 2 2" xfId="13959"/>
    <cellStyle name="Comma 3 2 15 15" xfId="13960"/>
    <cellStyle name="Comma 3 2 15 15 2" xfId="13961"/>
    <cellStyle name="Comma 3 2 15 2" xfId="13962"/>
    <cellStyle name="Comma 3 2 15 2 2" xfId="13963"/>
    <cellStyle name="Comma 3 2 15 2 2 2" xfId="13964"/>
    <cellStyle name="Comma 3 2 15 3" xfId="13965"/>
    <cellStyle name="Comma 3 2 15 3 2" xfId="13966"/>
    <cellStyle name="Comma 3 2 15 3 2 2" xfId="13967"/>
    <cellStyle name="Comma 3 2 15 4" xfId="13968"/>
    <cellStyle name="Comma 3 2 15 4 2" xfId="13969"/>
    <cellStyle name="Comma 3 2 15 4 2 2" xfId="13970"/>
    <cellStyle name="Comma 3 2 15 5" xfId="13971"/>
    <cellStyle name="Comma 3 2 15 5 2" xfId="13972"/>
    <cellStyle name="Comma 3 2 15 5 2 2" xfId="13973"/>
    <cellStyle name="Comma 3 2 15 6" xfId="13974"/>
    <cellStyle name="Comma 3 2 15 6 2" xfId="13975"/>
    <cellStyle name="Comma 3 2 15 6 2 2" xfId="13976"/>
    <cellStyle name="Comma 3 2 15 7" xfId="13977"/>
    <cellStyle name="Comma 3 2 15 7 2" xfId="13978"/>
    <cellStyle name="Comma 3 2 15 7 2 2" xfId="13979"/>
    <cellStyle name="Comma 3 2 15 8" xfId="13980"/>
    <cellStyle name="Comma 3 2 15 8 2" xfId="13981"/>
    <cellStyle name="Comma 3 2 15 8 2 2" xfId="13982"/>
    <cellStyle name="Comma 3 2 15 9" xfId="13983"/>
    <cellStyle name="Comma 3 2 15 9 2" xfId="13984"/>
    <cellStyle name="Comma 3 2 15 9 2 2" xfId="13985"/>
    <cellStyle name="Comma 3 2 16" xfId="13986"/>
    <cellStyle name="Comma 3 2 16 10" xfId="13987"/>
    <cellStyle name="Comma 3 2 16 10 2" xfId="13988"/>
    <cellStyle name="Comma 3 2 16 10 2 2" xfId="13989"/>
    <cellStyle name="Comma 3 2 16 11" xfId="13990"/>
    <cellStyle name="Comma 3 2 16 11 2" xfId="13991"/>
    <cellStyle name="Comma 3 2 16 11 2 2" xfId="13992"/>
    <cellStyle name="Comma 3 2 16 12" xfId="13993"/>
    <cellStyle name="Comma 3 2 16 12 2" xfId="13994"/>
    <cellStyle name="Comma 3 2 16 12 2 2" xfId="13995"/>
    <cellStyle name="Comma 3 2 16 13" xfId="13996"/>
    <cellStyle name="Comma 3 2 16 13 2" xfId="13997"/>
    <cellStyle name="Comma 3 2 16 13 2 2" xfId="13998"/>
    <cellStyle name="Comma 3 2 16 14" xfId="13999"/>
    <cellStyle name="Comma 3 2 16 14 2" xfId="14000"/>
    <cellStyle name="Comma 3 2 16 14 2 2" xfId="14001"/>
    <cellStyle name="Comma 3 2 16 15" xfId="14002"/>
    <cellStyle name="Comma 3 2 16 15 2" xfId="14003"/>
    <cellStyle name="Comma 3 2 16 2" xfId="14004"/>
    <cellStyle name="Comma 3 2 16 2 2" xfId="14005"/>
    <cellStyle name="Comma 3 2 16 2 2 2" xfId="14006"/>
    <cellStyle name="Comma 3 2 16 3" xfId="14007"/>
    <cellStyle name="Comma 3 2 16 3 2" xfId="14008"/>
    <cellStyle name="Comma 3 2 16 3 2 2" xfId="14009"/>
    <cellStyle name="Comma 3 2 16 4" xfId="14010"/>
    <cellStyle name="Comma 3 2 16 4 2" xfId="14011"/>
    <cellStyle name="Comma 3 2 16 4 2 2" xfId="14012"/>
    <cellStyle name="Comma 3 2 16 5" xfId="14013"/>
    <cellStyle name="Comma 3 2 16 5 2" xfId="14014"/>
    <cellStyle name="Comma 3 2 16 5 2 2" xfId="14015"/>
    <cellStyle name="Comma 3 2 16 6" xfId="14016"/>
    <cellStyle name="Comma 3 2 16 6 2" xfId="14017"/>
    <cellStyle name="Comma 3 2 16 6 2 2" xfId="14018"/>
    <cellStyle name="Comma 3 2 16 7" xfId="14019"/>
    <cellStyle name="Comma 3 2 16 7 2" xfId="14020"/>
    <cellStyle name="Comma 3 2 16 7 2 2" xfId="14021"/>
    <cellStyle name="Comma 3 2 16 8" xfId="14022"/>
    <cellStyle name="Comma 3 2 16 8 2" xfId="14023"/>
    <cellStyle name="Comma 3 2 16 8 2 2" xfId="14024"/>
    <cellStyle name="Comma 3 2 16 9" xfId="14025"/>
    <cellStyle name="Comma 3 2 16 9 2" xfId="14026"/>
    <cellStyle name="Comma 3 2 16 9 2 2" xfId="14027"/>
    <cellStyle name="Comma 3 2 17" xfId="14028"/>
    <cellStyle name="Comma 3 2 17 10" xfId="14029"/>
    <cellStyle name="Comma 3 2 17 10 2" xfId="14030"/>
    <cellStyle name="Comma 3 2 17 10 2 2" xfId="14031"/>
    <cellStyle name="Comma 3 2 17 11" xfId="14032"/>
    <cellStyle name="Comma 3 2 17 11 2" xfId="14033"/>
    <cellStyle name="Comma 3 2 17 11 2 2" xfId="14034"/>
    <cellStyle name="Comma 3 2 17 12" xfId="14035"/>
    <cellStyle name="Comma 3 2 17 12 2" xfId="14036"/>
    <cellStyle name="Comma 3 2 17 12 2 2" xfId="14037"/>
    <cellStyle name="Comma 3 2 17 13" xfId="14038"/>
    <cellStyle name="Comma 3 2 17 13 2" xfId="14039"/>
    <cellStyle name="Comma 3 2 17 13 2 2" xfId="14040"/>
    <cellStyle name="Comma 3 2 17 14" xfId="14041"/>
    <cellStyle name="Comma 3 2 17 14 2" xfId="14042"/>
    <cellStyle name="Comma 3 2 17 14 2 2" xfId="14043"/>
    <cellStyle name="Comma 3 2 17 15" xfId="14044"/>
    <cellStyle name="Comma 3 2 17 15 2" xfId="14045"/>
    <cellStyle name="Comma 3 2 17 2" xfId="14046"/>
    <cellStyle name="Comma 3 2 17 2 2" xfId="14047"/>
    <cellStyle name="Comma 3 2 17 2 2 2" xfId="14048"/>
    <cellStyle name="Comma 3 2 17 3" xfId="14049"/>
    <cellStyle name="Comma 3 2 17 3 2" xfId="14050"/>
    <cellStyle name="Comma 3 2 17 3 2 2" xfId="14051"/>
    <cellStyle name="Comma 3 2 17 4" xfId="14052"/>
    <cellStyle name="Comma 3 2 17 4 2" xfId="14053"/>
    <cellStyle name="Comma 3 2 17 4 2 2" xfId="14054"/>
    <cellStyle name="Comma 3 2 17 5" xfId="14055"/>
    <cellStyle name="Comma 3 2 17 5 2" xfId="14056"/>
    <cellStyle name="Comma 3 2 17 5 2 2" xfId="14057"/>
    <cellStyle name="Comma 3 2 17 6" xfId="14058"/>
    <cellStyle name="Comma 3 2 17 6 2" xfId="14059"/>
    <cellStyle name="Comma 3 2 17 6 2 2" xfId="14060"/>
    <cellStyle name="Comma 3 2 17 7" xfId="14061"/>
    <cellStyle name="Comma 3 2 17 7 2" xfId="14062"/>
    <cellStyle name="Comma 3 2 17 7 2 2" xfId="14063"/>
    <cellStyle name="Comma 3 2 17 8" xfId="14064"/>
    <cellStyle name="Comma 3 2 17 8 2" xfId="14065"/>
    <cellStyle name="Comma 3 2 17 8 2 2" xfId="14066"/>
    <cellStyle name="Comma 3 2 17 9" xfId="14067"/>
    <cellStyle name="Comma 3 2 17 9 2" xfId="14068"/>
    <cellStyle name="Comma 3 2 17 9 2 2" xfId="14069"/>
    <cellStyle name="Comma 3 2 18" xfId="14070"/>
    <cellStyle name="Comma 3 2 18 10" xfId="14071"/>
    <cellStyle name="Comma 3 2 18 10 2" xfId="14072"/>
    <cellStyle name="Comma 3 2 18 10 2 2" xfId="14073"/>
    <cellStyle name="Comma 3 2 18 11" xfId="14074"/>
    <cellStyle name="Comma 3 2 18 11 2" xfId="14075"/>
    <cellStyle name="Comma 3 2 18 11 2 2" xfId="14076"/>
    <cellStyle name="Comma 3 2 18 12" xfId="14077"/>
    <cellStyle name="Comma 3 2 18 12 2" xfId="14078"/>
    <cellStyle name="Comma 3 2 18 12 2 2" xfId="14079"/>
    <cellStyle name="Comma 3 2 18 13" xfId="14080"/>
    <cellStyle name="Comma 3 2 18 13 2" xfId="14081"/>
    <cellStyle name="Comma 3 2 18 13 2 2" xfId="14082"/>
    <cellStyle name="Comma 3 2 18 14" xfId="14083"/>
    <cellStyle name="Comma 3 2 18 14 2" xfId="14084"/>
    <cellStyle name="Comma 3 2 18 14 2 2" xfId="14085"/>
    <cellStyle name="Comma 3 2 18 15" xfId="14086"/>
    <cellStyle name="Comma 3 2 18 15 2" xfId="14087"/>
    <cellStyle name="Comma 3 2 18 2" xfId="14088"/>
    <cellStyle name="Comma 3 2 18 2 2" xfId="14089"/>
    <cellStyle name="Comma 3 2 18 2 2 2" xfId="14090"/>
    <cellStyle name="Comma 3 2 18 3" xfId="14091"/>
    <cellStyle name="Comma 3 2 18 3 2" xfId="14092"/>
    <cellStyle name="Comma 3 2 18 3 2 2" xfId="14093"/>
    <cellStyle name="Comma 3 2 18 4" xfId="14094"/>
    <cellStyle name="Comma 3 2 18 4 2" xfId="14095"/>
    <cellStyle name="Comma 3 2 18 4 2 2" xfId="14096"/>
    <cellStyle name="Comma 3 2 18 5" xfId="14097"/>
    <cellStyle name="Comma 3 2 18 5 2" xfId="14098"/>
    <cellStyle name="Comma 3 2 18 5 2 2" xfId="14099"/>
    <cellStyle name="Comma 3 2 18 6" xfId="14100"/>
    <cellStyle name="Comma 3 2 18 6 2" xfId="14101"/>
    <cellStyle name="Comma 3 2 18 6 2 2" xfId="14102"/>
    <cellStyle name="Comma 3 2 18 7" xfId="14103"/>
    <cellStyle name="Comma 3 2 18 7 2" xfId="14104"/>
    <cellStyle name="Comma 3 2 18 7 2 2" xfId="14105"/>
    <cellStyle name="Comma 3 2 18 8" xfId="14106"/>
    <cellStyle name="Comma 3 2 18 8 2" xfId="14107"/>
    <cellStyle name="Comma 3 2 18 8 2 2" xfId="14108"/>
    <cellStyle name="Comma 3 2 18 9" xfId="14109"/>
    <cellStyle name="Comma 3 2 18 9 2" xfId="14110"/>
    <cellStyle name="Comma 3 2 18 9 2 2" xfId="14111"/>
    <cellStyle name="Comma 3 2 19" xfId="14112"/>
    <cellStyle name="Comma 3 2 19 10" xfId="14113"/>
    <cellStyle name="Comma 3 2 19 10 2" xfId="14114"/>
    <cellStyle name="Comma 3 2 19 10 2 2" xfId="14115"/>
    <cellStyle name="Comma 3 2 19 11" xfId="14116"/>
    <cellStyle name="Comma 3 2 19 11 2" xfId="14117"/>
    <cellStyle name="Comma 3 2 19 11 2 2" xfId="14118"/>
    <cellStyle name="Comma 3 2 19 12" xfId="14119"/>
    <cellStyle name="Comma 3 2 19 12 2" xfId="14120"/>
    <cellStyle name="Comma 3 2 19 12 2 2" xfId="14121"/>
    <cellStyle name="Comma 3 2 19 13" xfId="14122"/>
    <cellStyle name="Comma 3 2 19 13 2" xfId="14123"/>
    <cellStyle name="Comma 3 2 19 13 2 2" xfId="14124"/>
    <cellStyle name="Comma 3 2 19 14" xfId="14125"/>
    <cellStyle name="Comma 3 2 19 14 2" xfId="14126"/>
    <cellStyle name="Comma 3 2 19 14 2 2" xfId="14127"/>
    <cellStyle name="Comma 3 2 19 15" xfId="14128"/>
    <cellStyle name="Comma 3 2 19 15 2" xfId="14129"/>
    <cellStyle name="Comma 3 2 19 2" xfId="14130"/>
    <cellStyle name="Comma 3 2 19 2 2" xfId="14131"/>
    <cellStyle name="Comma 3 2 19 2 2 2" xfId="14132"/>
    <cellStyle name="Comma 3 2 19 3" xfId="14133"/>
    <cellStyle name="Comma 3 2 19 3 2" xfId="14134"/>
    <cellStyle name="Comma 3 2 19 3 2 2" xfId="14135"/>
    <cellStyle name="Comma 3 2 19 4" xfId="14136"/>
    <cellStyle name="Comma 3 2 19 4 2" xfId="14137"/>
    <cellStyle name="Comma 3 2 19 4 2 2" xfId="14138"/>
    <cellStyle name="Comma 3 2 19 5" xfId="14139"/>
    <cellStyle name="Comma 3 2 19 5 2" xfId="14140"/>
    <cellStyle name="Comma 3 2 19 5 2 2" xfId="14141"/>
    <cellStyle name="Comma 3 2 19 6" xfId="14142"/>
    <cellStyle name="Comma 3 2 19 6 2" xfId="14143"/>
    <cellStyle name="Comma 3 2 19 6 2 2" xfId="14144"/>
    <cellStyle name="Comma 3 2 19 7" xfId="14145"/>
    <cellStyle name="Comma 3 2 19 7 2" xfId="14146"/>
    <cellStyle name="Comma 3 2 19 7 2 2" xfId="14147"/>
    <cellStyle name="Comma 3 2 19 8" xfId="14148"/>
    <cellStyle name="Comma 3 2 19 8 2" xfId="14149"/>
    <cellStyle name="Comma 3 2 19 8 2 2" xfId="14150"/>
    <cellStyle name="Comma 3 2 19 9" xfId="14151"/>
    <cellStyle name="Comma 3 2 19 9 2" xfId="14152"/>
    <cellStyle name="Comma 3 2 19 9 2 2" xfId="14153"/>
    <cellStyle name="Comma 3 2 2" xfId="14154"/>
    <cellStyle name="Comma 3 2 2 10" xfId="14155"/>
    <cellStyle name="Comma 3 2 2 10 2" xfId="14156"/>
    <cellStyle name="Comma 3 2 2 10 2 2" xfId="14157"/>
    <cellStyle name="Comma 3 2 2 11" xfId="14158"/>
    <cellStyle name="Comma 3 2 2 11 2" xfId="14159"/>
    <cellStyle name="Comma 3 2 2 11 2 2" xfId="14160"/>
    <cellStyle name="Comma 3 2 2 12" xfId="14161"/>
    <cellStyle name="Comma 3 2 2 12 2" xfId="14162"/>
    <cellStyle name="Comma 3 2 2 12 2 2" xfId="14163"/>
    <cellStyle name="Comma 3 2 2 13" xfId="14164"/>
    <cellStyle name="Comma 3 2 2 13 2" xfId="14165"/>
    <cellStyle name="Comma 3 2 2 13 2 2" xfId="14166"/>
    <cellStyle name="Comma 3 2 2 14" xfId="14167"/>
    <cellStyle name="Comma 3 2 2 14 2" xfId="14168"/>
    <cellStyle name="Comma 3 2 2 14 2 2" xfId="14169"/>
    <cellStyle name="Comma 3 2 2 15" xfId="14170"/>
    <cellStyle name="Comma 3 2 2 15 2" xfId="14171"/>
    <cellStyle name="Comma 3 2 2 2" xfId="14172"/>
    <cellStyle name="Comma 3 2 2 2 2" xfId="14173"/>
    <cellStyle name="Comma 3 2 2 2 2 2" xfId="14174"/>
    <cellStyle name="Comma 3 2 2 3" xfId="14175"/>
    <cellStyle name="Comma 3 2 2 3 2" xfId="14176"/>
    <cellStyle name="Comma 3 2 2 3 2 2" xfId="14177"/>
    <cellStyle name="Comma 3 2 2 4" xfId="14178"/>
    <cellStyle name="Comma 3 2 2 4 2" xfId="14179"/>
    <cellStyle name="Comma 3 2 2 4 2 2" xfId="14180"/>
    <cellStyle name="Comma 3 2 2 5" xfId="14181"/>
    <cellStyle name="Comma 3 2 2 5 2" xfId="14182"/>
    <cellStyle name="Comma 3 2 2 5 2 2" xfId="14183"/>
    <cellStyle name="Comma 3 2 2 6" xfId="14184"/>
    <cellStyle name="Comma 3 2 2 6 2" xfId="14185"/>
    <cellStyle name="Comma 3 2 2 6 2 2" xfId="14186"/>
    <cellStyle name="Comma 3 2 2 7" xfId="14187"/>
    <cellStyle name="Comma 3 2 2 7 2" xfId="14188"/>
    <cellStyle name="Comma 3 2 2 7 2 2" xfId="14189"/>
    <cellStyle name="Comma 3 2 2 8" xfId="14190"/>
    <cellStyle name="Comma 3 2 2 8 2" xfId="14191"/>
    <cellStyle name="Comma 3 2 2 8 2 2" xfId="14192"/>
    <cellStyle name="Comma 3 2 2 9" xfId="14193"/>
    <cellStyle name="Comma 3 2 2 9 2" xfId="14194"/>
    <cellStyle name="Comma 3 2 2 9 2 2" xfId="14195"/>
    <cellStyle name="Comma 3 2 20" xfId="14196"/>
    <cellStyle name="Comma 3 2 20 10" xfId="14197"/>
    <cellStyle name="Comma 3 2 20 10 2" xfId="14198"/>
    <cellStyle name="Comma 3 2 20 10 2 2" xfId="14199"/>
    <cellStyle name="Comma 3 2 20 11" xfId="14200"/>
    <cellStyle name="Comma 3 2 20 11 2" xfId="14201"/>
    <cellStyle name="Comma 3 2 20 11 2 2" xfId="14202"/>
    <cellStyle name="Comma 3 2 20 12" xfId="14203"/>
    <cellStyle name="Comma 3 2 20 12 2" xfId="14204"/>
    <cellStyle name="Comma 3 2 20 12 2 2" xfId="14205"/>
    <cellStyle name="Comma 3 2 20 13" xfId="14206"/>
    <cellStyle name="Comma 3 2 20 13 2" xfId="14207"/>
    <cellStyle name="Comma 3 2 20 13 2 2" xfId="14208"/>
    <cellStyle name="Comma 3 2 20 14" xfId="14209"/>
    <cellStyle name="Comma 3 2 20 14 2" xfId="14210"/>
    <cellStyle name="Comma 3 2 20 14 2 2" xfId="14211"/>
    <cellStyle name="Comma 3 2 20 15" xfId="14212"/>
    <cellStyle name="Comma 3 2 20 15 2" xfId="14213"/>
    <cellStyle name="Comma 3 2 20 2" xfId="14214"/>
    <cellStyle name="Comma 3 2 20 2 2" xfId="14215"/>
    <cellStyle name="Comma 3 2 20 2 2 2" xfId="14216"/>
    <cellStyle name="Comma 3 2 20 3" xfId="14217"/>
    <cellStyle name="Comma 3 2 20 3 2" xfId="14218"/>
    <cellStyle name="Comma 3 2 20 3 2 2" xfId="14219"/>
    <cellStyle name="Comma 3 2 20 4" xfId="14220"/>
    <cellStyle name="Comma 3 2 20 4 2" xfId="14221"/>
    <cellStyle name="Comma 3 2 20 4 2 2" xfId="14222"/>
    <cellStyle name="Comma 3 2 20 5" xfId="14223"/>
    <cellStyle name="Comma 3 2 20 5 2" xfId="14224"/>
    <cellStyle name="Comma 3 2 20 5 2 2" xfId="14225"/>
    <cellStyle name="Comma 3 2 20 6" xfId="14226"/>
    <cellStyle name="Comma 3 2 20 6 2" xfId="14227"/>
    <cellStyle name="Comma 3 2 20 6 2 2" xfId="14228"/>
    <cellStyle name="Comma 3 2 20 7" xfId="14229"/>
    <cellStyle name="Comma 3 2 20 7 2" xfId="14230"/>
    <cellStyle name="Comma 3 2 20 7 2 2" xfId="14231"/>
    <cellStyle name="Comma 3 2 20 8" xfId="14232"/>
    <cellStyle name="Comma 3 2 20 8 2" xfId="14233"/>
    <cellStyle name="Comma 3 2 20 8 2 2" xfId="14234"/>
    <cellStyle name="Comma 3 2 20 9" xfId="14235"/>
    <cellStyle name="Comma 3 2 20 9 2" xfId="14236"/>
    <cellStyle name="Comma 3 2 20 9 2 2" xfId="14237"/>
    <cellStyle name="Comma 3 2 21" xfId="14238"/>
    <cellStyle name="Comma 3 2 21 10" xfId="14239"/>
    <cellStyle name="Comma 3 2 21 10 2" xfId="14240"/>
    <cellStyle name="Comma 3 2 21 10 2 2" xfId="14241"/>
    <cellStyle name="Comma 3 2 21 11" xfId="14242"/>
    <cellStyle name="Comma 3 2 21 11 2" xfId="14243"/>
    <cellStyle name="Comma 3 2 21 11 2 2" xfId="14244"/>
    <cellStyle name="Comma 3 2 21 12" xfId="14245"/>
    <cellStyle name="Comma 3 2 21 12 2" xfId="14246"/>
    <cellStyle name="Comma 3 2 21 12 2 2" xfId="14247"/>
    <cellStyle name="Comma 3 2 21 13" xfId="14248"/>
    <cellStyle name="Comma 3 2 21 13 2" xfId="14249"/>
    <cellStyle name="Comma 3 2 21 13 2 2" xfId="14250"/>
    <cellStyle name="Comma 3 2 21 14" xfId="14251"/>
    <cellStyle name="Comma 3 2 21 14 2" xfId="14252"/>
    <cellStyle name="Comma 3 2 21 14 2 2" xfId="14253"/>
    <cellStyle name="Comma 3 2 21 15" xfId="14254"/>
    <cellStyle name="Comma 3 2 21 15 2" xfId="14255"/>
    <cellStyle name="Comma 3 2 21 2" xfId="14256"/>
    <cellStyle name="Comma 3 2 21 2 2" xfId="14257"/>
    <cellStyle name="Comma 3 2 21 2 2 2" xfId="14258"/>
    <cellStyle name="Comma 3 2 21 3" xfId="14259"/>
    <cellStyle name="Comma 3 2 21 3 2" xfId="14260"/>
    <cellStyle name="Comma 3 2 21 3 2 2" xfId="14261"/>
    <cellStyle name="Comma 3 2 21 4" xfId="14262"/>
    <cellStyle name="Comma 3 2 21 4 2" xfId="14263"/>
    <cellStyle name="Comma 3 2 21 4 2 2" xfId="14264"/>
    <cellStyle name="Comma 3 2 21 5" xfId="14265"/>
    <cellStyle name="Comma 3 2 21 5 2" xfId="14266"/>
    <cellStyle name="Comma 3 2 21 5 2 2" xfId="14267"/>
    <cellStyle name="Comma 3 2 21 6" xfId="14268"/>
    <cellStyle name="Comma 3 2 21 6 2" xfId="14269"/>
    <cellStyle name="Comma 3 2 21 6 2 2" xfId="14270"/>
    <cellStyle name="Comma 3 2 21 7" xfId="14271"/>
    <cellStyle name="Comma 3 2 21 7 2" xfId="14272"/>
    <cellStyle name="Comma 3 2 21 7 2 2" xfId="14273"/>
    <cellStyle name="Comma 3 2 21 8" xfId="14274"/>
    <cellStyle name="Comma 3 2 21 8 2" xfId="14275"/>
    <cellStyle name="Comma 3 2 21 8 2 2" xfId="14276"/>
    <cellStyle name="Comma 3 2 21 9" xfId="14277"/>
    <cellStyle name="Comma 3 2 21 9 2" xfId="14278"/>
    <cellStyle name="Comma 3 2 21 9 2 2" xfId="14279"/>
    <cellStyle name="Comma 3 2 22" xfId="14280"/>
    <cellStyle name="Comma 3 2 22 10" xfId="14281"/>
    <cellStyle name="Comma 3 2 22 10 2" xfId="14282"/>
    <cellStyle name="Comma 3 2 22 10 2 2" xfId="14283"/>
    <cellStyle name="Comma 3 2 22 11" xfId="14284"/>
    <cellStyle name="Comma 3 2 22 11 2" xfId="14285"/>
    <cellStyle name="Comma 3 2 22 11 2 2" xfId="14286"/>
    <cellStyle name="Comma 3 2 22 12" xfId="14287"/>
    <cellStyle name="Comma 3 2 22 12 2" xfId="14288"/>
    <cellStyle name="Comma 3 2 22 12 2 2" xfId="14289"/>
    <cellStyle name="Comma 3 2 22 13" xfId="14290"/>
    <cellStyle name="Comma 3 2 22 13 2" xfId="14291"/>
    <cellStyle name="Comma 3 2 22 13 2 2" xfId="14292"/>
    <cellStyle name="Comma 3 2 22 14" xfId="14293"/>
    <cellStyle name="Comma 3 2 22 14 2" xfId="14294"/>
    <cellStyle name="Comma 3 2 22 14 2 2" xfId="14295"/>
    <cellStyle name="Comma 3 2 22 15" xfId="14296"/>
    <cellStyle name="Comma 3 2 22 15 2" xfId="14297"/>
    <cellStyle name="Comma 3 2 22 2" xfId="14298"/>
    <cellStyle name="Comma 3 2 22 2 2" xfId="14299"/>
    <cellStyle name="Comma 3 2 22 2 2 2" xfId="14300"/>
    <cellStyle name="Comma 3 2 22 3" xfId="14301"/>
    <cellStyle name="Comma 3 2 22 3 2" xfId="14302"/>
    <cellStyle name="Comma 3 2 22 3 2 2" xfId="14303"/>
    <cellStyle name="Comma 3 2 22 4" xfId="14304"/>
    <cellStyle name="Comma 3 2 22 4 2" xfId="14305"/>
    <cellStyle name="Comma 3 2 22 4 2 2" xfId="14306"/>
    <cellStyle name="Comma 3 2 22 5" xfId="14307"/>
    <cellStyle name="Comma 3 2 22 5 2" xfId="14308"/>
    <cellStyle name="Comma 3 2 22 5 2 2" xfId="14309"/>
    <cellStyle name="Comma 3 2 22 6" xfId="14310"/>
    <cellStyle name="Comma 3 2 22 6 2" xfId="14311"/>
    <cellStyle name="Comma 3 2 22 6 2 2" xfId="14312"/>
    <cellStyle name="Comma 3 2 22 7" xfId="14313"/>
    <cellStyle name="Comma 3 2 22 7 2" xfId="14314"/>
    <cellStyle name="Comma 3 2 22 7 2 2" xfId="14315"/>
    <cellStyle name="Comma 3 2 22 8" xfId="14316"/>
    <cellStyle name="Comma 3 2 22 8 2" xfId="14317"/>
    <cellStyle name="Comma 3 2 22 8 2 2" xfId="14318"/>
    <cellStyle name="Comma 3 2 22 9" xfId="14319"/>
    <cellStyle name="Comma 3 2 22 9 2" xfId="14320"/>
    <cellStyle name="Comma 3 2 22 9 2 2" xfId="14321"/>
    <cellStyle name="Comma 3 2 23" xfId="14322"/>
    <cellStyle name="Comma 3 2 23 10" xfId="14323"/>
    <cellStyle name="Comma 3 2 23 10 2" xfId="14324"/>
    <cellStyle name="Comma 3 2 23 10 2 2" xfId="14325"/>
    <cellStyle name="Comma 3 2 23 11" xfId="14326"/>
    <cellStyle name="Comma 3 2 23 11 2" xfId="14327"/>
    <cellStyle name="Comma 3 2 23 11 2 2" xfId="14328"/>
    <cellStyle name="Comma 3 2 23 12" xfId="14329"/>
    <cellStyle name="Comma 3 2 23 12 2" xfId="14330"/>
    <cellStyle name="Comma 3 2 23 12 2 2" xfId="14331"/>
    <cellStyle name="Comma 3 2 23 13" xfId="14332"/>
    <cellStyle name="Comma 3 2 23 13 2" xfId="14333"/>
    <cellStyle name="Comma 3 2 23 13 2 2" xfId="14334"/>
    <cellStyle name="Comma 3 2 23 14" xfId="14335"/>
    <cellStyle name="Comma 3 2 23 14 2" xfId="14336"/>
    <cellStyle name="Comma 3 2 23 14 2 2" xfId="14337"/>
    <cellStyle name="Comma 3 2 23 15" xfId="14338"/>
    <cellStyle name="Comma 3 2 23 15 2" xfId="14339"/>
    <cellStyle name="Comma 3 2 23 2" xfId="14340"/>
    <cellStyle name="Comma 3 2 23 2 2" xfId="14341"/>
    <cellStyle name="Comma 3 2 23 2 2 2" xfId="14342"/>
    <cellStyle name="Comma 3 2 23 3" xfId="14343"/>
    <cellStyle name="Comma 3 2 23 3 2" xfId="14344"/>
    <cellStyle name="Comma 3 2 23 3 2 2" xfId="14345"/>
    <cellStyle name="Comma 3 2 23 4" xfId="14346"/>
    <cellStyle name="Comma 3 2 23 4 2" xfId="14347"/>
    <cellStyle name="Comma 3 2 23 4 2 2" xfId="14348"/>
    <cellStyle name="Comma 3 2 23 5" xfId="14349"/>
    <cellStyle name="Comma 3 2 23 5 2" xfId="14350"/>
    <cellStyle name="Comma 3 2 23 5 2 2" xfId="14351"/>
    <cellStyle name="Comma 3 2 23 6" xfId="14352"/>
    <cellStyle name="Comma 3 2 23 6 2" xfId="14353"/>
    <cellStyle name="Comma 3 2 23 6 2 2" xfId="14354"/>
    <cellStyle name="Comma 3 2 23 7" xfId="14355"/>
    <cellStyle name="Comma 3 2 23 7 2" xfId="14356"/>
    <cellStyle name="Comma 3 2 23 7 2 2" xfId="14357"/>
    <cellStyle name="Comma 3 2 23 8" xfId="14358"/>
    <cellStyle name="Comma 3 2 23 8 2" xfId="14359"/>
    <cellStyle name="Comma 3 2 23 8 2 2" xfId="14360"/>
    <cellStyle name="Comma 3 2 23 9" xfId="14361"/>
    <cellStyle name="Comma 3 2 23 9 2" xfId="14362"/>
    <cellStyle name="Comma 3 2 23 9 2 2" xfId="14363"/>
    <cellStyle name="Comma 3 2 24" xfId="14364"/>
    <cellStyle name="Comma 3 2 24 2" xfId="14365"/>
    <cellStyle name="Comma 3 2 24 2 2" xfId="14366"/>
    <cellStyle name="Comma 3 2 25" xfId="14367"/>
    <cellStyle name="Comma 3 2 25 2" xfId="14368"/>
    <cellStyle name="Comma 3 2 25 2 2" xfId="14369"/>
    <cellStyle name="Comma 3 2 26" xfId="14370"/>
    <cellStyle name="Comma 3 2 26 2" xfId="14371"/>
    <cellStyle name="Comma 3 2 26 2 2" xfId="14372"/>
    <cellStyle name="Comma 3 2 27" xfId="14373"/>
    <cellStyle name="Comma 3 2 27 2" xfId="14374"/>
    <cellStyle name="Comma 3 2 27 2 2" xfId="14375"/>
    <cellStyle name="Comma 3 2 28" xfId="14376"/>
    <cellStyle name="Comma 3 2 28 2" xfId="14377"/>
    <cellStyle name="Comma 3 2 28 2 2" xfId="14378"/>
    <cellStyle name="Comma 3 2 29" xfId="14379"/>
    <cellStyle name="Comma 3 2 29 2" xfId="14380"/>
    <cellStyle name="Comma 3 2 29 2 2" xfId="14381"/>
    <cellStyle name="Comma 3 2 3" xfId="14382"/>
    <cellStyle name="Comma 3 2 3 10" xfId="14383"/>
    <cellStyle name="Comma 3 2 3 10 2" xfId="14384"/>
    <cellStyle name="Comma 3 2 3 10 2 2" xfId="14385"/>
    <cellStyle name="Comma 3 2 3 11" xfId="14386"/>
    <cellStyle name="Comma 3 2 3 11 2" xfId="14387"/>
    <cellStyle name="Comma 3 2 3 11 2 2" xfId="14388"/>
    <cellStyle name="Comma 3 2 3 12" xfId="14389"/>
    <cellStyle name="Comma 3 2 3 12 2" xfId="14390"/>
    <cellStyle name="Comma 3 2 3 12 2 2" xfId="14391"/>
    <cellStyle name="Comma 3 2 3 13" xfId="14392"/>
    <cellStyle name="Comma 3 2 3 13 2" xfId="14393"/>
    <cellStyle name="Comma 3 2 3 13 2 2" xfId="14394"/>
    <cellStyle name="Comma 3 2 3 14" xfId="14395"/>
    <cellStyle name="Comma 3 2 3 14 2" xfId="14396"/>
    <cellStyle name="Comma 3 2 3 14 2 2" xfId="14397"/>
    <cellStyle name="Comma 3 2 3 15" xfId="14398"/>
    <cellStyle name="Comma 3 2 3 15 2" xfId="14399"/>
    <cellStyle name="Comma 3 2 3 2" xfId="14400"/>
    <cellStyle name="Comma 3 2 3 2 2" xfId="14401"/>
    <cellStyle name="Comma 3 2 3 2 2 2" xfId="14402"/>
    <cellStyle name="Comma 3 2 3 3" xfId="14403"/>
    <cellStyle name="Comma 3 2 3 3 2" xfId="14404"/>
    <cellStyle name="Comma 3 2 3 3 2 2" xfId="14405"/>
    <cellStyle name="Comma 3 2 3 4" xfId="14406"/>
    <cellStyle name="Comma 3 2 3 4 2" xfId="14407"/>
    <cellStyle name="Comma 3 2 3 4 2 2" xfId="14408"/>
    <cellStyle name="Comma 3 2 3 5" xfId="14409"/>
    <cellStyle name="Comma 3 2 3 5 2" xfId="14410"/>
    <cellStyle name="Comma 3 2 3 5 2 2" xfId="14411"/>
    <cellStyle name="Comma 3 2 3 6" xfId="14412"/>
    <cellStyle name="Comma 3 2 3 6 2" xfId="14413"/>
    <cellStyle name="Comma 3 2 3 6 2 2" xfId="14414"/>
    <cellStyle name="Comma 3 2 3 7" xfId="14415"/>
    <cellStyle name="Comma 3 2 3 7 2" xfId="14416"/>
    <cellStyle name="Comma 3 2 3 7 2 2" xfId="14417"/>
    <cellStyle name="Comma 3 2 3 8" xfId="14418"/>
    <cellStyle name="Comma 3 2 3 8 2" xfId="14419"/>
    <cellStyle name="Comma 3 2 3 8 2 2" xfId="14420"/>
    <cellStyle name="Comma 3 2 3 9" xfId="14421"/>
    <cellStyle name="Comma 3 2 3 9 2" xfId="14422"/>
    <cellStyle name="Comma 3 2 3 9 2 2" xfId="14423"/>
    <cellStyle name="Comma 3 2 30" xfId="14424"/>
    <cellStyle name="Comma 3 2 30 2" xfId="14425"/>
    <cellStyle name="Comma 3 2 30 2 2" xfId="14426"/>
    <cellStyle name="Comma 3 2 31" xfId="14427"/>
    <cellStyle name="Comma 3 2 31 2" xfId="14428"/>
    <cellStyle name="Comma 3 2 31 2 2" xfId="14429"/>
    <cellStyle name="Comma 3 2 32" xfId="14430"/>
    <cellStyle name="Comma 3 2 32 2" xfId="14431"/>
    <cellStyle name="Comma 3 2 32 2 2" xfId="14432"/>
    <cellStyle name="Comma 3 2 33" xfId="14433"/>
    <cellStyle name="Comma 3 2 33 2" xfId="14434"/>
    <cellStyle name="Comma 3 2 33 2 2" xfId="14435"/>
    <cellStyle name="Comma 3 2 34" xfId="14436"/>
    <cellStyle name="Comma 3 2 34 2" xfId="14437"/>
    <cellStyle name="Comma 3 2 34 2 2" xfId="14438"/>
    <cellStyle name="Comma 3 2 35" xfId="14439"/>
    <cellStyle name="Comma 3 2 35 2" xfId="14440"/>
    <cellStyle name="Comma 3 2 35 2 2" xfId="14441"/>
    <cellStyle name="Comma 3 2 36" xfId="14442"/>
    <cellStyle name="Comma 3 2 36 2" xfId="14443"/>
    <cellStyle name="Comma 3 2 36 2 2" xfId="14444"/>
    <cellStyle name="Comma 3 2 37" xfId="14445"/>
    <cellStyle name="Comma 3 2 37 2" xfId="14446"/>
    <cellStyle name="Comma 3 2 37 2 2" xfId="14447"/>
    <cellStyle name="Comma 3 2 38" xfId="14448"/>
    <cellStyle name="Comma 3 2 38 2" xfId="14449"/>
    <cellStyle name="Comma 3 2 38 2 2" xfId="14450"/>
    <cellStyle name="Comma 3 2 39" xfId="14451"/>
    <cellStyle name="Comma 3 2 39 2" xfId="14452"/>
    <cellStyle name="Comma 3 2 39 2 2" xfId="14453"/>
    <cellStyle name="Comma 3 2 4" xfId="14454"/>
    <cellStyle name="Comma 3 2 4 10" xfId="14455"/>
    <cellStyle name="Comma 3 2 4 10 2" xfId="14456"/>
    <cellStyle name="Comma 3 2 4 10 2 2" xfId="14457"/>
    <cellStyle name="Comma 3 2 4 11" xfId="14458"/>
    <cellStyle name="Comma 3 2 4 11 2" xfId="14459"/>
    <cellStyle name="Comma 3 2 4 11 2 2" xfId="14460"/>
    <cellStyle name="Comma 3 2 4 12" xfId="14461"/>
    <cellStyle name="Comma 3 2 4 12 2" xfId="14462"/>
    <cellStyle name="Comma 3 2 4 12 2 2" xfId="14463"/>
    <cellStyle name="Comma 3 2 4 13" xfId="14464"/>
    <cellStyle name="Comma 3 2 4 13 2" xfId="14465"/>
    <cellStyle name="Comma 3 2 4 13 2 2" xfId="14466"/>
    <cellStyle name="Comma 3 2 4 14" xfId="14467"/>
    <cellStyle name="Comma 3 2 4 14 2" xfId="14468"/>
    <cellStyle name="Comma 3 2 4 14 2 2" xfId="14469"/>
    <cellStyle name="Comma 3 2 4 15" xfId="14470"/>
    <cellStyle name="Comma 3 2 4 15 2" xfId="14471"/>
    <cellStyle name="Comma 3 2 4 2" xfId="14472"/>
    <cellStyle name="Comma 3 2 4 2 2" xfId="14473"/>
    <cellStyle name="Comma 3 2 4 2 2 2" xfId="14474"/>
    <cellStyle name="Comma 3 2 4 3" xfId="14475"/>
    <cellStyle name="Comma 3 2 4 3 2" xfId="14476"/>
    <cellStyle name="Comma 3 2 4 3 2 2" xfId="14477"/>
    <cellStyle name="Comma 3 2 4 4" xfId="14478"/>
    <cellStyle name="Comma 3 2 4 4 2" xfId="14479"/>
    <cellStyle name="Comma 3 2 4 4 2 2" xfId="14480"/>
    <cellStyle name="Comma 3 2 4 5" xfId="14481"/>
    <cellStyle name="Comma 3 2 4 5 2" xfId="14482"/>
    <cellStyle name="Comma 3 2 4 5 2 2" xfId="14483"/>
    <cellStyle name="Comma 3 2 4 6" xfId="14484"/>
    <cellStyle name="Comma 3 2 4 6 2" xfId="14485"/>
    <cellStyle name="Comma 3 2 4 6 2 2" xfId="14486"/>
    <cellStyle name="Comma 3 2 4 7" xfId="14487"/>
    <cellStyle name="Comma 3 2 4 7 2" xfId="14488"/>
    <cellStyle name="Comma 3 2 4 7 2 2" xfId="14489"/>
    <cellStyle name="Comma 3 2 4 8" xfId="14490"/>
    <cellStyle name="Comma 3 2 4 8 2" xfId="14491"/>
    <cellStyle name="Comma 3 2 4 8 2 2" xfId="14492"/>
    <cellStyle name="Comma 3 2 4 9" xfId="14493"/>
    <cellStyle name="Comma 3 2 4 9 2" xfId="14494"/>
    <cellStyle name="Comma 3 2 4 9 2 2" xfId="14495"/>
    <cellStyle name="Comma 3 2 40" xfId="14496"/>
    <cellStyle name="Comma 3 2 40 2" xfId="14497"/>
    <cellStyle name="Comma 3 2 5" xfId="14498"/>
    <cellStyle name="Comma 3 2 5 10" xfId="14499"/>
    <cellStyle name="Comma 3 2 5 10 2" xfId="14500"/>
    <cellStyle name="Comma 3 2 5 10 2 2" xfId="14501"/>
    <cellStyle name="Comma 3 2 5 11" xfId="14502"/>
    <cellStyle name="Comma 3 2 5 11 2" xfId="14503"/>
    <cellStyle name="Comma 3 2 5 11 2 2" xfId="14504"/>
    <cellStyle name="Comma 3 2 5 12" xfId="14505"/>
    <cellStyle name="Comma 3 2 5 12 2" xfId="14506"/>
    <cellStyle name="Comma 3 2 5 12 2 2" xfId="14507"/>
    <cellStyle name="Comma 3 2 5 13" xfId="14508"/>
    <cellStyle name="Comma 3 2 5 13 2" xfId="14509"/>
    <cellStyle name="Comma 3 2 5 13 2 2" xfId="14510"/>
    <cellStyle name="Comma 3 2 5 14" xfId="14511"/>
    <cellStyle name="Comma 3 2 5 14 2" xfId="14512"/>
    <cellStyle name="Comma 3 2 5 14 2 2" xfId="14513"/>
    <cellStyle name="Comma 3 2 5 15" xfId="14514"/>
    <cellStyle name="Comma 3 2 5 15 2" xfId="14515"/>
    <cellStyle name="Comma 3 2 5 2" xfId="14516"/>
    <cellStyle name="Comma 3 2 5 2 2" xfId="14517"/>
    <cellStyle name="Comma 3 2 5 2 2 2" xfId="14518"/>
    <cellStyle name="Comma 3 2 5 3" xfId="14519"/>
    <cellStyle name="Comma 3 2 5 3 2" xfId="14520"/>
    <cellStyle name="Comma 3 2 5 3 2 2" xfId="14521"/>
    <cellStyle name="Comma 3 2 5 4" xfId="14522"/>
    <cellStyle name="Comma 3 2 5 4 2" xfId="14523"/>
    <cellStyle name="Comma 3 2 5 4 2 2" xfId="14524"/>
    <cellStyle name="Comma 3 2 5 5" xfId="14525"/>
    <cellStyle name="Comma 3 2 5 5 2" xfId="14526"/>
    <cellStyle name="Comma 3 2 5 5 2 2" xfId="14527"/>
    <cellStyle name="Comma 3 2 5 6" xfId="14528"/>
    <cellStyle name="Comma 3 2 5 6 2" xfId="14529"/>
    <cellStyle name="Comma 3 2 5 6 2 2" xfId="14530"/>
    <cellStyle name="Comma 3 2 5 7" xfId="14531"/>
    <cellStyle name="Comma 3 2 5 7 2" xfId="14532"/>
    <cellStyle name="Comma 3 2 5 7 2 2" xfId="14533"/>
    <cellStyle name="Comma 3 2 5 8" xfId="14534"/>
    <cellStyle name="Comma 3 2 5 8 2" xfId="14535"/>
    <cellStyle name="Comma 3 2 5 8 2 2" xfId="14536"/>
    <cellStyle name="Comma 3 2 5 9" xfId="14537"/>
    <cellStyle name="Comma 3 2 5 9 2" xfId="14538"/>
    <cellStyle name="Comma 3 2 5 9 2 2" xfId="14539"/>
    <cellStyle name="Comma 3 2 6" xfId="14540"/>
    <cellStyle name="Comma 3 2 6 10" xfId="14541"/>
    <cellStyle name="Comma 3 2 6 10 2" xfId="14542"/>
    <cellStyle name="Comma 3 2 6 10 2 2" xfId="14543"/>
    <cellStyle name="Comma 3 2 6 11" xfId="14544"/>
    <cellStyle name="Comma 3 2 6 11 2" xfId="14545"/>
    <cellStyle name="Comma 3 2 6 11 2 2" xfId="14546"/>
    <cellStyle name="Comma 3 2 6 12" xfId="14547"/>
    <cellStyle name="Comma 3 2 6 12 2" xfId="14548"/>
    <cellStyle name="Comma 3 2 6 12 2 2" xfId="14549"/>
    <cellStyle name="Comma 3 2 6 13" xfId="14550"/>
    <cellStyle name="Comma 3 2 6 13 2" xfId="14551"/>
    <cellStyle name="Comma 3 2 6 13 2 2" xfId="14552"/>
    <cellStyle name="Comma 3 2 6 14" xfId="14553"/>
    <cellStyle name="Comma 3 2 6 14 2" xfId="14554"/>
    <cellStyle name="Comma 3 2 6 14 2 2" xfId="14555"/>
    <cellStyle name="Comma 3 2 6 15" xfId="14556"/>
    <cellStyle name="Comma 3 2 6 15 2" xfId="14557"/>
    <cellStyle name="Comma 3 2 6 2" xfId="14558"/>
    <cellStyle name="Comma 3 2 6 2 2" xfId="14559"/>
    <cellStyle name="Comma 3 2 6 2 2 2" xfId="14560"/>
    <cellStyle name="Comma 3 2 6 3" xfId="14561"/>
    <cellStyle name="Comma 3 2 6 3 2" xfId="14562"/>
    <cellStyle name="Comma 3 2 6 3 2 2" xfId="14563"/>
    <cellStyle name="Comma 3 2 6 4" xfId="14564"/>
    <cellStyle name="Comma 3 2 6 4 2" xfId="14565"/>
    <cellStyle name="Comma 3 2 6 4 2 2" xfId="14566"/>
    <cellStyle name="Comma 3 2 6 5" xfId="14567"/>
    <cellStyle name="Comma 3 2 6 5 2" xfId="14568"/>
    <cellStyle name="Comma 3 2 6 5 2 2" xfId="14569"/>
    <cellStyle name="Comma 3 2 6 6" xfId="14570"/>
    <cellStyle name="Comma 3 2 6 6 2" xfId="14571"/>
    <cellStyle name="Comma 3 2 6 6 2 2" xfId="14572"/>
    <cellStyle name="Comma 3 2 6 7" xfId="14573"/>
    <cellStyle name="Comma 3 2 6 7 2" xfId="14574"/>
    <cellStyle name="Comma 3 2 6 7 2 2" xfId="14575"/>
    <cellStyle name="Comma 3 2 6 8" xfId="14576"/>
    <cellStyle name="Comma 3 2 6 8 2" xfId="14577"/>
    <cellStyle name="Comma 3 2 6 8 2 2" xfId="14578"/>
    <cellStyle name="Comma 3 2 6 9" xfId="14579"/>
    <cellStyle name="Comma 3 2 6 9 2" xfId="14580"/>
    <cellStyle name="Comma 3 2 6 9 2 2" xfId="14581"/>
    <cellStyle name="Comma 3 2 7" xfId="14582"/>
    <cellStyle name="Comma 3 2 7 10" xfId="14583"/>
    <cellStyle name="Comma 3 2 7 10 2" xfId="14584"/>
    <cellStyle name="Comma 3 2 7 10 2 2" xfId="14585"/>
    <cellStyle name="Comma 3 2 7 11" xfId="14586"/>
    <cellStyle name="Comma 3 2 7 11 2" xfId="14587"/>
    <cellStyle name="Comma 3 2 7 11 2 2" xfId="14588"/>
    <cellStyle name="Comma 3 2 7 12" xfId="14589"/>
    <cellStyle name="Comma 3 2 7 12 2" xfId="14590"/>
    <cellStyle name="Comma 3 2 7 12 2 2" xfId="14591"/>
    <cellStyle name="Comma 3 2 7 13" xfId="14592"/>
    <cellStyle name="Comma 3 2 7 13 2" xfId="14593"/>
    <cellStyle name="Comma 3 2 7 13 2 2" xfId="14594"/>
    <cellStyle name="Comma 3 2 7 14" xfId="14595"/>
    <cellStyle name="Comma 3 2 7 14 2" xfId="14596"/>
    <cellStyle name="Comma 3 2 7 14 2 2" xfId="14597"/>
    <cellStyle name="Comma 3 2 7 15" xfId="14598"/>
    <cellStyle name="Comma 3 2 7 15 2" xfId="14599"/>
    <cellStyle name="Comma 3 2 7 2" xfId="14600"/>
    <cellStyle name="Comma 3 2 7 2 2" xfId="14601"/>
    <cellStyle name="Comma 3 2 7 2 2 2" xfId="14602"/>
    <cellStyle name="Comma 3 2 7 3" xfId="14603"/>
    <cellStyle name="Comma 3 2 7 3 2" xfId="14604"/>
    <cellStyle name="Comma 3 2 7 3 2 2" xfId="14605"/>
    <cellStyle name="Comma 3 2 7 4" xfId="14606"/>
    <cellStyle name="Comma 3 2 7 4 2" xfId="14607"/>
    <cellStyle name="Comma 3 2 7 4 2 2" xfId="14608"/>
    <cellStyle name="Comma 3 2 7 5" xfId="14609"/>
    <cellStyle name="Comma 3 2 7 5 2" xfId="14610"/>
    <cellStyle name="Comma 3 2 7 5 2 2" xfId="14611"/>
    <cellStyle name="Comma 3 2 7 6" xfId="14612"/>
    <cellStyle name="Comma 3 2 7 6 2" xfId="14613"/>
    <cellStyle name="Comma 3 2 7 6 2 2" xfId="14614"/>
    <cellStyle name="Comma 3 2 7 7" xfId="14615"/>
    <cellStyle name="Comma 3 2 7 7 2" xfId="14616"/>
    <cellStyle name="Comma 3 2 7 7 2 2" xfId="14617"/>
    <cellStyle name="Comma 3 2 7 8" xfId="14618"/>
    <cellStyle name="Comma 3 2 7 8 2" xfId="14619"/>
    <cellStyle name="Comma 3 2 7 8 2 2" xfId="14620"/>
    <cellStyle name="Comma 3 2 7 9" xfId="14621"/>
    <cellStyle name="Comma 3 2 7 9 2" xfId="14622"/>
    <cellStyle name="Comma 3 2 7 9 2 2" xfId="14623"/>
    <cellStyle name="Comma 3 2 8" xfId="14624"/>
    <cellStyle name="Comma 3 2 8 10" xfId="14625"/>
    <cellStyle name="Comma 3 2 8 10 2" xfId="14626"/>
    <cellStyle name="Comma 3 2 8 10 2 2" xfId="14627"/>
    <cellStyle name="Comma 3 2 8 11" xfId="14628"/>
    <cellStyle name="Comma 3 2 8 11 2" xfId="14629"/>
    <cellStyle name="Comma 3 2 8 11 2 2" xfId="14630"/>
    <cellStyle name="Comma 3 2 8 12" xfId="14631"/>
    <cellStyle name="Comma 3 2 8 12 2" xfId="14632"/>
    <cellStyle name="Comma 3 2 8 12 2 2" xfId="14633"/>
    <cellStyle name="Comma 3 2 8 13" xfId="14634"/>
    <cellStyle name="Comma 3 2 8 13 2" xfId="14635"/>
    <cellStyle name="Comma 3 2 8 13 2 2" xfId="14636"/>
    <cellStyle name="Comma 3 2 8 14" xfId="14637"/>
    <cellStyle name="Comma 3 2 8 14 2" xfId="14638"/>
    <cellStyle name="Comma 3 2 8 14 2 2" xfId="14639"/>
    <cellStyle name="Comma 3 2 8 15" xfId="14640"/>
    <cellStyle name="Comma 3 2 8 15 2" xfId="14641"/>
    <cellStyle name="Comma 3 2 8 2" xfId="14642"/>
    <cellStyle name="Comma 3 2 8 2 2" xfId="14643"/>
    <cellStyle name="Comma 3 2 8 2 2 2" xfId="14644"/>
    <cellStyle name="Comma 3 2 8 3" xfId="14645"/>
    <cellStyle name="Comma 3 2 8 3 2" xfId="14646"/>
    <cellStyle name="Comma 3 2 8 3 2 2" xfId="14647"/>
    <cellStyle name="Comma 3 2 8 4" xfId="14648"/>
    <cellStyle name="Comma 3 2 8 4 2" xfId="14649"/>
    <cellStyle name="Comma 3 2 8 4 2 2" xfId="14650"/>
    <cellStyle name="Comma 3 2 8 5" xfId="14651"/>
    <cellStyle name="Comma 3 2 8 5 2" xfId="14652"/>
    <cellStyle name="Comma 3 2 8 5 2 2" xfId="14653"/>
    <cellStyle name="Comma 3 2 8 6" xfId="14654"/>
    <cellStyle name="Comma 3 2 8 6 2" xfId="14655"/>
    <cellStyle name="Comma 3 2 8 6 2 2" xfId="14656"/>
    <cellStyle name="Comma 3 2 8 7" xfId="14657"/>
    <cellStyle name="Comma 3 2 8 7 2" xfId="14658"/>
    <cellStyle name="Comma 3 2 8 7 2 2" xfId="14659"/>
    <cellStyle name="Comma 3 2 8 8" xfId="14660"/>
    <cellStyle name="Comma 3 2 8 8 2" xfId="14661"/>
    <cellStyle name="Comma 3 2 8 8 2 2" xfId="14662"/>
    <cellStyle name="Comma 3 2 8 9" xfId="14663"/>
    <cellStyle name="Comma 3 2 8 9 2" xfId="14664"/>
    <cellStyle name="Comma 3 2 8 9 2 2" xfId="14665"/>
    <cellStyle name="Comma 3 2 9" xfId="14666"/>
    <cellStyle name="Comma 3 2 9 10" xfId="14667"/>
    <cellStyle name="Comma 3 2 9 10 2" xfId="14668"/>
    <cellStyle name="Comma 3 2 9 10 2 2" xfId="14669"/>
    <cellStyle name="Comma 3 2 9 11" xfId="14670"/>
    <cellStyle name="Comma 3 2 9 11 2" xfId="14671"/>
    <cellStyle name="Comma 3 2 9 11 2 2" xfId="14672"/>
    <cellStyle name="Comma 3 2 9 12" xfId="14673"/>
    <cellStyle name="Comma 3 2 9 12 2" xfId="14674"/>
    <cellStyle name="Comma 3 2 9 12 2 2" xfId="14675"/>
    <cellStyle name="Comma 3 2 9 13" xfId="14676"/>
    <cellStyle name="Comma 3 2 9 13 2" xfId="14677"/>
    <cellStyle name="Comma 3 2 9 13 2 2" xfId="14678"/>
    <cellStyle name="Comma 3 2 9 14" xfId="14679"/>
    <cellStyle name="Comma 3 2 9 14 2" xfId="14680"/>
    <cellStyle name="Comma 3 2 9 14 2 2" xfId="14681"/>
    <cellStyle name="Comma 3 2 9 15" xfId="14682"/>
    <cellStyle name="Comma 3 2 9 15 2" xfId="14683"/>
    <cellStyle name="Comma 3 2 9 2" xfId="14684"/>
    <cellStyle name="Comma 3 2 9 2 2" xfId="14685"/>
    <cellStyle name="Comma 3 2 9 2 2 2" xfId="14686"/>
    <cellStyle name="Comma 3 2 9 3" xfId="14687"/>
    <cellStyle name="Comma 3 2 9 3 2" xfId="14688"/>
    <cellStyle name="Comma 3 2 9 3 2 2" xfId="14689"/>
    <cellStyle name="Comma 3 2 9 4" xfId="14690"/>
    <cellStyle name="Comma 3 2 9 4 2" xfId="14691"/>
    <cellStyle name="Comma 3 2 9 4 2 2" xfId="14692"/>
    <cellStyle name="Comma 3 2 9 5" xfId="14693"/>
    <cellStyle name="Comma 3 2 9 5 2" xfId="14694"/>
    <cellStyle name="Comma 3 2 9 5 2 2" xfId="14695"/>
    <cellStyle name="Comma 3 2 9 6" xfId="14696"/>
    <cellStyle name="Comma 3 2 9 6 2" xfId="14697"/>
    <cellStyle name="Comma 3 2 9 6 2 2" xfId="14698"/>
    <cellStyle name="Comma 3 2 9 7" xfId="14699"/>
    <cellStyle name="Comma 3 2 9 7 2" xfId="14700"/>
    <cellStyle name="Comma 3 2 9 7 2 2" xfId="14701"/>
    <cellStyle name="Comma 3 2 9 8" xfId="14702"/>
    <cellStyle name="Comma 3 2 9 8 2" xfId="14703"/>
    <cellStyle name="Comma 3 2 9 8 2 2" xfId="14704"/>
    <cellStyle name="Comma 3 2 9 9" xfId="14705"/>
    <cellStyle name="Comma 3 2 9 9 2" xfId="14706"/>
    <cellStyle name="Comma 3 2 9 9 2 2" xfId="14707"/>
    <cellStyle name="Comma 3 3" xfId="14708"/>
    <cellStyle name="Comma 3 3 10" xfId="14709"/>
    <cellStyle name="Comma 3 3 10 10" xfId="14710"/>
    <cellStyle name="Comma 3 3 10 10 2" xfId="14711"/>
    <cellStyle name="Comma 3 3 10 10 2 2" xfId="14712"/>
    <cellStyle name="Comma 3 3 10 11" xfId="14713"/>
    <cellStyle name="Comma 3 3 10 11 2" xfId="14714"/>
    <cellStyle name="Comma 3 3 10 11 2 2" xfId="14715"/>
    <cellStyle name="Comma 3 3 10 12" xfId="14716"/>
    <cellStyle name="Comma 3 3 10 12 2" xfId="14717"/>
    <cellStyle name="Comma 3 3 10 12 2 2" xfId="14718"/>
    <cellStyle name="Comma 3 3 10 13" xfId="14719"/>
    <cellStyle name="Comma 3 3 10 13 2" xfId="14720"/>
    <cellStyle name="Comma 3 3 10 13 2 2" xfId="14721"/>
    <cellStyle name="Comma 3 3 10 14" xfId="14722"/>
    <cellStyle name="Comma 3 3 10 14 2" xfId="14723"/>
    <cellStyle name="Comma 3 3 10 14 2 2" xfId="14724"/>
    <cellStyle name="Comma 3 3 10 15" xfId="14725"/>
    <cellStyle name="Comma 3 3 10 15 2" xfId="14726"/>
    <cellStyle name="Comma 3 3 10 2" xfId="14727"/>
    <cellStyle name="Comma 3 3 10 2 2" xfId="14728"/>
    <cellStyle name="Comma 3 3 10 2 2 2" xfId="14729"/>
    <cellStyle name="Comma 3 3 10 3" xfId="14730"/>
    <cellStyle name="Comma 3 3 10 3 2" xfId="14731"/>
    <cellStyle name="Comma 3 3 10 3 2 2" xfId="14732"/>
    <cellStyle name="Comma 3 3 10 4" xfId="14733"/>
    <cellStyle name="Comma 3 3 10 4 2" xfId="14734"/>
    <cellStyle name="Comma 3 3 10 4 2 2" xfId="14735"/>
    <cellStyle name="Comma 3 3 10 5" xfId="14736"/>
    <cellStyle name="Comma 3 3 10 5 2" xfId="14737"/>
    <cellStyle name="Comma 3 3 10 5 2 2" xfId="14738"/>
    <cellStyle name="Comma 3 3 10 6" xfId="14739"/>
    <cellStyle name="Comma 3 3 10 6 2" xfId="14740"/>
    <cellStyle name="Comma 3 3 10 6 2 2" xfId="14741"/>
    <cellStyle name="Comma 3 3 10 7" xfId="14742"/>
    <cellStyle name="Comma 3 3 10 7 2" xfId="14743"/>
    <cellStyle name="Comma 3 3 10 7 2 2" xfId="14744"/>
    <cellStyle name="Comma 3 3 10 8" xfId="14745"/>
    <cellStyle name="Comma 3 3 10 8 2" xfId="14746"/>
    <cellStyle name="Comma 3 3 10 8 2 2" xfId="14747"/>
    <cellStyle name="Comma 3 3 10 9" xfId="14748"/>
    <cellStyle name="Comma 3 3 10 9 2" xfId="14749"/>
    <cellStyle name="Comma 3 3 10 9 2 2" xfId="14750"/>
    <cellStyle name="Comma 3 3 11" xfId="14751"/>
    <cellStyle name="Comma 3 3 11 10" xfId="14752"/>
    <cellStyle name="Comma 3 3 11 10 2" xfId="14753"/>
    <cellStyle name="Comma 3 3 11 10 2 2" xfId="14754"/>
    <cellStyle name="Comma 3 3 11 11" xfId="14755"/>
    <cellStyle name="Comma 3 3 11 11 2" xfId="14756"/>
    <cellStyle name="Comma 3 3 11 11 2 2" xfId="14757"/>
    <cellStyle name="Comma 3 3 11 12" xfId="14758"/>
    <cellStyle name="Comma 3 3 11 12 2" xfId="14759"/>
    <cellStyle name="Comma 3 3 11 12 2 2" xfId="14760"/>
    <cellStyle name="Comma 3 3 11 13" xfId="14761"/>
    <cellStyle name="Comma 3 3 11 13 2" xfId="14762"/>
    <cellStyle name="Comma 3 3 11 13 2 2" xfId="14763"/>
    <cellStyle name="Comma 3 3 11 14" xfId="14764"/>
    <cellStyle name="Comma 3 3 11 14 2" xfId="14765"/>
    <cellStyle name="Comma 3 3 11 14 2 2" xfId="14766"/>
    <cellStyle name="Comma 3 3 11 15" xfId="14767"/>
    <cellStyle name="Comma 3 3 11 15 2" xfId="14768"/>
    <cellStyle name="Comma 3 3 11 2" xfId="14769"/>
    <cellStyle name="Comma 3 3 11 2 2" xfId="14770"/>
    <cellStyle name="Comma 3 3 11 2 2 2" xfId="14771"/>
    <cellStyle name="Comma 3 3 11 3" xfId="14772"/>
    <cellStyle name="Comma 3 3 11 3 2" xfId="14773"/>
    <cellStyle name="Comma 3 3 11 3 2 2" xfId="14774"/>
    <cellStyle name="Comma 3 3 11 4" xfId="14775"/>
    <cellStyle name="Comma 3 3 11 4 2" xfId="14776"/>
    <cellStyle name="Comma 3 3 11 4 2 2" xfId="14777"/>
    <cellStyle name="Comma 3 3 11 5" xfId="14778"/>
    <cellStyle name="Comma 3 3 11 5 2" xfId="14779"/>
    <cellStyle name="Comma 3 3 11 5 2 2" xfId="14780"/>
    <cellStyle name="Comma 3 3 11 6" xfId="14781"/>
    <cellStyle name="Comma 3 3 11 6 2" xfId="14782"/>
    <cellStyle name="Comma 3 3 11 6 2 2" xfId="14783"/>
    <cellStyle name="Comma 3 3 11 7" xfId="14784"/>
    <cellStyle name="Comma 3 3 11 7 2" xfId="14785"/>
    <cellStyle name="Comma 3 3 11 7 2 2" xfId="14786"/>
    <cellStyle name="Comma 3 3 11 8" xfId="14787"/>
    <cellStyle name="Comma 3 3 11 8 2" xfId="14788"/>
    <cellStyle name="Comma 3 3 11 8 2 2" xfId="14789"/>
    <cellStyle name="Comma 3 3 11 9" xfId="14790"/>
    <cellStyle name="Comma 3 3 11 9 2" xfId="14791"/>
    <cellStyle name="Comma 3 3 11 9 2 2" xfId="14792"/>
    <cellStyle name="Comma 3 3 12" xfId="14793"/>
    <cellStyle name="Comma 3 3 12 10" xfId="14794"/>
    <cellStyle name="Comma 3 3 12 10 2" xfId="14795"/>
    <cellStyle name="Comma 3 3 12 10 2 2" xfId="14796"/>
    <cellStyle name="Comma 3 3 12 11" xfId="14797"/>
    <cellStyle name="Comma 3 3 12 11 2" xfId="14798"/>
    <cellStyle name="Comma 3 3 12 11 2 2" xfId="14799"/>
    <cellStyle name="Comma 3 3 12 12" xfId="14800"/>
    <cellStyle name="Comma 3 3 12 12 2" xfId="14801"/>
    <cellStyle name="Comma 3 3 12 12 2 2" xfId="14802"/>
    <cellStyle name="Comma 3 3 12 13" xfId="14803"/>
    <cellStyle name="Comma 3 3 12 13 2" xfId="14804"/>
    <cellStyle name="Comma 3 3 12 13 2 2" xfId="14805"/>
    <cellStyle name="Comma 3 3 12 14" xfId="14806"/>
    <cellStyle name="Comma 3 3 12 14 2" xfId="14807"/>
    <cellStyle name="Comma 3 3 12 14 2 2" xfId="14808"/>
    <cellStyle name="Comma 3 3 12 15" xfId="14809"/>
    <cellStyle name="Comma 3 3 12 15 2" xfId="14810"/>
    <cellStyle name="Comma 3 3 12 2" xfId="14811"/>
    <cellStyle name="Comma 3 3 12 2 2" xfId="14812"/>
    <cellStyle name="Comma 3 3 12 2 2 2" xfId="14813"/>
    <cellStyle name="Comma 3 3 12 3" xfId="14814"/>
    <cellStyle name="Comma 3 3 12 3 2" xfId="14815"/>
    <cellStyle name="Comma 3 3 12 3 2 2" xfId="14816"/>
    <cellStyle name="Comma 3 3 12 4" xfId="14817"/>
    <cellStyle name="Comma 3 3 12 4 2" xfId="14818"/>
    <cellStyle name="Comma 3 3 12 4 2 2" xfId="14819"/>
    <cellStyle name="Comma 3 3 12 5" xfId="14820"/>
    <cellStyle name="Comma 3 3 12 5 2" xfId="14821"/>
    <cellStyle name="Comma 3 3 12 5 2 2" xfId="14822"/>
    <cellStyle name="Comma 3 3 12 6" xfId="14823"/>
    <cellStyle name="Comma 3 3 12 6 2" xfId="14824"/>
    <cellStyle name="Comma 3 3 12 6 2 2" xfId="14825"/>
    <cellStyle name="Comma 3 3 12 7" xfId="14826"/>
    <cellStyle name="Comma 3 3 12 7 2" xfId="14827"/>
    <cellStyle name="Comma 3 3 12 7 2 2" xfId="14828"/>
    <cellStyle name="Comma 3 3 12 8" xfId="14829"/>
    <cellStyle name="Comma 3 3 12 8 2" xfId="14830"/>
    <cellStyle name="Comma 3 3 12 8 2 2" xfId="14831"/>
    <cellStyle name="Comma 3 3 12 9" xfId="14832"/>
    <cellStyle name="Comma 3 3 12 9 2" xfId="14833"/>
    <cellStyle name="Comma 3 3 12 9 2 2" xfId="14834"/>
    <cellStyle name="Comma 3 3 13" xfId="14835"/>
    <cellStyle name="Comma 3 3 13 10" xfId="14836"/>
    <cellStyle name="Comma 3 3 13 10 2" xfId="14837"/>
    <cellStyle name="Comma 3 3 13 10 2 2" xfId="14838"/>
    <cellStyle name="Comma 3 3 13 11" xfId="14839"/>
    <cellStyle name="Comma 3 3 13 11 2" xfId="14840"/>
    <cellStyle name="Comma 3 3 13 11 2 2" xfId="14841"/>
    <cellStyle name="Comma 3 3 13 12" xfId="14842"/>
    <cellStyle name="Comma 3 3 13 12 2" xfId="14843"/>
    <cellStyle name="Comma 3 3 13 12 2 2" xfId="14844"/>
    <cellStyle name="Comma 3 3 13 13" xfId="14845"/>
    <cellStyle name="Comma 3 3 13 13 2" xfId="14846"/>
    <cellStyle name="Comma 3 3 13 13 2 2" xfId="14847"/>
    <cellStyle name="Comma 3 3 13 14" xfId="14848"/>
    <cellStyle name="Comma 3 3 13 14 2" xfId="14849"/>
    <cellStyle name="Comma 3 3 13 14 2 2" xfId="14850"/>
    <cellStyle name="Comma 3 3 13 15" xfId="14851"/>
    <cellStyle name="Comma 3 3 13 15 2" xfId="14852"/>
    <cellStyle name="Comma 3 3 13 2" xfId="14853"/>
    <cellStyle name="Comma 3 3 13 2 2" xfId="14854"/>
    <cellStyle name="Comma 3 3 13 2 2 2" xfId="14855"/>
    <cellStyle name="Comma 3 3 13 3" xfId="14856"/>
    <cellStyle name="Comma 3 3 13 3 2" xfId="14857"/>
    <cellStyle name="Comma 3 3 13 3 2 2" xfId="14858"/>
    <cellStyle name="Comma 3 3 13 4" xfId="14859"/>
    <cellStyle name="Comma 3 3 13 4 2" xfId="14860"/>
    <cellStyle name="Comma 3 3 13 4 2 2" xfId="14861"/>
    <cellStyle name="Comma 3 3 13 5" xfId="14862"/>
    <cellStyle name="Comma 3 3 13 5 2" xfId="14863"/>
    <cellStyle name="Comma 3 3 13 5 2 2" xfId="14864"/>
    <cellStyle name="Comma 3 3 13 6" xfId="14865"/>
    <cellStyle name="Comma 3 3 13 6 2" xfId="14866"/>
    <cellStyle name="Comma 3 3 13 6 2 2" xfId="14867"/>
    <cellStyle name="Comma 3 3 13 7" xfId="14868"/>
    <cellStyle name="Comma 3 3 13 7 2" xfId="14869"/>
    <cellStyle name="Comma 3 3 13 7 2 2" xfId="14870"/>
    <cellStyle name="Comma 3 3 13 8" xfId="14871"/>
    <cellStyle name="Comma 3 3 13 8 2" xfId="14872"/>
    <cellStyle name="Comma 3 3 13 8 2 2" xfId="14873"/>
    <cellStyle name="Comma 3 3 13 9" xfId="14874"/>
    <cellStyle name="Comma 3 3 13 9 2" xfId="14875"/>
    <cellStyle name="Comma 3 3 13 9 2 2" xfId="14876"/>
    <cellStyle name="Comma 3 3 14" xfId="14877"/>
    <cellStyle name="Comma 3 3 14 10" xfId="14878"/>
    <cellStyle name="Comma 3 3 14 10 2" xfId="14879"/>
    <cellStyle name="Comma 3 3 14 10 2 2" xfId="14880"/>
    <cellStyle name="Comma 3 3 14 11" xfId="14881"/>
    <cellStyle name="Comma 3 3 14 11 2" xfId="14882"/>
    <cellStyle name="Comma 3 3 14 11 2 2" xfId="14883"/>
    <cellStyle name="Comma 3 3 14 12" xfId="14884"/>
    <cellStyle name="Comma 3 3 14 12 2" xfId="14885"/>
    <cellStyle name="Comma 3 3 14 12 2 2" xfId="14886"/>
    <cellStyle name="Comma 3 3 14 13" xfId="14887"/>
    <cellStyle name="Comma 3 3 14 13 2" xfId="14888"/>
    <cellStyle name="Comma 3 3 14 13 2 2" xfId="14889"/>
    <cellStyle name="Comma 3 3 14 14" xfId="14890"/>
    <cellStyle name="Comma 3 3 14 14 2" xfId="14891"/>
    <cellStyle name="Comma 3 3 14 14 2 2" xfId="14892"/>
    <cellStyle name="Comma 3 3 14 15" xfId="14893"/>
    <cellStyle name="Comma 3 3 14 15 2" xfId="14894"/>
    <cellStyle name="Comma 3 3 14 2" xfId="14895"/>
    <cellStyle name="Comma 3 3 14 2 2" xfId="14896"/>
    <cellStyle name="Comma 3 3 14 2 2 2" xfId="14897"/>
    <cellStyle name="Comma 3 3 14 3" xfId="14898"/>
    <cellStyle name="Comma 3 3 14 3 2" xfId="14899"/>
    <cellStyle name="Comma 3 3 14 3 2 2" xfId="14900"/>
    <cellStyle name="Comma 3 3 14 4" xfId="14901"/>
    <cellStyle name="Comma 3 3 14 4 2" xfId="14902"/>
    <cellStyle name="Comma 3 3 14 4 2 2" xfId="14903"/>
    <cellStyle name="Comma 3 3 14 5" xfId="14904"/>
    <cellStyle name="Comma 3 3 14 5 2" xfId="14905"/>
    <cellStyle name="Comma 3 3 14 5 2 2" xfId="14906"/>
    <cellStyle name="Comma 3 3 14 6" xfId="14907"/>
    <cellStyle name="Comma 3 3 14 6 2" xfId="14908"/>
    <cellStyle name="Comma 3 3 14 6 2 2" xfId="14909"/>
    <cellStyle name="Comma 3 3 14 7" xfId="14910"/>
    <cellStyle name="Comma 3 3 14 7 2" xfId="14911"/>
    <cellStyle name="Comma 3 3 14 7 2 2" xfId="14912"/>
    <cellStyle name="Comma 3 3 14 8" xfId="14913"/>
    <cellStyle name="Comma 3 3 14 8 2" xfId="14914"/>
    <cellStyle name="Comma 3 3 14 8 2 2" xfId="14915"/>
    <cellStyle name="Comma 3 3 14 9" xfId="14916"/>
    <cellStyle name="Comma 3 3 14 9 2" xfId="14917"/>
    <cellStyle name="Comma 3 3 14 9 2 2" xfId="14918"/>
    <cellStyle name="Comma 3 3 15" xfId="14919"/>
    <cellStyle name="Comma 3 3 15 10" xfId="14920"/>
    <cellStyle name="Comma 3 3 15 10 2" xfId="14921"/>
    <cellStyle name="Comma 3 3 15 10 2 2" xfId="14922"/>
    <cellStyle name="Comma 3 3 15 11" xfId="14923"/>
    <cellStyle name="Comma 3 3 15 11 2" xfId="14924"/>
    <cellStyle name="Comma 3 3 15 11 2 2" xfId="14925"/>
    <cellStyle name="Comma 3 3 15 12" xfId="14926"/>
    <cellStyle name="Comma 3 3 15 12 2" xfId="14927"/>
    <cellStyle name="Comma 3 3 15 12 2 2" xfId="14928"/>
    <cellStyle name="Comma 3 3 15 13" xfId="14929"/>
    <cellStyle name="Comma 3 3 15 13 2" xfId="14930"/>
    <cellStyle name="Comma 3 3 15 13 2 2" xfId="14931"/>
    <cellStyle name="Comma 3 3 15 14" xfId="14932"/>
    <cellStyle name="Comma 3 3 15 14 2" xfId="14933"/>
    <cellStyle name="Comma 3 3 15 14 2 2" xfId="14934"/>
    <cellStyle name="Comma 3 3 15 15" xfId="14935"/>
    <cellStyle name="Comma 3 3 15 15 2" xfId="14936"/>
    <cellStyle name="Comma 3 3 15 2" xfId="14937"/>
    <cellStyle name="Comma 3 3 15 2 2" xfId="14938"/>
    <cellStyle name="Comma 3 3 15 2 2 2" xfId="14939"/>
    <cellStyle name="Comma 3 3 15 3" xfId="14940"/>
    <cellStyle name="Comma 3 3 15 3 2" xfId="14941"/>
    <cellStyle name="Comma 3 3 15 3 2 2" xfId="14942"/>
    <cellStyle name="Comma 3 3 15 4" xfId="14943"/>
    <cellStyle name="Comma 3 3 15 4 2" xfId="14944"/>
    <cellStyle name="Comma 3 3 15 4 2 2" xfId="14945"/>
    <cellStyle name="Comma 3 3 15 5" xfId="14946"/>
    <cellStyle name="Comma 3 3 15 5 2" xfId="14947"/>
    <cellStyle name="Comma 3 3 15 5 2 2" xfId="14948"/>
    <cellStyle name="Comma 3 3 15 6" xfId="14949"/>
    <cellStyle name="Comma 3 3 15 6 2" xfId="14950"/>
    <cellStyle name="Comma 3 3 15 6 2 2" xfId="14951"/>
    <cellStyle name="Comma 3 3 15 7" xfId="14952"/>
    <cellStyle name="Comma 3 3 15 7 2" xfId="14953"/>
    <cellStyle name="Comma 3 3 15 7 2 2" xfId="14954"/>
    <cellStyle name="Comma 3 3 15 8" xfId="14955"/>
    <cellStyle name="Comma 3 3 15 8 2" xfId="14956"/>
    <cellStyle name="Comma 3 3 15 8 2 2" xfId="14957"/>
    <cellStyle name="Comma 3 3 15 9" xfId="14958"/>
    <cellStyle name="Comma 3 3 15 9 2" xfId="14959"/>
    <cellStyle name="Comma 3 3 15 9 2 2" xfId="14960"/>
    <cellStyle name="Comma 3 3 16" xfId="14961"/>
    <cellStyle name="Comma 3 3 16 10" xfId="14962"/>
    <cellStyle name="Comma 3 3 16 10 2" xfId="14963"/>
    <cellStyle name="Comma 3 3 16 10 2 2" xfId="14964"/>
    <cellStyle name="Comma 3 3 16 11" xfId="14965"/>
    <cellStyle name="Comma 3 3 16 11 2" xfId="14966"/>
    <cellStyle name="Comma 3 3 16 11 2 2" xfId="14967"/>
    <cellStyle name="Comma 3 3 16 12" xfId="14968"/>
    <cellStyle name="Comma 3 3 16 12 2" xfId="14969"/>
    <cellStyle name="Comma 3 3 16 12 2 2" xfId="14970"/>
    <cellStyle name="Comma 3 3 16 13" xfId="14971"/>
    <cellStyle name="Comma 3 3 16 13 2" xfId="14972"/>
    <cellStyle name="Comma 3 3 16 13 2 2" xfId="14973"/>
    <cellStyle name="Comma 3 3 16 14" xfId="14974"/>
    <cellStyle name="Comma 3 3 16 14 2" xfId="14975"/>
    <cellStyle name="Comma 3 3 16 14 2 2" xfId="14976"/>
    <cellStyle name="Comma 3 3 16 15" xfId="14977"/>
    <cellStyle name="Comma 3 3 16 15 2" xfId="14978"/>
    <cellStyle name="Comma 3 3 16 2" xfId="14979"/>
    <cellStyle name="Comma 3 3 16 2 2" xfId="14980"/>
    <cellStyle name="Comma 3 3 16 2 2 2" xfId="14981"/>
    <cellStyle name="Comma 3 3 16 3" xfId="14982"/>
    <cellStyle name="Comma 3 3 16 3 2" xfId="14983"/>
    <cellStyle name="Comma 3 3 16 3 2 2" xfId="14984"/>
    <cellStyle name="Comma 3 3 16 4" xfId="14985"/>
    <cellStyle name="Comma 3 3 16 4 2" xfId="14986"/>
    <cellStyle name="Comma 3 3 16 4 2 2" xfId="14987"/>
    <cellStyle name="Comma 3 3 16 5" xfId="14988"/>
    <cellStyle name="Comma 3 3 16 5 2" xfId="14989"/>
    <cellStyle name="Comma 3 3 16 5 2 2" xfId="14990"/>
    <cellStyle name="Comma 3 3 16 6" xfId="14991"/>
    <cellStyle name="Comma 3 3 16 6 2" xfId="14992"/>
    <cellStyle name="Comma 3 3 16 6 2 2" xfId="14993"/>
    <cellStyle name="Comma 3 3 16 7" xfId="14994"/>
    <cellStyle name="Comma 3 3 16 7 2" xfId="14995"/>
    <cellStyle name="Comma 3 3 16 7 2 2" xfId="14996"/>
    <cellStyle name="Comma 3 3 16 8" xfId="14997"/>
    <cellStyle name="Comma 3 3 16 8 2" xfId="14998"/>
    <cellStyle name="Comma 3 3 16 8 2 2" xfId="14999"/>
    <cellStyle name="Comma 3 3 16 9" xfId="15000"/>
    <cellStyle name="Comma 3 3 16 9 2" xfId="15001"/>
    <cellStyle name="Comma 3 3 16 9 2 2" xfId="15002"/>
    <cellStyle name="Comma 3 3 17" xfId="15003"/>
    <cellStyle name="Comma 3 3 17 10" xfId="15004"/>
    <cellStyle name="Comma 3 3 17 10 2" xfId="15005"/>
    <cellStyle name="Comma 3 3 17 10 2 2" xfId="15006"/>
    <cellStyle name="Comma 3 3 17 11" xfId="15007"/>
    <cellStyle name="Comma 3 3 17 11 2" xfId="15008"/>
    <cellStyle name="Comma 3 3 17 11 2 2" xfId="15009"/>
    <cellStyle name="Comma 3 3 17 12" xfId="15010"/>
    <cellStyle name="Comma 3 3 17 12 2" xfId="15011"/>
    <cellStyle name="Comma 3 3 17 12 2 2" xfId="15012"/>
    <cellStyle name="Comma 3 3 17 13" xfId="15013"/>
    <cellStyle name="Comma 3 3 17 13 2" xfId="15014"/>
    <cellStyle name="Comma 3 3 17 13 2 2" xfId="15015"/>
    <cellStyle name="Comma 3 3 17 14" xfId="15016"/>
    <cellStyle name="Comma 3 3 17 14 2" xfId="15017"/>
    <cellStyle name="Comma 3 3 17 14 2 2" xfId="15018"/>
    <cellStyle name="Comma 3 3 17 15" xfId="15019"/>
    <cellStyle name="Comma 3 3 17 15 2" xfId="15020"/>
    <cellStyle name="Comma 3 3 17 2" xfId="15021"/>
    <cellStyle name="Comma 3 3 17 2 2" xfId="15022"/>
    <cellStyle name="Comma 3 3 17 2 2 2" xfId="15023"/>
    <cellStyle name="Comma 3 3 17 3" xfId="15024"/>
    <cellStyle name="Comma 3 3 17 3 2" xfId="15025"/>
    <cellStyle name="Comma 3 3 17 3 2 2" xfId="15026"/>
    <cellStyle name="Comma 3 3 17 4" xfId="15027"/>
    <cellStyle name="Comma 3 3 17 4 2" xfId="15028"/>
    <cellStyle name="Comma 3 3 17 4 2 2" xfId="15029"/>
    <cellStyle name="Comma 3 3 17 5" xfId="15030"/>
    <cellStyle name="Comma 3 3 17 5 2" xfId="15031"/>
    <cellStyle name="Comma 3 3 17 5 2 2" xfId="15032"/>
    <cellStyle name="Comma 3 3 17 6" xfId="15033"/>
    <cellStyle name="Comma 3 3 17 6 2" xfId="15034"/>
    <cellStyle name="Comma 3 3 17 6 2 2" xfId="15035"/>
    <cellStyle name="Comma 3 3 17 7" xfId="15036"/>
    <cellStyle name="Comma 3 3 17 7 2" xfId="15037"/>
    <cellStyle name="Comma 3 3 17 7 2 2" xfId="15038"/>
    <cellStyle name="Comma 3 3 17 8" xfId="15039"/>
    <cellStyle name="Comma 3 3 17 8 2" xfId="15040"/>
    <cellStyle name="Comma 3 3 17 8 2 2" xfId="15041"/>
    <cellStyle name="Comma 3 3 17 9" xfId="15042"/>
    <cellStyle name="Comma 3 3 17 9 2" xfId="15043"/>
    <cellStyle name="Comma 3 3 17 9 2 2" xfId="15044"/>
    <cellStyle name="Comma 3 3 18" xfId="15045"/>
    <cellStyle name="Comma 3 3 18 10" xfId="15046"/>
    <cellStyle name="Comma 3 3 18 10 2" xfId="15047"/>
    <cellStyle name="Comma 3 3 18 10 2 2" xfId="15048"/>
    <cellStyle name="Comma 3 3 18 11" xfId="15049"/>
    <cellStyle name="Comma 3 3 18 11 2" xfId="15050"/>
    <cellStyle name="Comma 3 3 18 11 2 2" xfId="15051"/>
    <cellStyle name="Comma 3 3 18 12" xfId="15052"/>
    <cellStyle name="Comma 3 3 18 12 2" xfId="15053"/>
    <cellStyle name="Comma 3 3 18 12 2 2" xfId="15054"/>
    <cellStyle name="Comma 3 3 18 13" xfId="15055"/>
    <cellStyle name="Comma 3 3 18 13 2" xfId="15056"/>
    <cellStyle name="Comma 3 3 18 13 2 2" xfId="15057"/>
    <cellStyle name="Comma 3 3 18 14" xfId="15058"/>
    <cellStyle name="Comma 3 3 18 14 2" xfId="15059"/>
    <cellStyle name="Comma 3 3 18 14 2 2" xfId="15060"/>
    <cellStyle name="Comma 3 3 18 15" xfId="15061"/>
    <cellStyle name="Comma 3 3 18 15 2" xfId="15062"/>
    <cellStyle name="Comma 3 3 18 2" xfId="15063"/>
    <cellStyle name="Comma 3 3 18 2 2" xfId="15064"/>
    <cellStyle name="Comma 3 3 18 2 2 2" xfId="15065"/>
    <cellStyle name="Comma 3 3 18 3" xfId="15066"/>
    <cellStyle name="Comma 3 3 18 3 2" xfId="15067"/>
    <cellStyle name="Comma 3 3 18 3 2 2" xfId="15068"/>
    <cellStyle name="Comma 3 3 18 4" xfId="15069"/>
    <cellStyle name="Comma 3 3 18 4 2" xfId="15070"/>
    <cellStyle name="Comma 3 3 18 4 2 2" xfId="15071"/>
    <cellStyle name="Comma 3 3 18 5" xfId="15072"/>
    <cellStyle name="Comma 3 3 18 5 2" xfId="15073"/>
    <cellStyle name="Comma 3 3 18 5 2 2" xfId="15074"/>
    <cellStyle name="Comma 3 3 18 6" xfId="15075"/>
    <cellStyle name="Comma 3 3 18 6 2" xfId="15076"/>
    <cellStyle name="Comma 3 3 18 6 2 2" xfId="15077"/>
    <cellStyle name="Comma 3 3 18 7" xfId="15078"/>
    <cellStyle name="Comma 3 3 18 7 2" xfId="15079"/>
    <cellStyle name="Comma 3 3 18 7 2 2" xfId="15080"/>
    <cellStyle name="Comma 3 3 18 8" xfId="15081"/>
    <cellStyle name="Comma 3 3 18 8 2" xfId="15082"/>
    <cellStyle name="Comma 3 3 18 8 2 2" xfId="15083"/>
    <cellStyle name="Comma 3 3 18 9" xfId="15084"/>
    <cellStyle name="Comma 3 3 18 9 2" xfId="15085"/>
    <cellStyle name="Comma 3 3 18 9 2 2" xfId="15086"/>
    <cellStyle name="Comma 3 3 19" xfId="15087"/>
    <cellStyle name="Comma 3 3 19 10" xfId="15088"/>
    <cellStyle name="Comma 3 3 19 10 2" xfId="15089"/>
    <cellStyle name="Comma 3 3 19 10 2 2" xfId="15090"/>
    <cellStyle name="Comma 3 3 19 11" xfId="15091"/>
    <cellStyle name="Comma 3 3 19 11 2" xfId="15092"/>
    <cellStyle name="Comma 3 3 19 11 2 2" xfId="15093"/>
    <cellStyle name="Comma 3 3 19 12" xfId="15094"/>
    <cellStyle name="Comma 3 3 19 12 2" xfId="15095"/>
    <cellStyle name="Comma 3 3 19 12 2 2" xfId="15096"/>
    <cellStyle name="Comma 3 3 19 13" xfId="15097"/>
    <cellStyle name="Comma 3 3 19 13 2" xfId="15098"/>
    <cellStyle name="Comma 3 3 19 13 2 2" xfId="15099"/>
    <cellStyle name="Comma 3 3 19 14" xfId="15100"/>
    <cellStyle name="Comma 3 3 19 14 2" xfId="15101"/>
    <cellStyle name="Comma 3 3 19 14 2 2" xfId="15102"/>
    <cellStyle name="Comma 3 3 19 15" xfId="15103"/>
    <cellStyle name="Comma 3 3 19 15 2" xfId="15104"/>
    <cellStyle name="Comma 3 3 19 2" xfId="15105"/>
    <cellStyle name="Comma 3 3 19 2 2" xfId="15106"/>
    <cellStyle name="Comma 3 3 19 2 2 2" xfId="15107"/>
    <cellStyle name="Comma 3 3 19 3" xfId="15108"/>
    <cellStyle name="Comma 3 3 19 3 2" xfId="15109"/>
    <cellStyle name="Comma 3 3 19 3 2 2" xfId="15110"/>
    <cellStyle name="Comma 3 3 19 4" xfId="15111"/>
    <cellStyle name="Comma 3 3 19 4 2" xfId="15112"/>
    <cellStyle name="Comma 3 3 19 4 2 2" xfId="15113"/>
    <cellStyle name="Comma 3 3 19 5" xfId="15114"/>
    <cellStyle name="Comma 3 3 19 5 2" xfId="15115"/>
    <cellStyle name="Comma 3 3 19 5 2 2" xfId="15116"/>
    <cellStyle name="Comma 3 3 19 6" xfId="15117"/>
    <cellStyle name="Comma 3 3 19 6 2" xfId="15118"/>
    <cellStyle name="Comma 3 3 19 6 2 2" xfId="15119"/>
    <cellStyle name="Comma 3 3 19 7" xfId="15120"/>
    <cellStyle name="Comma 3 3 19 7 2" xfId="15121"/>
    <cellStyle name="Comma 3 3 19 7 2 2" xfId="15122"/>
    <cellStyle name="Comma 3 3 19 8" xfId="15123"/>
    <cellStyle name="Comma 3 3 19 8 2" xfId="15124"/>
    <cellStyle name="Comma 3 3 19 8 2 2" xfId="15125"/>
    <cellStyle name="Comma 3 3 19 9" xfId="15126"/>
    <cellStyle name="Comma 3 3 19 9 2" xfId="15127"/>
    <cellStyle name="Comma 3 3 19 9 2 2" xfId="15128"/>
    <cellStyle name="Comma 3 3 2" xfId="15129"/>
    <cellStyle name="Comma 3 3 2 10" xfId="15130"/>
    <cellStyle name="Comma 3 3 2 10 2" xfId="15131"/>
    <cellStyle name="Comma 3 3 2 10 2 2" xfId="15132"/>
    <cellStyle name="Comma 3 3 2 11" xfId="15133"/>
    <cellStyle name="Comma 3 3 2 11 2" xfId="15134"/>
    <cellStyle name="Comma 3 3 2 11 2 2" xfId="15135"/>
    <cellStyle name="Comma 3 3 2 12" xfId="15136"/>
    <cellStyle name="Comma 3 3 2 12 2" xfId="15137"/>
    <cellStyle name="Comma 3 3 2 12 2 2" xfId="15138"/>
    <cellStyle name="Comma 3 3 2 13" xfId="15139"/>
    <cellStyle name="Comma 3 3 2 13 2" xfId="15140"/>
    <cellStyle name="Comma 3 3 2 13 2 2" xfId="15141"/>
    <cellStyle name="Comma 3 3 2 14" xfId="15142"/>
    <cellStyle name="Comma 3 3 2 14 2" xfId="15143"/>
    <cellStyle name="Comma 3 3 2 14 2 2" xfId="15144"/>
    <cellStyle name="Comma 3 3 2 15" xfId="15145"/>
    <cellStyle name="Comma 3 3 2 15 2" xfId="15146"/>
    <cellStyle name="Comma 3 3 2 2" xfId="15147"/>
    <cellStyle name="Comma 3 3 2 2 2" xfId="15148"/>
    <cellStyle name="Comma 3 3 2 2 2 2" xfId="15149"/>
    <cellStyle name="Comma 3 3 2 3" xfId="15150"/>
    <cellStyle name="Comma 3 3 2 3 2" xfId="15151"/>
    <cellStyle name="Comma 3 3 2 3 2 2" xfId="15152"/>
    <cellStyle name="Comma 3 3 2 4" xfId="15153"/>
    <cellStyle name="Comma 3 3 2 4 2" xfId="15154"/>
    <cellStyle name="Comma 3 3 2 4 2 2" xfId="15155"/>
    <cellStyle name="Comma 3 3 2 5" xfId="15156"/>
    <cellStyle name="Comma 3 3 2 5 2" xfId="15157"/>
    <cellStyle name="Comma 3 3 2 5 2 2" xfId="15158"/>
    <cellStyle name="Comma 3 3 2 6" xfId="15159"/>
    <cellStyle name="Comma 3 3 2 6 2" xfId="15160"/>
    <cellStyle name="Comma 3 3 2 6 2 2" xfId="15161"/>
    <cellStyle name="Comma 3 3 2 7" xfId="15162"/>
    <cellStyle name="Comma 3 3 2 7 2" xfId="15163"/>
    <cellStyle name="Comma 3 3 2 7 2 2" xfId="15164"/>
    <cellStyle name="Comma 3 3 2 8" xfId="15165"/>
    <cellStyle name="Comma 3 3 2 8 2" xfId="15166"/>
    <cellStyle name="Comma 3 3 2 8 2 2" xfId="15167"/>
    <cellStyle name="Comma 3 3 2 9" xfId="15168"/>
    <cellStyle name="Comma 3 3 2 9 2" xfId="15169"/>
    <cellStyle name="Comma 3 3 2 9 2 2" xfId="15170"/>
    <cellStyle name="Comma 3 3 20" xfId="15171"/>
    <cellStyle name="Comma 3 3 20 10" xfId="15172"/>
    <cellStyle name="Comma 3 3 20 10 2" xfId="15173"/>
    <cellStyle name="Comma 3 3 20 10 2 2" xfId="15174"/>
    <cellStyle name="Comma 3 3 20 11" xfId="15175"/>
    <cellStyle name="Comma 3 3 20 11 2" xfId="15176"/>
    <cellStyle name="Comma 3 3 20 11 2 2" xfId="15177"/>
    <cellStyle name="Comma 3 3 20 12" xfId="15178"/>
    <cellStyle name="Comma 3 3 20 12 2" xfId="15179"/>
    <cellStyle name="Comma 3 3 20 12 2 2" xfId="15180"/>
    <cellStyle name="Comma 3 3 20 13" xfId="15181"/>
    <cellStyle name="Comma 3 3 20 13 2" xfId="15182"/>
    <cellStyle name="Comma 3 3 20 13 2 2" xfId="15183"/>
    <cellStyle name="Comma 3 3 20 14" xfId="15184"/>
    <cellStyle name="Comma 3 3 20 14 2" xfId="15185"/>
    <cellStyle name="Comma 3 3 20 14 2 2" xfId="15186"/>
    <cellStyle name="Comma 3 3 20 15" xfId="15187"/>
    <cellStyle name="Comma 3 3 20 15 2" xfId="15188"/>
    <cellStyle name="Comma 3 3 20 2" xfId="15189"/>
    <cellStyle name="Comma 3 3 20 2 2" xfId="15190"/>
    <cellStyle name="Comma 3 3 20 2 2 2" xfId="15191"/>
    <cellStyle name="Comma 3 3 20 3" xfId="15192"/>
    <cellStyle name="Comma 3 3 20 3 2" xfId="15193"/>
    <cellStyle name="Comma 3 3 20 3 2 2" xfId="15194"/>
    <cellStyle name="Comma 3 3 20 4" xfId="15195"/>
    <cellStyle name="Comma 3 3 20 4 2" xfId="15196"/>
    <cellStyle name="Comma 3 3 20 4 2 2" xfId="15197"/>
    <cellStyle name="Comma 3 3 20 5" xfId="15198"/>
    <cellStyle name="Comma 3 3 20 5 2" xfId="15199"/>
    <cellStyle name="Comma 3 3 20 5 2 2" xfId="15200"/>
    <cellStyle name="Comma 3 3 20 6" xfId="15201"/>
    <cellStyle name="Comma 3 3 20 6 2" xfId="15202"/>
    <cellStyle name="Comma 3 3 20 6 2 2" xfId="15203"/>
    <cellStyle name="Comma 3 3 20 7" xfId="15204"/>
    <cellStyle name="Comma 3 3 20 7 2" xfId="15205"/>
    <cellStyle name="Comma 3 3 20 7 2 2" xfId="15206"/>
    <cellStyle name="Comma 3 3 20 8" xfId="15207"/>
    <cellStyle name="Comma 3 3 20 8 2" xfId="15208"/>
    <cellStyle name="Comma 3 3 20 8 2 2" xfId="15209"/>
    <cellStyle name="Comma 3 3 20 9" xfId="15210"/>
    <cellStyle name="Comma 3 3 20 9 2" xfId="15211"/>
    <cellStyle name="Comma 3 3 20 9 2 2" xfId="15212"/>
    <cellStyle name="Comma 3 3 21" xfId="15213"/>
    <cellStyle name="Comma 3 3 21 10" xfId="15214"/>
    <cellStyle name="Comma 3 3 21 10 2" xfId="15215"/>
    <cellStyle name="Comma 3 3 21 10 2 2" xfId="15216"/>
    <cellStyle name="Comma 3 3 21 11" xfId="15217"/>
    <cellStyle name="Comma 3 3 21 11 2" xfId="15218"/>
    <cellStyle name="Comma 3 3 21 11 2 2" xfId="15219"/>
    <cellStyle name="Comma 3 3 21 12" xfId="15220"/>
    <cellStyle name="Comma 3 3 21 12 2" xfId="15221"/>
    <cellStyle name="Comma 3 3 21 12 2 2" xfId="15222"/>
    <cellStyle name="Comma 3 3 21 13" xfId="15223"/>
    <cellStyle name="Comma 3 3 21 13 2" xfId="15224"/>
    <cellStyle name="Comma 3 3 21 13 2 2" xfId="15225"/>
    <cellStyle name="Comma 3 3 21 14" xfId="15226"/>
    <cellStyle name="Comma 3 3 21 14 2" xfId="15227"/>
    <cellStyle name="Comma 3 3 21 14 2 2" xfId="15228"/>
    <cellStyle name="Comma 3 3 21 15" xfId="15229"/>
    <cellStyle name="Comma 3 3 21 15 2" xfId="15230"/>
    <cellStyle name="Comma 3 3 21 2" xfId="15231"/>
    <cellStyle name="Comma 3 3 21 2 2" xfId="15232"/>
    <cellStyle name="Comma 3 3 21 2 2 2" xfId="15233"/>
    <cellStyle name="Comma 3 3 21 3" xfId="15234"/>
    <cellStyle name="Comma 3 3 21 3 2" xfId="15235"/>
    <cellStyle name="Comma 3 3 21 3 2 2" xfId="15236"/>
    <cellStyle name="Comma 3 3 21 4" xfId="15237"/>
    <cellStyle name="Comma 3 3 21 4 2" xfId="15238"/>
    <cellStyle name="Comma 3 3 21 4 2 2" xfId="15239"/>
    <cellStyle name="Comma 3 3 21 5" xfId="15240"/>
    <cellStyle name="Comma 3 3 21 5 2" xfId="15241"/>
    <cellStyle name="Comma 3 3 21 5 2 2" xfId="15242"/>
    <cellStyle name="Comma 3 3 21 6" xfId="15243"/>
    <cellStyle name="Comma 3 3 21 6 2" xfId="15244"/>
    <cellStyle name="Comma 3 3 21 6 2 2" xfId="15245"/>
    <cellStyle name="Comma 3 3 21 7" xfId="15246"/>
    <cellStyle name="Comma 3 3 21 7 2" xfId="15247"/>
    <cellStyle name="Comma 3 3 21 7 2 2" xfId="15248"/>
    <cellStyle name="Comma 3 3 21 8" xfId="15249"/>
    <cellStyle name="Comma 3 3 21 8 2" xfId="15250"/>
    <cellStyle name="Comma 3 3 21 8 2 2" xfId="15251"/>
    <cellStyle name="Comma 3 3 21 9" xfId="15252"/>
    <cellStyle name="Comma 3 3 21 9 2" xfId="15253"/>
    <cellStyle name="Comma 3 3 21 9 2 2" xfId="15254"/>
    <cellStyle name="Comma 3 3 22" xfId="15255"/>
    <cellStyle name="Comma 3 3 22 10" xfId="15256"/>
    <cellStyle name="Comma 3 3 22 10 2" xfId="15257"/>
    <cellStyle name="Comma 3 3 22 10 2 2" xfId="15258"/>
    <cellStyle name="Comma 3 3 22 11" xfId="15259"/>
    <cellStyle name="Comma 3 3 22 11 2" xfId="15260"/>
    <cellStyle name="Comma 3 3 22 11 2 2" xfId="15261"/>
    <cellStyle name="Comma 3 3 22 12" xfId="15262"/>
    <cellStyle name="Comma 3 3 22 12 2" xfId="15263"/>
    <cellStyle name="Comma 3 3 22 12 2 2" xfId="15264"/>
    <cellStyle name="Comma 3 3 22 13" xfId="15265"/>
    <cellStyle name="Comma 3 3 22 13 2" xfId="15266"/>
    <cellStyle name="Comma 3 3 22 13 2 2" xfId="15267"/>
    <cellStyle name="Comma 3 3 22 14" xfId="15268"/>
    <cellStyle name="Comma 3 3 22 14 2" xfId="15269"/>
    <cellStyle name="Comma 3 3 22 14 2 2" xfId="15270"/>
    <cellStyle name="Comma 3 3 22 15" xfId="15271"/>
    <cellStyle name="Comma 3 3 22 15 2" xfId="15272"/>
    <cellStyle name="Comma 3 3 22 2" xfId="15273"/>
    <cellStyle name="Comma 3 3 22 2 2" xfId="15274"/>
    <cellStyle name="Comma 3 3 22 2 2 2" xfId="15275"/>
    <cellStyle name="Comma 3 3 22 3" xfId="15276"/>
    <cellStyle name="Comma 3 3 22 3 2" xfId="15277"/>
    <cellStyle name="Comma 3 3 22 3 2 2" xfId="15278"/>
    <cellStyle name="Comma 3 3 22 4" xfId="15279"/>
    <cellStyle name="Comma 3 3 22 4 2" xfId="15280"/>
    <cellStyle name="Comma 3 3 22 4 2 2" xfId="15281"/>
    <cellStyle name="Comma 3 3 22 5" xfId="15282"/>
    <cellStyle name="Comma 3 3 22 5 2" xfId="15283"/>
    <cellStyle name="Comma 3 3 22 5 2 2" xfId="15284"/>
    <cellStyle name="Comma 3 3 22 6" xfId="15285"/>
    <cellStyle name="Comma 3 3 22 6 2" xfId="15286"/>
    <cellStyle name="Comma 3 3 22 6 2 2" xfId="15287"/>
    <cellStyle name="Comma 3 3 22 7" xfId="15288"/>
    <cellStyle name="Comma 3 3 22 7 2" xfId="15289"/>
    <cellStyle name="Comma 3 3 22 7 2 2" xfId="15290"/>
    <cellStyle name="Comma 3 3 22 8" xfId="15291"/>
    <cellStyle name="Comma 3 3 22 8 2" xfId="15292"/>
    <cellStyle name="Comma 3 3 22 8 2 2" xfId="15293"/>
    <cellStyle name="Comma 3 3 22 9" xfId="15294"/>
    <cellStyle name="Comma 3 3 22 9 2" xfId="15295"/>
    <cellStyle name="Comma 3 3 22 9 2 2" xfId="15296"/>
    <cellStyle name="Comma 3 3 23" xfId="15297"/>
    <cellStyle name="Comma 3 3 23 10" xfId="15298"/>
    <cellStyle name="Comma 3 3 23 10 2" xfId="15299"/>
    <cellStyle name="Comma 3 3 23 10 2 2" xfId="15300"/>
    <cellStyle name="Comma 3 3 23 11" xfId="15301"/>
    <cellStyle name="Comma 3 3 23 11 2" xfId="15302"/>
    <cellStyle name="Comma 3 3 23 11 2 2" xfId="15303"/>
    <cellStyle name="Comma 3 3 23 12" xfId="15304"/>
    <cellStyle name="Comma 3 3 23 12 2" xfId="15305"/>
    <cellStyle name="Comma 3 3 23 12 2 2" xfId="15306"/>
    <cellStyle name="Comma 3 3 23 13" xfId="15307"/>
    <cellStyle name="Comma 3 3 23 13 2" xfId="15308"/>
    <cellStyle name="Comma 3 3 23 13 2 2" xfId="15309"/>
    <cellStyle name="Comma 3 3 23 14" xfId="15310"/>
    <cellStyle name="Comma 3 3 23 14 2" xfId="15311"/>
    <cellStyle name="Comma 3 3 23 14 2 2" xfId="15312"/>
    <cellStyle name="Comma 3 3 23 15" xfId="15313"/>
    <cellStyle name="Comma 3 3 23 15 2" xfId="15314"/>
    <cellStyle name="Comma 3 3 23 2" xfId="15315"/>
    <cellStyle name="Comma 3 3 23 2 2" xfId="15316"/>
    <cellStyle name="Comma 3 3 23 2 2 2" xfId="15317"/>
    <cellStyle name="Comma 3 3 23 3" xfId="15318"/>
    <cellStyle name="Comma 3 3 23 3 2" xfId="15319"/>
    <cellStyle name="Comma 3 3 23 3 2 2" xfId="15320"/>
    <cellStyle name="Comma 3 3 23 4" xfId="15321"/>
    <cellStyle name="Comma 3 3 23 4 2" xfId="15322"/>
    <cellStyle name="Comma 3 3 23 4 2 2" xfId="15323"/>
    <cellStyle name="Comma 3 3 23 5" xfId="15324"/>
    <cellStyle name="Comma 3 3 23 5 2" xfId="15325"/>
    <cellStyle name="Comma 3 3 23 5 2 2" xfId="15326"/>
    <cellStyle name="Comma 3 3 23 6" xfId="15327"/>
    <cellStyle name="Comma 3 3 23 6 2" xfId="15328"/>
    <cellStyle name="Comma 3 3 23 6 2 2" xfId="15329"/>
    <cellStyle name="Comma 3 3 23 7" xfId="15330"/>
    <cellStyle name="Comma 3 3 23 7 2" xfId="15331"/>
    <cellStyle name="Comma 3 3 23 7 2 2" xfId="15332"/>
    <cellStyle name="Comma 3 3 23 8" xfId="15333"/>
    <cellStyle name="Comma 3 3 23 8 2" xfId="15334"/>
    <cellStyle name="Comma 3 3 23 8 2 2" xfId="15335"/>
    <cellStyle name="Comma 3 3 23 9" xfId="15336"/>
    <cellStyle name="Comma 3 3 23 9 2" xfId="15337"/>
    <cellStyle name="Comma 3 3 23 9 2 2" xfId="15338"/>
    <cellStyle name="Comma 3 3 24" xfId="15339"/>
    <cellStyle name="Comma 3 3 24 2" xfId="15340"/>
    <cellStyle name="Comma 3 3 24 2 2" xfId="15341"/>
    <cellStyle name="Comma 3 3 25" xfId="15342"/>
    <cellStyle name="Comma 3 3 25 2" xfId="15343"/>
    <cellStyle name="Comma 3 3 25 2 2" xfId="15344"/>
    <cellStyle name="Comma 3 3 26" xfId="15345"/>
    <cellStyle name="Comma 3 3 26 2" xfId="15346"/>
    <cellStyle name="Comma 3 3 26 2 2" xfId="15347"/>
    <cellStyle name="Comma 3 3 27" xfId="15348"/>
    <cellStyle name="Comma 3 3 27 2" xfId="15349"/>
    <cellStyle name="Comma 3 3 27 2 2" xfId="15350"/>
    <cellStyle name="Comma 3 3 28" xfId="15351"/>
    <cellStyle name="Comma 3 3 28 2" xfId="15352"/>
    <cellStyle name="Comma 3 3 28 2 2" xfId="15353"/>
    <cellStyle name="Comma 3 3 29" xfId="15354"/>
    <cellStyle name="Comma 3 3 29 2" xfId="15355"/>
    <cellStyle name="Comma 3 3 29 2 2" xfId="15356"/>
    <cellStyle name="Comma 3 3 3" xfId="15357"/>
    <cellStyle name="Comma 3 3 3 10" xfId="15358"/>
    <cellStyle name="Comma 3 3 3 10 2" xfId="15359"/>
    <cellStyle name="Comma 3 3 3 10 2 2" xfId="15360"/>
    <cellStyle name="Comma 3 3 3 11" xfId="15361"/>
    <cellStyle name="Comma 3 3 3 11 2" xfId="15362"/>
    <cellStyle name="Comma 3 3 3 11 2 2" xfId="15363"/>
    <cellStyle name="Comma 3 3 3 12" xfId="15364"/>
    <cellStyle name="Comma 3 3 3 12 2" xfId="15365"/>
    <cellStyle name="Comma 3 3 3 12 2 2" xfId="15366"/>
    <cellStyle name="Comma 3 3 3 13" xfId="15367"/>
    <cellStyle name="Comma 3 3 3 13 2" xfId="15368"/>
    <cellStyle name="Comma 3 3 3 13 2 2" xfId="15369"/>
    <cellStyle name="Comma 3 3 3 14" xfId="15370"/>
    <cellStyle name="Comma 3 3 3 14 2" xfId="15371"/>
    <cellStyle name="Comma 3 3 3 14 2 2" xfId="15372"/>
    <cellStyle name="Comma 3 3 3 15" xfId="15373"/>
    <cellStyle name="Comma 3 3 3 15 2" xfId="15374"/>
    <cellStyle name="Comma 3 3 3 2" xfId="15375"/>
    <cellStyle name="Comma 3 3 3 2 2" xfId="15376"/>
    <cellStyle name="Comma 3 3 3 2 2 2" xfId="15377"/>
    <cellStyle name="Comma 3 3 3 3" xfId="15378"/>
    <cellStyle name="Comma 3 3 3 3 2" xfId="15379"/>
    <cellStyle name="Comma 3 3 3 3 2 2" xfId="15380"/>
    <cellStyle name="Comma 3 3 3 4" xfId="15381"/>
    <cellStyle name="Comma 3 3 3 4 2" xfId="15382"/>
    <cellStyle name="Comma 3 3 3 4 2 2" xfId="15383"/>
    <cellStyle name="Comma 3 3 3 5" xfId="15384"/>
    <cellStyle name="Comma 3 3 3 5 2" xfId="15385"/>
    <cellStyle name="Comma 3 3 3 5 2 2" xfId="15386"/>
    <cellStyle name="Comma 3 3 3 6" xfId="15387"/>
    <cellStyle name="Comma 3 3 3 6 2" xfId="15388"/>
    <cellStyle name="Comma 3 3 3 6 2 2" xfId="15389"/>
    <cellStyle name="Comma 3 3 3 7" xfId="15390"/>
    <cellStyle name="Comma 3 3 3 7 2" xfId="15391"/>
    <cellStyle name="Comma 3 3 3 7 2 2" xfId="15392"/>
    <cellStyle name="Comma 3 3 3 8" xfId="15393"/>
    <cellStyle name="Comma 3 3 3 8 2" xfId="15394"/>
    <cellStyle name="Comma 3 3 3 8 2 2" xfId="15395"/>
    <cellStyle name="Comma 3 3 3 9" xfId="15396"/>
    <cellStyle name="Comma 3 3 3 9 2" xfId="15397"/>
    <cellStyle name="Comma 3 3 3 9 2 2" xfId="15398"/>
    <cellStyle name="Comma 3 3 30" xfId="15399"/>
    <cellStyle name="Comma 3 3 30 2" xfId="15400"/>
    <cellStyle name="Comma 3 3 30 2 2" xfId="15401"/>
    <cellStyle name="Comma 3 3 31" xfId="15402"/>
    <cellStyle name="Comma 3 3 31 2" xfId="15403"/>
    <cellStyle name="Comma 3 3 31 2 2" xfId="15404"/>
    <cellStyle name="Comma 3 3 32" xfId="15405"/>
    <cellStyle name="Comma 3 3 32 2" xfId="15406"/>
    <cellStyle name="Comma 3 3 32 2 2" xfId="15407"/>
    <cellStyle name="Comma 3 3 33" xfId="15408"/>
    <cellStyle name="Comma 3 3 33 2" xfId="15409"/>
    <cellStyle name="Comma 3 3 33 2 2" xfId="15410"/>
    <cellStyle name="Comma 3 3 34" xfId="15411"/>
    <cellStyle name="Comma 3 3 34 2" xfId="15412"/>
    <cellStyle name="Comma 3 3 34 2 2" xfId="15413"/>
    <cellStyle name="Comma 3 3 35" xfId="15414"/>
    <cellStyle name="Comma 3 3 35 2" xfId="15415"/>
    <cellStyle name="Comma 3 3 35 2 2" xfId="15416"/>
    <cellStyle name="Comma 3 3 36" xfId="15417"/>
    <cellStyle name="Comma 3 3 36 2" xfId="15418"/>
    <cellStyle name="Comma 3 3 36 2 2" xfId="15419"/>
    <cellStyle name="Comma 3 3 37" xfId="15420"/>
    <cellStyle name="Comma 3 3 37 2" xfId="15421"/>
    <cellStyle name="Comma 3 3 4" xfId="15422"/>
    <cellStyle name="Comma 3 3 4 10" xfId="15423"/>
    <cellStyle name="Comma 3 3 4 10 2" xfId="15424"/>
    <cellStyle name="Comma 3 3 4 10 2 2" xfId="15425"/>
    <cellStyle name="Comma 3 3 4 11" xfId="15426"/>
    <cellStyle name="Comma 3 3 4 11 2" xfId="15427"/>
    <cellStyle name="Comma 3 3 4 11 2 2" xfId="15428"/>
    <cellStyle name="Comma 3 3 4 12" xfId="15429"/>
    <cellStyle name="Comma 3 3 4 12 2" xfId="15430"/>
    <cellStyle name="Comma 3 3 4 12 2 2" xfId="15431"/>
    <cellStyle name="Comma 3 3 4 13" xfId="15432"/>
    <cellStyle name="Comma 3 3 4 13 2" xfId="15433"/>
    <cellStyle name="Comma 3 3 4 13 2 2" xfId="15434"/>
    <cellStyle name="Comma 3 3 4 14" xfId="15435"/>
    <cellStyle name="Comma 3 3 4 14 2" xfId="15436"/>
    <cellStyle name="Comma 3 3 4 14 2 2" xfId="15437"/>
    <cellStyle name="Comma 3 3 4 15" xfId="15438"/>
    <cellStyle name="Comma 3 3 4 15 2" xfId="15439"/>
    <cellStyle name="Comma 3 3 4 2" xfId="15440"/>
    <cellStyle name="Comma 3 3 4 2 2" xfId="15441"/>
    <cellStyle name="Comma 3 3 4 2 2 2" xfId="15442"/>
    <cellStyle name="Comma 3 3 4 3" xfId="15443"/>
    <cellStyle name="Comma 3 3 4 3 2" xfId="15444"/>
    <cellStyle name="Comma 3 3 4 3 2 2" xfId="15445"/>
    <cellStyle name="Comma 3 3 4 4" xfId="15446"/>
    <cellStyle name="Comma 3 3 4 4 2" xfId="15447"/>
    <cellStyle name="Comma 3 3 4 4 2 2" xfId="15448"/>
    <cellStyle name="Comma 3 3 4 5" xfId="15449"/>
    <cellStyle name="Comma 3 3 4 5 2" xfId="15450"/>
    <cellStyle name="Comma 3 3 4 5 2 2" xfId="15451"/>
    <cellStyle name="Comma 3 3 4 6" xfId="15452"/>
    <cellStyle name="Comma 3 3 4 6 2" xfId="15453"/>
    <cellStyle name="Comma 3 3 4 6 2 2" xfId="15454"/>
    <cellStyle name="Comma 3 3 4 7" xfId="15455"/>
    <cellStyle name="Comma 3 3 4 7 2" xfId="15456"/>
    <cellStyle name="Comma 3 3 4 7 2 2" xfId="15457"/>
    <cellStyle name="Comma 3 3 4 8" xfId="15458"/>
    <cellStyle name="Comma 3 3 4 8 2" xfId="15459"/>
    <cellStyle name="Comma 3 3 4 8 2 2" xfId="15460"/>
    <cellStyle name="Comma 3 3 4 9" xfId="15461"/>
    <cellStyle name="Comma 3 3 4 9 2" xfId="15462"/>
    <cellStyle name="Comma 3 3 4 9 2 2" xfId="15463"/>
    <cellStyle name="Comma 3 3 5" xfId="15464"/>
    <cellStyle name="Comma 3 3 5 10" xfId="15465"/>
    <cellStyle name="Comma 3 3 5 10 2" xfId="15466"/>
    <cellStyle name="Comma 3 3 5 10 2 2" xfId="15467"/>
    <cellStyle name="Comma 3 3 5 11" xfId="15468"/>
    <cellStyle name="Comma 3 3 5 11 2" xfId="15469"/>
    <cellStyle name="Comma 3 3 5 11 2 2" xfId="15470"/>
    <cellStyle name="Comma 3 3 5 12" xfId="15471"/>
    <cellStyle name="Comma 3 3 5 12 2" xfId="15472"/>
    <cellStyle name="Comma 3 3 5 12 2 2" xfId="15473"/>
    <cellStyle name="Comma 3 3 5 13" xfId="15474"/>
    <cellStyle name="Comma 3 3 5 13 2" xfId="15475"/>
    <cellStyle name="Comma 3 3 5 13 2 2" xfId="15476"/>
    <cellStyle name="Comma 3 3 5 14" xfId="15477"/>
    <cellStyle name="Comma 3 3 5 14 2" xfId="15478"/>
    <cellStyle name="Comma 3 3 5 14 2 2" xfId="15479"/>
    <cellStyle name="Comma 3 3 5 15" xfId="15480"/>
    <cellStyle name="Comma 3 3 5 15 2" xfId="15481"/>
    <cellStyle name="Comma 3 3 5 2" xfId="15482"/>
    <cellStyle name="Comma 3 3 5 2 2" xfId="15483"/>
    <cellStyle name="Comma 3 3 5 2 2 2" xfId="15484"/>
    <cellStyle name="Comma 3 3 5 3" xfId="15485"/>
    <cellStyle name="Comma 3 3 5 3 2" xfId="15486"/>
    <cellStyle name="Comma 3 3 5 3 2 2" xfId="15487"/>
    <cellStyle name="Comma 3 3 5 4" xfId="15488"/>
    <cellStyle name="Comma 3 3 5 4 2" xfId="15489"/>
    <cellStyle name="Comma 3 3 5 4 2 2" xfId="15490"/>
    <cellStyle name="Comma 3 3 5 5" xfId="15491"/>
    <cellStyle name="Comma 3 3 5 5 2" xfId="15492"/>
    <cellStyle name="Comma 3 3 5 5 2 2" xfId="15493"/>
    <cellStyle name="Comma 3 3 5 6" xfId="15494"/>
    <cellStyle name="Comma 3 3 5 6 2" xfId="15495"/>
    <cellStyle name="Comma 3 3 5 6 2 2" xfId="15496"/>
    <cellStyle name="Comma 3 3 5 7" xfId="15497"/>
    <cellStyle name="Comma 3 3 5 7 2" xfId="15498"/>
    <cellStyle name="Comma 3 3 5 7 2 2" xfId="15499"/>
    <cellStyle name="Comma 3 3 5 8" xfId="15500"/>
    <cellStyle name="Comma 3 3 5 8 2" xfId="15501"/>
    <cellStyle name="Comma 3 3 5 8 2 2" xfId="15502"/>
    <cellStyle name="Comma 3 3 5 9" xfId="15503"/>
    <cellStyle name="Comma 3 3 5 9 2" xfId="15504"/>
    <cellStyle name="Comma 3 3 5 9 2 2" xfId="15505"/>
    <cellStyle name="Comma 3 3 6" xfId="15506"/>
    <cellStyle name="Comma 3 3 6 10" xfId="15507"/>
    <cellStyle name="Comma 3 3 6 10 2" xfId="15508"/>
    <cellStyle name="Comma 3 3 6 10 2 2" xfId="15509"/>
    <cellStyle name="Comma 3 3 6 11" xfId="15510"/>
    <cellStyle name="Comma 3 3 6 11 2" xfId="15511"/>
    <cellStyle name="Comma 3 3 6 11 2 2" xfId="15512"/>
    <cellStyle name="Comma 3 3 6 12" xfId="15513"/>
    <cellStyle name="Comma 3 3 6 12 2" xfId="15514"/>
    <cellStyle name="Comma 3 3 6 12 2 2" xfId="15515"/>
    <cellStyle name="Comma 3 3 6 13" xfId="15516"/>
    <cellStyle name="Comma 3 3 6 13 2" xfId="15517"/>
    <cellStyle name="Comma 3 3 6 13 2 2" xfId="15518"/>
    <cellStyle name="Comma 3 3 6 14" xfId="15519"/>
    <cellStyle name="Comma 3 3 6 14 2" xfId="15520"/>
    <cellStyle name="Comma 3 3 6 14 2 2" xfId="15521"/>
    <cellStyle name="Comma 3 3 6 15" xfId="15522"/>
    <cellStyle name="Comma 3 3 6 15 2" xfId="15523"/>
    <cellStyle name="Comma 3 3 6 2" xfId="15524"/>
    <cellStyle name="Comma 3 3 6 2 2" xfId="15525"/>
    <cellStyle name="Comma 3 3 6 2 2 2" xfId="15526"/>
    <cellStyle name="Comma 3 3 6 3" xfId="15527"/>
    <cellStyle name="Comma 3 3 6 3 2" xfId="15528"/>
    <cellStyle name="Comma 3 3 6 3 2 2" xfId="15529"/>
    <cellStyle name="Comma 3 3 6 4" xfId="15530"/>
    <cellStyle name="Comma 3 3 6 4 2" xfId="15531"/>
    <cellStyle name="Comma 3 3 6 4 2 2" xfId="15532"/>
    <cellStyle name="Comma 3 3 6 5" xfId="15533"/>
    <cellStyle name="Comma 3 3 6 5 2" xfId="15534"/>
    <cellStyle name="Comma 3 3 6 5 2 2" xfId="15535"/>
    <cellStyle name="Comma 3 3 6 6" xfId="15536"/>
    <cellStyle name="Comma 3 3 6 6 2" xfId="15537"/>
    <cellStyle name="Comma 3 3 6 6 2 2" xfId="15538"/>
    <cellStyle name="Comma 3 3 6 7" xfId="15539"/>
    <cellStyle name="Comma 3 3 6 7 2" xfId="15540"/>
    <cellStyle name="Comma 3 3 6 7 2 2" xfId="15541"/>
    <cellStyle name="Comma 3 3 6 8" xfId="15542"/>
    <cellStyle name="Comma 3 3 6 8 2" xfId="15543"/>
    <cellStyle name="Comma 3 3 6 8 2 2" xfId="15544"/>
    <cellStyle name="Comma 3 3 6 9" xfId="15545"/>
    <cellStyle name="Comma 3 3 6 9 2" xfId="15546"/>
    <cellStyle name="Comma 3 3 6 9 2 2" xfId="15547"/>
    <cellStyle name="Comma 3 3 7" xfId="15548"/>
    <cellStyle name="Comma 3 3 7 10" xfId="15549"/>
    <cellStyle name="Comma 3 3 7 10 2" xfId="15550"/>
    <cellStyle name="Comma 3 3 7 10 2 2" xfId="15551"/>
    <cellStyle name="Comma 3 3 7 11" xfId="15552"/>
    <cellStyle name="Comma 3 3 7 11 2" xfId="15553"/>
    <cellStyle name="Comma 3 3 7 11 2 2" xfId="15554"/>
    <cellStyle name="Comma 3 3 7 12" xfId="15555"/>
    <cellStyle name="Comma 3 3 7 12 2" xfId="15556"/>
    <cellStyle name="Comma 3 3 7 12 2 2" xfId="15557"/>
    <cellStyle name="Comma 3 3 7 13" xfId="15558"/>
    <cellStyle name="Comma 3 3 7 13 2" xfId="15559"/>
    <cellStyle name="Comma 3 3 7 13 2 2" xfId="15560"/>
    <cellStyle name="Comma 3 3 7 14" xfId="15561"/>
    <cellStyle name="Comma 3 3 7 14 2" xfId="15562"/>
    <cellStyle name="Comma 3 3 7 14 2 2" xfId="15563"/>
    <cellStyle name="Comma 3 3 7 15" xfId="15564"/>
    <cellStyle name="Comma 3 3 7 15 2" xfId="15565"/>
    <cellStyle name="Comma 3 3 7 2" xfId="15566"/>
    <cellStyle name="Comma 3 3 7 2 2" xfId="15567"/>
    <cellStyle name="Comma 3 3 7 2 2 2" xfId="15568"/>
    <cellStyle name="Comma 3 3 7 3" xfId="15569"/>
    <cellStyle name="Comma 3 3 7 3 2" xfId="15570"/>
    <cellStyle name="Comma 3 3 7 3 2 2" xfId="15571"/>
    <cellStyle name="Comma 3 3 7 4" xfId="15572"/>
    <cellStyle name="Comma 3 3 7 4 2" xfId="15573"/>
    <cellStyle name="Comma 3 3 7 4 2 2" xfId="15574"/>
    <cellStyle name="Comma 3 3 7 5" xfId="15575"/>
    <cellStyle name="Comma 3 3 7 5 2" xfId="15576"/>
    <cellStyle name="Comma 3 3 7 5 2 2" xfId="15577"/>
    <cellStyle name="Comma 3 3 7 6" xfId="15578"/>
    <cellStyle name="Comma 3 3 7 6 2" xfId="15579"/>
    <cellStyle name="Comma 3 3 7 6 2 2" xfId="15580"/>
    <cellStyle name="Comma 3 3 7 7" xfId="15581"/>
    <cellStyle name="Comma 3 3 7 7 2" xfId="15582"/>
    <cellStyle name="Comma 3 3 7 7 2 2" xfId="15583"/>
    <cellStyle name="Comma 3 3 7 8" xfId="15584"/>
    <cellStyle name="Comma 3 3 7 8 2" xfId="15585"/>
    <cellStyle name="Comma 3 3 7 8 2 2" xfId="15586"/>
    <cellStyle name="Comma 3 3 7 9" xfId="15587"/>
    <cellStyle name="Comma 3 3 7 9 2" xfId="15588"/>
    <cellStyle name="Comma 3 3 7 9 2 2" xfId="15589"/>
    <cellStyle name="Comma 3 3 8" xfId="15590"/>
    <cellStyle name="Comma 3 3 8 10" xfId="15591"/>
    <cellStyle name="Comma 3 3 8 10 2" xfId="15592"/>
    <cellStyle name="Comma 3 3 8 10 2 2" xfId="15593"/>
    <cellStyle name="Comma 3 3 8 11" xfId="15594"/>
    <cellStyle name="Comma 3 3 8 11 2" xfId="15595"/>
    <cellStyle name="Comma 3 3 8 11 2 2" xfId="15596"/>
    <cellStyle name="Comma 3 3 8 12" xfId="15597"/>
    <cellStyle name="Comma 3 3 8 12 2" xfId="15598"/>
    <cellStyle name="Comma 3 3 8 12 2 2" xfId="15599"/>
    <cellStyle name="Comma 3 3 8 13" xfId="15600"/>
    <cellStyle name="Comma 3 3 8 13 2" xfId="15601"/>
    <cellStyle name="Comma 3 3 8 13 2 2" xfId="15602"/>
    <cellStyle name="Comma 3 3 8 14" xfId="15603"/>
    <cellStyle name="Comma 3 3 8 14 2" xfId="15604"/>
    <cellStyle name="Comma 3 3 8 14 2 2" xfId="15605"/>
    <cellStyle name="Comma 3 3 8 15" xfId="15606"/>
    <cellStyle name="Comma 3 3 8 15 2" xfId="15607"/>
    <cellStyle name="Comma 3 3 8 2" xfId="15608"/>
    <cellStyle name="Comma 3 3 8 2 2" xfId="15609"/>
    <cellStyle name="Comma 3 3 8 2 2 2" xfId="15610"/>
    <cellStyle name="Comma 3 3 8 3" xfId="15611"/>
    <cellStyle name="Comma 3 3 8 3 2" xfId="15612"/>
    <cellStyle name="Comma 3 3 8 3 2 2" xfId="15613"/>
    <cellStyle name="Comma 3 3 8 4" xfId="15614"/>
    <cellStyle name="Comma 3 3 8 4 2" xfId="15615"/>
    <cellStyle name="Comma 3 3 8 4 2 2" xfId="15616"/>
    <cellStyle name="Comma 3 3 8 5" xfId="15617"/>
    <cellStyle name="Comma 3 3 8 5 2" xfId="15618"/>
    <cellStyle name="Comma 3 3 8 5 2 2" xfId="15619"/>
    <cellStyle name="Comma 3 3 8 6" xfId="15620"/>
    <cellStyle name="Comma 3 3 8 6 2" xfId="15621"/>
    <cellStyle name="Comma 3 3 8 6 2 2" xfId="15622"/>
    <cellStyle name="Comma 3 3 8 7" xfId="15623"/>
    <cellStyle name="Comma 3 3 8 7 2" xfId="15624"/>
    <cellStyle name="Comma 3 3 8 7 2 2" xfId="15625"/>
    <cellStyle name="Comma 3 3 8 8" xfId="15626"/>
    <cellStyle name="Comma 3 3 8 8 2" xfId="15627"/>
    <cellStyle name="Comma 3 3 8 8 2 2" xfId="15628"/>
    <cellStyle name="Comma 3 3 8 9" xfId="15629"/>
    <cellStyle name="Comma 3 3 8 9 2" xfId="15630"/>
    <cellStyle name="Comma 3 3 8 9 2 2" xfId="15631"/>
    <cellStyle name="Comma 3 3 9" xfId="15632"/>
    <cellStyle name="Comma 3 3 9 10" xfId="15633"/>
    <cellStyle name="Comma 3 3 9 10 2" xfId="15634"/>
    <cellStyle name="Comma 3 3 9 10 2 2" xfId="15635"/>
    <cellStyle name="Comma 3 3 9 11" xfId="15636"/>
    <cellStyle name="Comma 3 3 9 11 2" xfId="15637"/>
    <cellStyle name="Comma 3 3 9 11 2 2" xfId="15638"/>
    <cellStyle name="Comma 3 3 9 12" xfId="15639"/>
    <cellStyle name="Comma 3 3 9 12 2" xfId="15640"/>
    <cellStyle name="Comma 3 3 9 12 2 2" xfId="15641"/>
    <cellStyle name="Comma 3 3 9 13" xfId="15642"/>
    <cellStyle name="Comma 3 3 9 13 2" xfId="15643"/>
    <cellStyle name="Comma 3 3 9 13 2 2" xfId="15644"/>
    <cellStyle name="Comma 3 3 9 14" xfId="15645"/>
    <cellStyle name="Comma 3 3 9 14 2" xfId="15646"/>
    <cellStyle name="Comma 3 3 9 14 2 2" xfId="15647"/>
    <cellStyle name="Comma 3 3 9 15" xfId="15648"/>
    <cellStyle name="Comma 3 3 9 15 2" xfId="15649"/>
    <cellStyle name="Comma 3 3 9 2" xfId="15650"/>
    <cellStyle name="Comma 3 3 9 2 2" xfId="15651"/>
    <cellStyle name="Comma 3 3 9 2 2 2" xfId="15652"/>
    <cellStyle name="Comma 3 3 9 3" xfId="15653"/>
    <cellStyle name="Comma 3 3 9 3 2" xfId="15654"/>
    <cellStyle name="Comma 3 3 9 3 2 2" xfId="15655"/>
    <cellStyle name="Comma 3 3 9 4" xfId="15656"/>
    <cellStyle name="Comma 3 3 9 4 2" xfId="15657"/>
    <cellStyle name="Comma 3 3 9 4 2 2" xfId="15658"/>
    <cellStyle name="Comma 3 3 9 5" xfId="15659"/>
    <cellStyle name="Comma 3 3 9 5 2" xfId="15660"/>
    <cellStyle name="Comma 3 3 9 5 2 2" xfId="15661"/>
    <cellStyle name="Comma 3 3 9 6" xfId="15662"/>
    <cellStyle name="Comma 3 3 9 6 2" xfId="15663"/>
    <cellStyle name="Comma 3 3 9 6 2 2" xfId="15664"/>
    <cellStyle name="Comma 3 3 9 7" xfId="15665"/>
    <cellStyle name="Comma 3 3 9 7 2" xfId="15666"/>
    <cellStyle name="Comma 3 3 9 7 2 2" xfId="15667"/>
    <cellStyle name="Comma 3 3 9 8" xfId="15668"/>
    <cellStyle name="Comma 3 3 9 8 2" xfId="15669"/>
    <cellStyle name="Comma 3 3 9 8 2 2" xfId="15670"/>
    <cellStyle name="Comma 3 3 9 9" xfId="15671"/>
    <cellStyle name="Comma 3 3 9 9 2" xfId="15672"/>
    <cellStyle name="Comma 3 3 9 9 2 2" xfId="15673"/>
    <cellStyle name="Comma 3 4" xfId="15674"/>
    <cellStyle name="Comma 3 4 2" xfId="15675"/>
    <cellStyle name="Comma 3 4 2 2" xfId="15676"/>
    <cellStyle name="Comma 3 5" xfId="15677"/>
    <cellStyle name="Comma 3 5 2" xfId="15678"/>
    <cellStyle name="Comma 3 5 2 2" xfId="15679"/>
    <cellStyle name="Comma 3 5 2 2 2" xfId="49530"/>
    <cellStyle name="Comma 3 6" xfId="15680"/>
    <cellStyle name="Comma 3 6 2" xfId="15681"/>
    <cellStyle name="Comma 3 6 2 2" xfId="15682"/>
    <cellStyle name="Comma 3 7" xfId="15683"/>
    <cellStyle name="Comma 3 7 2" xfId="15684"/>
    <cellStyle name="Comma 3 7 2 2" xfId="15685"/>
    <cellStyle name="Comma 3 8" xfId="15686"/>
    <cellStyle name="Comma 3 8 2" xfId="15687"/>
    <cellStyle name="Comma 3 9" xfId="15688"/>
    <cellStyle name="Comma 3 9 2" xfId="15689"/>
    <cellStyle name="Comma 30" xfId="15690"/>
    <cellStyle name="Comma 30 2" xfId="49531"/>
    <cellStyle name="Comma 31" xfId="15691"/>
    <cellStyle name="Comma 32" xfId="15692"/>
    <cellStyle name="Comma 33" xfId="49532"/>
    <cellStyle name="Comma 34" xfId="49533"/>
    <cellStyle name="Comma 35" xfId="49534"/>
    <cellStyle name="Comma 4" xfId="15693"/>
    <cellStyle name="Comma 4 2" xfId="15694"/>
    <cellStyle name="Comma 4 2 10" xfId="15695"/>
    <cellStyle name="Comma 4 2 10 10" xfId="15696"/>
    <cellStyle name="Comma 4 2 10 10 2" xfId="15697"/>
    <cellStyle name="Comma 4 2 10 10 2 2" xfId="15698"/>
    <cellStyle name="Comma 4 2 10 11" xfId="15699"/>
    <cellStyle name="Comma 4 2 10 11 2" xfId="15700"/>
    <cellStyle name="Comma 4 2 10 11 2 2" xfId="15701"/>
    <cellStyle name="Comma 4 2 10 12" xfId="15702"/>
    <cellStyle name="Comma 4 2 10 12 2" xfId="15703"/>
    <cellStyle name="Comma 4 2 10 12 2 2" xfId="15704"/>
    <cellStyle name="Comma 4 2 10 13" xfId="15705"/>
    <cellStyle name="Comma 4 2 10 13 2" xfId="15706"/>
    <cellStyle name="Comma 4 2 10 13 2 2" xfId="15707"/>
    <cellStyle name="Comma 4 2 10 14" xfId="15708"/>
    <cellStyle name="Comma 4 2 10 14 2" xfId="15709"/>
    <cellStyle name="Comma 4 2 10 14 2 2" xfId="15710"/>
    <cellStyle name="Comma 4 2 10 15" xfId="15711"/>
    <cellStyle name="Comma 4 2 10 15 2" xfId="15712"/>
    <cellStyle name="Comma 4 2 10 2" xfId="15713"/>
    <cellStyle name="Comma 4 2 10 2 2" xfId="15714"/>
    <cellStyle name="Comma 4 2 10 2 2 2" xfId="15715"/>
    <cellStyle name="Comma 4 2 10 3" xfId="15716"/>
    <cellStyle name="Comma 4 2 10 3 2" xfId="15717"/>
    <cellStyle name="Comma 4 2 10 3 2 2" xfId="15718"/>
    <cellStyle name="Comma 4 2 10 4" xfId="15719"/>
    <cellStyle name="Comma 4 2 10 4 2" xfId="15720"/>
    <cellStyle name="Comma 4 2 10 4 2 2" xfId="15721"/>
    <cellStyle name="Comma 4 2 10 5" xfId="15722"/>
    <cellStyle name="Comma 4 2 10 5 2" xfId="15723"/>
    <cellStyle name="Comma 4 2 10 5 2 2" xfId="15724"/>
    <cellStyle name="Comma 4 2 10 6" xfId="15725"/>
    <cellStyle name="Comma 4 2 10 6 2" xfId="15726"/>
    <cellStyle name="Comma 4 2 10 6 2 2" xfId="15727"/>
    <cellStyle name="Comma 4 2 10 7" xfId="15728"/>
    <cellStyle name="Comma 4 2 10 7 2" xfId="15729"/>
    <cellStyle name="Comma 4 2 10 7 2 2" xfId="15730"/>
    <cellStyle name="Comma 4 2 10 8" xfId="15731"/>
    <cellStyle name="Comma 4 2 10 8 2" xfId="15732"/>
    <cellStyle name="Comma 4 2 10 8 2 2" xfId="15733"/>
    <cellStyle name="Comma 4 2 10 9" xfId="15734"/>
    <cellStyle name="Comma 4 2 10 9 2" xfId="15735"/>
    <cellStyle name="Comma 4 2 10 9 2 2" xfId="15736"/>
    <cellStyle name="Comma 4 2 11" xfId="15737"/>
    <cellStyle name="Comma 4 2 11 10" xfId="15738"/>
    <cellStyle name="Comma 4 2 11 10 2" xfId="15739"/>
    <cellStyle name="Comma 4 2 11 10 2 2" xfId="15740"/>
    <cellStyle name="Comma 4 2 11 11" xfId="15741"/>
    <cellStyle name="Comma 4 2 11 11 2" xfId="15742"/>
    <cellStyle name="Comma 4 2 11 11 2 2" xfId="15743"/>
    <cellStyle name="Comma 4 2 11 12" xfId="15744"/>
    <cellStyle name="Comma 4 2 11 12 2" xfId="15745"/>
    <cellStyle name="Comma 4 2 11 12 2 2" xfId="15746"/>
    <cellStyle name="Comma 4 2 11 13" xfId="15747"/>
    <cellStyle name="Comma 4 2 11 13 2" xfId="15748"/>
    <cellStyle name="Comma 4 2 11 13 2 2" xfId="15749"/>
    <cellStyle name="Comma 4 2 11 14" xfId="15750"/>
    <cellStyle name="Comma 4 2 11 14 2" xfId="15751"/>
    <cellStyle name="Comma 4 2 11 14 2 2" xfId="15752"/>
    <cellStyle name="Comma 4 2 11 15" xfId="15753"/>
    <cellStyle name="Comma 4 2 11 15 2" xfId="15754"/>
    <cellStyle name="Comma 4 2 11 2" xfId="15755"/>
    <cellStyle name="Comma 4 2 11 2 2" xfId="15756"/>
    <cellStyle name="Comma 4 2 11 2 2 2" xfId="15757"/>
    <cellStyle name="Comma 4 2 11 3" xfId="15758"/>
    <cellStyle name="Comma 4 2 11 3 2" xfId="15759"/>
    <cellStyle name="Comma 4 2 11 3 2 2" xfId="15760"/>
    <cellStyle name="Comma 4 2 11 4" xfId="15761"/>
    <cellStyle name="Comma 4 2 11 4 2" xfId="15762"/>
    <cellStyle name="Comma 4 2 11 4 2 2" xfId="15763"/>
    <cellStyle name="Comma 4 2 11 5" xfId="15764"/>
    <cellStyle name="Comma 4 2 11 5 2" xfId="15765"/>
    <cellStyle name="Comma 4 2 11 5 2 2" xfId="15766"/>
    <cellStyle name="Comma 4 2 11 6" xfId="15767"/>
    <cellStyle name="Comma 4 2 11 6 2" xfId="15768"/>
    <cellStyle name="Comma 4 2 11 6 2 2" xfId="15769"/>
    <cellStyle name="Comma 4 2 11 7" xfId="15770"/>
    <cellStyle name="Comma 4 2 11 7 2" xfId="15771"/>
    <cellStyle name="Comma 4 2 11 7 2 2" xfId="15772"/>
    <cellStyle name="Comma 4 2 11 8" xfId="15773"/>
    <cellStyle name="Comma 4 2 11 8 2" xfId="15774"/>
    <cellStyle name="Comma 4 2 11 8 2 2" xfId="15775"/>
    <cellStyle name="Comma 4 2 11 9" xfId="15776"/>
    <cellStyle name="Comma 4 2 11 9 2" xfId="15777"/>
    <cellStyle name="Comma 4 2 11 9 2 2" xfId="15778"/>
    <cellStyle name="Comma 4 2 12" xfId="15779"/>
    <cellStyle name="Comma 4 2 12 10" xfId="15780"/>
    <cellStyle name="Comma 4 2 12 10 2" xfId="15781"/>
    <cellStyle name="Comma 4 2 12 10 2 2" xfId="15782"/>
    <cellStyle name="Comma 4 2 12 11" xfId="15783"/>
    <cellStyle name="Comma 4 2 12 11 2" xfId="15784"/>
    <cellStyle name="Comma 4 2 12 11 2 2" xfId="15785"/>
    <cellStyle name="Comma 4 2 12 12" xfId="15786"/>
    <cellStyle name="Comma 4 2 12 12 2" xfId="15787"/>
    <cellStyle name="Comma 4 2 12 12 2 2" xfId="15788"/>
    <cellStyle name="Comma 4 2 12 13" xfId="15789"/>
    <cellStyle name="Comma 4 2 12 13 2" xfId="15790"/>
    <cellStyle name="Comma 4 2 12 13 2 2" xfId="15791"/>
    <cellStyle name="Comma 4 2 12 14" xfId="15792"/>
    <cellStyle name="Comma 4 2 12 14 2" xfId="15793"/>
    <cellStyle name="Comma 4 2 12 14 2 2" xfId="15794"/>
    <cellStyle name="Comma 4 2 12 15" xfId="15795"/>
    <cellStyle name="Comma 4 2 12 15 2" xfId="15796"/>
    <cellStyle name="Comma 4 2 12 2" xfId="15797"/>
    <cellStyle name="Comma 4 2 12 2 2" xfId="15798"/>
    <cellStyle name="Comma 4 2 12 2 2 2" xfId="15799"/>
    <cellStyle name="Comma 4 2 12 3" xfId="15800"/>
    <cellStyle name="Comma 4 2 12 3 2" xfId="15801"/>
    <cellStyle name="Comma 4 2 12 3 2 2" xfId="15802"/>
    <cellStyle name="Comma 4 2 12 4" xfId="15803"/>
    <cellStyle name="Comma 4 2 12 4 2" xfId="15804"/>
    <cellStyle name="Comma 4 2 12 4 2 2" xfId="15805"/>
    <cellStyle name="Comma 4 2 12 5" xfId="15806"/>
    <cellStyle name="Comma 4 2 12 5 2" xfId="15807"/>
    <cellStyle name="Comma 4 2 12 5 2 2" xfId="15808"/>
    <cellStyle name="Comma 4 2 12 6" xfId="15809"/>
    <cellStyle name="Comma 4 2 12 6 2" xfId="15810"/>
    <cellStyle name="Comma 4 2 12 6 2 2" xfId="15811"/>
    <cellStyle name="Comma 4 2 12 7" xfId="15812"/>
    <cellStyle name="Comma 4 2 12 7 2" xfId="15813"/>
    <cellStyle name="Comma 4 2 12 7 2 2" xfId="15814"/>
    <cellStyle name="Comma 4 2 12 8" xfId="15815"/>
    <cellStyle name="Comma 4 2 12 8 2" xfId="15816"/>
    <cellStyle name="Comma 4 2 12 8 2 2" xfId="15817"/>
    <cellStyle name="Comma 4 2 12 9" xfId="15818"/>
    <cellStyle name="Comma 4 2 12 9 2" xfId="15819"/>
    <cellStyle name="Comma 4 2 12 9 2 2" xfId="15820"/>
    <cellStyle name="Comma 4 2 13" xfId="15821"/>
    <cellStyle name="Comma 4 2 13 10" xfId="15822"/>
    <cellStyle name="Comma 4 2 13 10 2" xfId="15823"/>
    <cellStyle name="Comma 4 2 13 10 2 2" xfId="15824"/>
    <cellStyle name="Comma 4 2 13 11" xfId="15825"/>
    <cellStyle name="Comma 4 2 13 11 2" xfId="15826"/>
    <cellStyle name="Comma 4 2 13 11 2 2" xfId="15827"/>
    <cellStyle name="Comma 4 2 13 12" xfId="15828"/>
    <cellStyle name="Comma 4 2 13 12 2" xfId="15829"/>
    <cellStyle name="Comma 4 2 13 12 2 2" xfId="15830"/>
    <cellStyle name="Comma 4 2 13 13" xfId="15831"/>
    <cellStyle name="Comma 4 2 13 13 2" xfId="15832"/>
    <cellStyle name="Comma 4 2 13 13 2 2" xfId="15833"/>
    <cellStyle name="Comma 4 2 13 14" xfId="15834"/>
    <cellStyle name="Comma 4 2 13 14 2" xfId="15835"/>
    <cellStyle name="Comma 4 2 13 14 2 2" xfId="15836"/>
    <cellStyle name="Comma 4 2 13 15" xfId="15837"/>
    <cellStyle name="Comma 4 2 13 15 2" xfId="15838"/>
    <cellStyle name="Comma 4 2 13 2" xfId="15839"/>
    <cellStyle name="Comma 4 2 13 2 2" xfId="15840"/>
    <cellStyle name="Comma 4 2 13 2 2 2" xfId="15841"/>
    <cellStyle name="Comma 4 2 13 3" xfId="15842"/>
    <cellStyle name="Comma 4 2 13 3 2" xfId="15843"/>
    <cellStyle name="Comma 4 2 13 3 2 2" xfId="15844"/>
    <cellStyle name="Comma 4 2 13 4" xfId="15845"/>
    <cellStyle name="Comma 4 2 13 4 2" xfId="15846"/>
    <cellStyle name="Comma 4 2 13 4 2 2" xfId="15847"/>
    <cellStyle name="Comma 4 2 13 5" xfId="15848"/>
    <cellStyle name="Comma 4 2 13 5 2" xfId="15849"/>
    <cellStyle name="Comma 4 2 13 5 2 2" xfId="15850"/>
    <cellStyle name="Comma 4 2 13 6" xfId="15851"/>
    <cellStyle name="Comma 4 2 13 6 2" xfId="15852"/>
    <cellStyle name="Comma 4 2 13 6 2 2" xfId="15853"/>
    <cellStyle name="Comma 4 2 13 7" xfId="15854"/>
    <cellStyle name="Comma 4 2 13 7 2" xfId="15855"/>
    <cellStyle name="Comma 4 2 13 7 2 2" xfId="15856"/>
    <cellStyle name="Comma 4 2 13 8" xfId="15857"/>
    <cellStyle name="Comma 4 2 13 8 2" xfId="15858"/>
    <cellStyle name="Comma 4 2 13 8 2 2" xfId="15859"/>
    <cellStyle name="Comma 4 2 13 9" xfId="15860"/>
    <cellStyle name="Comma 4 2 13 9 2" xfId="15861"/>
    <cellStyle name="Comma 4 2 13 9 2 2" xfId="15862"/>
    <cellStyle name="Comma 4 2 14" xfId="15863"/>
    <cellStyle name="Comma 4 2 14 10" xfId="15864"/>
    <cellStyle name="Comma 4 2 14 10 2" xfId="15865"/>
    <cellStyle name="Comma 4 2 14 10 2 2" xfId="15866"/>
    <cellStyle name="Comma 4 2 14 11" xfId="15867"/>
    <cellStyle name="Comma 4 2 14 11 2" xfId="15868"/>
    <cellStyle name="Comma 4 2 14 11 2 2" xfId="15869"/>
    <cellStyle name="Comma 4 2 14 12" xfId="15870"/>
    <cellStyle name="Comma 4 2 14 12 2" xfId="15871"/>
    <cellStyle name="Comma 4 2 14 12 2 2" xfId="15872"/>
    <cellStyle name="Comma 4 2 14 13" xfId="15873"/>
    <cellStyle name="Comma 4 2 14 13 2" xfId="15874"/>
    <cellStyle name="Comma 4 2 14 13 2 2" xfId="15875"/>
    <cellStyle name="Comma 4 2 14 14" xfId="15876"/>
    <cellStyle name="Comma 4 2 14 14 2" xfId="15877"/>
    <cellStyle name="Comma 4 2 14 14 2 2" xfId="15878"/>
    <cellStyle name="Comma 4 2 14 15" xfId="15879"/>
    <cellStyle name="Comma 4 2 14 15 2" xfId="15880"/>
    <cellStyle name="Comma 4 2 14 2" xfId="15881"/>
    <cellStyle name="Comma 4 2 14 2 2" xfId="15882"/>
    <cellStyle name="Comma 4 2 14 2 2 2" xfId="15883"/>
    <cellStyle name="Comma 4 2 14 3" xfId="15884"/>
    <cellStyle name="Comma 4 2 14 3 2" xfId="15885"/>
    <cellStyle name="Comma 4 2 14 3 2 2" xfId="15886"/>
    <cellStyle name="Comma 4 2 14 4" xfId="15887"/>
    <cellStyle name="Comma 4 2 14 4 2" xfId="15888"/>
    <cellStyle name="Comma 4 2 14 4 2 2" xfId="15889"/>
    <cellStyle name="Comma 4 2 14 5" xfId="15890"/>
    <cellStyle name="Comma 4 2 14 5 2" xfId="15891"/>
    <cellStyle name="Comma 4 2 14 5 2 2" xfId="15892"/>
    <cellStyle name="Comma 4 2 14 6" xfId="15893"/>
    <cellStyle name="Comma 4 2 14 6 2" xfId="15894"/>
    <cellStyle name="Comma 4 2 14 6 2 2" xfId="15895"/>
    <cellStyle name="Comma 4 2 14 7" xfId="15896"/>
    <cellStyle name="Comma 4 2 14 7 2" xfId="15897"/>
    <cellStyle name="Comma 4 2 14 7 2 2" xfId="15898"/>
    <cellStyle name="Comma 4 2 14 8" xfId="15899"/>
    <cellStyle name="Comma 4 2 14 8 2" xfId="15900"/>
    <cellStyle name="Comma 4 2 14 8 2 2" xfId="15901"/>
    <cellStyle name="Comma 4 2 14 9" xfId="15902"/>
    <cellStyle name="Comma 4 2 14 9 2" xfId="15903"/>
    <cellStyle name="Comma 4 2 14 9 2 2" xfId="15904"/>
    <cellStyle name="Comma 4 2 15" xfId="15905"/>
    <cellStyle name="Comma 4 2 15 10" xfId="15906"/>
    <cellStyle name="Comma 4 2 15 10 2" xfId="15907"/>
    <cellStyle name="Comma 4 2 15 10 2 2" xfId="15908"/>
    <cellStyle name="Comma 4 2 15 11" xfId="15909"/>
    <cellStyle name="Comma 4 2 15 11 2" xfId="15910"/>
    <cellStyle name="Comma 4 2 15 11 2 2" xfId="15911"/>
    <cellStyle name="Comma 4 2 15 12" xfId="15912"/>
    <cellStyle name="Comma 4 2 15 12 2" xfId="15913"/>
    <cellStyle name="Comma 4 2 15 12 2 2" xfId="15914"/>
    <cellStyle name="Comma 4 2 15 13" xfId="15915"/>
    <cellStyle name="Comma 4 2 15 13 2" xfId="15916"/>
    <cellStyle name="Comma 4 2 15 13 2 2" xfId="15917"/>
    <cellStyle name="Comma 4 2 15 14" xfId="15918"/>
    <cellStyle name="Comma 4 2 15 14 2" xfId="15919"/>
    <cellStyle name="Comma 4 2 15 14 2 2" xfId="15920"/>
    <cellStyle name="Comma 4 2 15 15" xfId="15921"/>
    <cellStyle name="Comma 4 2 15 15 2" xfId="15922"/>
    <cellStyle name="Comma 4 2 15 2" xfId="15923"/>
    <cellStyle name="Comma 4 2 15 2 2" xfId="15924"/>
    <cellStyle name="Comma 4 2 15 2 2 2" xfId="15925"/>
    <cellStyle name="Comma 4 2 15 3" xfId="15926"/>
    <cellStyle name="Comma 4 2 15 3 2" xfId="15927"/>
    <cellStyle name="Comma 4 2 15 3 2 2" xfId="15928"/>
    <cellStyle name="Comma 4 2 15 4" xfId="15929"/>
    <cellStyle name="Comma 4 2 15 4 2" xfId="15930"/>
    <cellStyle name="Comma 4 2 15 4 2 2" xfId="15931"/>
    <cellStyle name="Comma 4 2 15 5" xfId="15932"/>
    <cellStyle name="Comma 4 2 15 5 2" xfId="15933"/>
    <cellStyle name="Comma 4 2 15 5 2 2" xfId="15934"/>
    <cellStyle name="Comma 4 2 15 6" xfId="15935"/>
    <cellStyle name="Comma 4 2 15 6 2" xfId="15936"/>
    <cellStyle name="Comma 4 2 15 6 2 2" xfId="15937"/>
    <cellStyle name="Comma 4 2 15 7" xfId="15938"/>
    <cellStyle name="Comma 4 2 15 7 2" xfId="15939"/>
    <cellStyle name="Comma 4 2 15 7 2 2" xfId="15940"/>
    <cellStyle name="Comma 4 2 15 8" xfId="15941"/>
    <cellStyle name="Comma 4 2 15 8 2" xfId="15942"/>
    <cellStyle name="Comma 4 2 15 8 2 2" xfId="15943"/>
    <cellStyle name="Comma 4 2 15 9" xfId="15944"/>
    <cellStyle name="Comma 4 2 15 9 2" xfId="15945"/>
    <cellStyle name="Comma 4 2 15 9 2 2" xfId="15946"/>
    <cellStyle name="Comma 4 2 16" xfId="15947"/>
    <cellStyle name="Comma 4 2 16 10" xfId="15948"/>
    <cellStyle name="Comma 4 2 16 10 2" xfId="15949"/>
    <cellStyle name="Comma 4 2 16 10 2 2" xfId="15950"/>
    <cellStyle name="Comma 4 2 16 11" xfId="15951"/>
    <cellStyle name="Comma 4 2 16 11 2" xfId="15952"/>
    <cellStyle name="Comma 4 2 16 11 2 2" xfId="15953"/>
    <cellStyle name="Comma 4 2 16 12" xfId="15954"/>
    <cellStyle name="Comma 4 2 16 12 2" xfId="15955"/>
    <cellStyle name="Comma 4 2 16 12 2 2" xfId="15956"/>
    <cellStyle name="Comma 4 2 16 13" xfId="15957"/>
    <cellStyle name="Comma 4 2 16 13 2" xfId="15958"/>
    <cellStyle name="Comma 4 2 16 13 2 2" xfId="15959"/>
    <cellStyle name="Comma 4 2 16 14" xfId="15960"/>
    <cellStyle name="Comma 4 2 16 14 2" xfId="15961"/>
    <cellStyle name="Comma 4 2 16 14 2 2" xfId="15962"/>
    <cellStyle name="Comma 4 2 16 15" xfId="15963"/>
    <cellStyle name="Comma 4 2 16 15 2" xfId="15964"/>
    <cellStyle name="Comma 4 2 16 2" xfId="15965"/>
    <cellStyle name="Comma 4 2 16 2 2" xfId="15966"/>
    <cellStyle name="Comma 4 2 16 2 2 2" xfId="15967"/>
    <cellStyle name="Comma 4 2 16 3" xfId="15968"/>
    <cellStyle name="Comma 4 2 16 3 2" xfId="15969"/>
    <cellStyle name="Comma 4 2 16 3 2 2" xfId="15970"/>
    <cellStyle name="Comma 4 2 16 4" xfId="15971"/>
    <cellStyle name="Comma 4 2 16 4 2" xfId="15972"/>
    <cellStyle name="Comma 4 2 16 4 2 2" xfId="15973"/>
    <cellStyle name="Comma 4 2 16 5" xfId="15974"/>
    <cellStyle name="Comma 4 2 16 5 2" xfId="15975"/>
    <cellStyle name="Comma 4 2 16 5 2 2" xfId="15976"/>
    <cellStyle name="Comma 4 2 16 6" xfId="15977"/>
    <cellStyle name="Comma 4 2 16 6 2" xfId="15978"/>
    <cellStyle name="Comma 4 2 16 6 2 2" xfId="15979"/>
    <cellStyle name="Comma 4 2 16 7" xfId="15980"/>
    <cellStyle name="Comma 4 2 16 7 2" xfId="15981"/>
    <cellStyle name="Comma 4 2 16 7 2 2" xfId="15982"/>
    <cellStyle name="Comma 4 2 16 8" xfId="15983"/>
    <cellStyle name="Comma 4 2 16 8 2" xfId="15984"/>
    <cellStyle name="Comma 4 2 16 8 2 2" xfId="15985"/>
    <cellStyle name="Comma 4 2 16 9" xfId="15986"/>
    <cellStyle name="Comma 4 2 16 9 2" xfId="15987"/>
    <cellStyle name="Comma 4 2 16 9 2 2" xfId="15988"/>
    <cellStyle name="Comma 4 2 17" xfId="15989"/>
    <cellStyle name="Comma 4 2 17 10" xfId="15990"/>
    <cellStyle name="Comma 4 2 17 10 2" xfId="15991"/>
    <cellStyle name="Comma 4 2 17 10 2 2" xfId="15992"/>
    <cellStyle name="Comma 4 2 17 11" xfId="15993"/>
    <cellStyle name="Comma 4 2 17 11 2" xfId="15994"/>
    <cellStyle name="Comma 4 2 17 11 2 2" xfId="15995"/>
    <cellStyle name="Comma 4 2 17 12" xfId="15996"/>
    <cellStyle name="Comma 4 2 17 12 2" xfId="15997"/>
    <cellStyle name="Comma 4 2 17 12 2 2" xfId="15998"/>
    <cellStyle name="Comma 4 2 17 13" xfId="15999"/>
    <cellStyle name="Comma 4 2 17 13 2" xfId="16000"/>
    <cellStyle name="Comma 4 2 17 13 2 2" xfId="16001"/>
    <cellStyle name="Comma 4 2 17 14" xfId="16002"/>
    <cellStyle name="Comma 4 2 17 14 2" xfId="16003"/>
    <cellStyle name="Comma 4 2 17 14 2 2" xfId="16004"/>
    <cellStyle name="Comma 4 2 17 15" xfId="16005"/>
    <cellStyle name="Comma 4 2 17 15 2" xfId="16006"/>
    <cellStyle name="Comma 4 2 17 2" xfId="16007"/>
    <cellStyle name="Comma 4 2 17 2 2" xfId="16008"/>
    <cellStyle name="Comma 4 2 17 2 2 2" xfId="16009"/>
    <cellStyle name="Comma 4 2 17 3" xfId="16010"/>
    <cellStyle name="Comma 4 2 17 3 2" xfId="16011"/>
    <cellStyle name="Comma 4 2 17 3 2 2" xfId="16012"/>
    <cellStyle name="Comma 4 2 17 4" xfId="16013"/>
    <cellStyle name="Comma 4 2 17 4 2" xfId="16014"/>
    <cellStyle name="Comma 4 2 17 4 2 2" xfId="16015"/>
    <cellStyle name="Comma 4 2 17 5" xfId="16016"/>
    <cellStyle name="Comma 4 2 17 5 2" xfId="16017"/>
    <cellStyle name="Comma 4 2 17 5 2 2" xfId="16018"/>
    <cellStyle name="Comma 4 2 17 6" xfId="16019"/>
    <cellStyle name="Comma 4 2 17 6 2" xfId="16020"/>
    <cellStyle name="Comma 4 2 17 6 2 2" xfId="16021"/>
    <cellStyle name="Comma 4 2 17 7" xfId="16022"/>
    <cellStyle name="Comma 4 2 17 7 2" xfId="16023"/>
    <cellStyle name="Comma 4 2 17 7 2 2" xfId="16024"/>
    <cellStyle name="Comma 4 2 17 8" xfId="16025"/>
    <cellStyle name="Comma 4 2 17 8 2" xfId="16026"/>
    <cellStyle name="Comma 4 2 17 8 2 2" xfId="16027"/>
    <cellStyle name="Comma 4 2 17 9" xfId="16028"/>
    <cellStyle name="Comma 4 2 17 9 2" xfId="16029"/>
    <cellStyle name="Comma 4 2 17 9 2 2" xfId="16030"/>
    <cellStyle name="Comma 4 2 18" xfId="16031"/>
    <cellStyle name="Comma 4 2 18 10" xfId="16032"/>
    <cellStyle name="Comma 4 2 18 10 2" xfId="16033"/>
    <cellStyle name="Comma 4 2 18 10 2 2" xfId="16034"/>
    <cellStyle name="Comma 4 2 18 11" xfId="16035"/>
    <cellStyle name="Comma 4 2 18 11 2" xfId="16036"/>
    <cellStyle name="Comma 4 2 18 11 2 2" xfId="16037"/>
    <cellStyle name="Comma 4 2 18 12" xfId="16038"/>
    <cellStyle name="Comma 4 2 18 12 2" xfId="16039"/>
    <cellStyle name="Comma 4 2 18 12 2 2" xfId="16040"/>
    <cellStyle name="Comma 4 2 18 13" xfId="16041"/>
    <cellStyle name="Comma 4 2 18 13 2" xfId="16042"/>
    <cellStyle name="Comma 4 2 18 13 2 2" xfId="16043"/>
    <cellStyle name="Comma 4 2 18 14" xfId="16044"/>
    <cellStyle name="Comma 4 2 18 14 2" xfId="16045"/>
    <cellStyle name="Comma 4 2 18 14 2 2" xfId="16046"/>
    <cellStyle name="Comma 4 2 18 15" xfId="16047"/>
    <cellStyle name="Comma 4 2 18 15 2" xfId="16048"/>
    <cellStyle name="Comma 4 2 18 2" xfId="16049"/>
    <cellStyle name="Comma 4 2 18 2 2" xfId="16050"/>
    <cellStyle name="Comma 4 2 18 2 2 2" xfId="16051"/>
    <cellStyle name="Comma 4 2 18 3" xfId="16052"/>
    <cellStyle name="Comma 4 2 18 3 2" xfId="16053"/>
    <cellStyle name="Comma 4 2 18 3 2 2" xfId="16054"/>
    <cellStyle name="Comma 4 2 18 4" xfId="16055"/>
    <cellStyle name="Comma 4 2 18 4 2" xfId="16056"/>
    <cellStyle name="Comma 4 2 18 4 2 2" xfId="16057"/>
    <cellStyle name="Comma 4 2 18 5" xfId="16058"/>
    <cellStyle name="Comma 4 2 18 5 2" xfId="16059"/>
    <cellStyle name="Comma 4 2 18 5 2 2" xfId="16060"/>
    <cellStyle name="Comma 4 2 18 6" xfId="16061"/>
    <cellStyle name="Comma 4 2 18 6 2" xfId="16062"/>
    <cellStyle name="Comma 4 2 18 6 2 2" xfId="16063"/>
    <cellStyle name="Comma 4 2 18 7" xfId="16064"/>
    <cellStyle name="Comma 4 2 18 7 2" xfId="16065"/>
    <cellStyle name="Comma 4 2 18 7 2 2" xfId="16066"/>
    <cellStyle name="Comma 4 2 18 8" xfId="16067"/>
    <cellStyle name="Comma 4 2 18 8 2" xfId="16068"/>
    <cellStyle name="Comma 4 2 18 8 2 2" xfId="16069"/>
    <cellStyle name="Comma 4 2 18 9" xfId="16070"/>
    <cellStyle name="Comma 4 2 18 9 2" xfId="16071"/>
    <cellStyle name="Comma 4 2 18 9 2 2" xfId="16072"/>
    <cellStyle name="Comma 4 2 19" xfId="16073"/>
    <cellStyle name="Comma 4 2 19 10" xfId="16074"/>
    <cellStyle name="Comma 4 2 19 10 2" xfId="16075"/>
    <cellStyle name="Comma 4 2 19 10 2 2" xfId="16076"/>
    <cellStyle name="Comma 4 2 19 11" xfId="16077"/>
    <cellStyle name="Comma 4 2 19 11 2" xfId="16078"/>
    <cellStyle name="Comma 4 2 19 11 2 2" xfId="16079"/>
    <cellStyle name="Comma 4 2 19 12" xfId="16080"/>
    <cellStyle name="Comma 4 2 19 12 2" xfId="16081"/>
    <cellStyle name="Comma 4 2 19 12 2 2" xfId="16082"/>
    <cellStyle name="Comma 4 2 19 13" xfId="16083"/>
    <cellStyle name="Comma 4 2 19 13 2" xfId="16084"/>
    <cellStyle name="Comma 4 2 19 13 2 2" xfId="16085"/>
    <cellStyle name="Comma 4 2 19 14" xfId="16086"/>
    <cellStyle name="Comma 4 2 19 14 2" xfId="16087"/>
    <cellStyle name="Comma 4 2 19 14 2 2" xfId="16088"/>
    <cellStyle name="Comma 4 2 19 15" xfId="16089"/>
    <cellStyle name="Comma 4 2 19 15 2" xfId="16090"/>
    <cellStyle name="Comma 4 2 19 2" xfId="16091"/>
    <cellStyle name="Comma 4 2 19 2 2" xfId="16092"/>
    <cellStyle name="Comma 4 2 19 2 2 2" xfId="16093"/>
    <cellStyle name="Comma 4 2 19 3" xfId="16094"/>
    <cellStyle name="Comma 4 2 19 3 2" xfId="16095"/>
    <cellStyle name="Comma 4 2 19 3 2 2" xfId="16096"/>
    <cellStyle name="Comma 4 2 19 4" xfId="16097"/>
    <cellStyle name="Comma 4 2 19 4 2" xfId="16098"/>
    <cellStyle name="Comma 4 2 19 4 2 2" xfId="16099"/>
    <cellStyle name="Comma 4 2 19 5" xfId="16100"/>
    <cellStyle name="Comma 4 2 19 5 2" xfId="16101"/>
    <cellStyle name="Comma 4 2 19 5 2 2" xfId="16102"/>
    <cellStyle name="Comma 4 2 19 6" xfId="16103"/>
    <cellStyle name="Comma 4 2 19 6 2" xfId="16104"/>
    <cellStyle name="Comma 4 2 19 6 2 2" xfId="16105"/>
    <cellStyle name="Comma 4 2 19 7" xfId="16106"/>
    <cellStyle name="Comma 4 2 19 7 2" xfId="16107"/>
    <cellStyle name="Comma 4 2 19 7 2 2" xfId="16108"/>
    <cellStyle name="Comma 4 2 19 8" xfId="16109"/>
    <cellStyle name="Comma 4 2 19 8 2" xfId="16110"/>
    <cellStyle name="Comma 4 2 19 8 2 2" xfId="16111"/>
    <cellStyle name="Comma 4 2 19 9" xfId="16112"/>
    <cellStyle name="Comma 4 2 19 9 2" xfId="16113"/>
    <cellStyle name="Comma 4 2 19 9 2 2" xfId="16114"/>
    <cellStyle name="Comma 4 2 2" xfId="16115"/>
    <cellStyle name="Comma 4 2 2 10" xfId="16116"/>
    <cellStyle name="Comma 4 2 2 10 2" xfId="16117"/>
    <cellStyle name="Comma 4 2 2 10 2 2" xfId="16118"/>
    <cellStyle name="Comma 4 2 2 11" xfId="16119"/>
    <cellStyle name="Comma 4 2 2 11 2" xfId="16120"/>
    <cellStyle name="Comma 4 2 2 11 2 2" xfId="16121"/>
    <cellStyle name="Comma 4 2 2 12" xfId="16122"/>
    <cellStyle name="Comma 4 2 2 12 2" xfId="16123"/>
    <cellStyle name="Comma 4 2 2 12 2 2" xfId="16124"/>
    <cellStyle name="Comma 4 2 2 13" xfId="16125"/>
    <cellStyle name="Comma 4 2 2 13 2" xfId="16126"/>
    <cellStyle name="Comma 4 2 2 13 2 2" xfId="16127"/>
    <cellStyle name="Comma 4 2 2 14" xfId="16128"/>
    <cellStyle name="Comma 4 2 2 14 2" xfId="16129"/>
    <cellStyle name="Comma 4 2 2 14 2 2" xfId="16130"/>
    <cellStyle name="Comma 4 2 2 15" xfId="16131"/>
    <cellStyle name="Comma 4 2 2 15 2" xfId="16132"/>
    <cellStyle name="Comma 4 2 2 2" xfId="16133"/>
    <cellStyle name="Comma 4 2 2 2 2" xfId="16134"/>
    <cellStyle name="Comma 4 2 2 2 2 2" xfId="16135"/>
    <cellStyle name="Comma 4 2 2 3" xfId="16136"/>
    <cellStyle name="Comma 4 2 2 3 2" xfId="16137"/>
    <cellStyle name="Comma 4 2 2 3 2 2" xfId="16138"/>
    <cellStyle name="Comma 4 2 2 4" xfId="16139"/>
    <cellStyle name="Comma 4 2 2 4 2" xfId="16140"/>
    <cellStyle name="Comma 4 2 2 4 2 2" xfId="16141"/>
    <cellStyle name="Comma 4 2 2 5" xfId="16142"/>
    <cellStyle name="Comma 4 2 2 5 2" xfId="16143"/>
    <cellStyle name="Comma 4 2 2 5 2 2" xfId="16144"/>
    <cellStyle name="Comma 4 2 2 6" xfId="16145"/>
    <cellStyle name="Comma 4 2 2 6 2" xfId="16146"/>
    <cellStyle name="Comma 4 2 2 6 2 2" xfId="16147"/>
    <cellStyle name="Comma 4 2 2 7" xfId="16148"/>
    <cellStyle name="Comma 4 2 2 7 2" xfId="16149"/>
    <cellStyle name="Comma 4 2 2 7 2 2" xfId="16150"/>
    <cellStyle name="Comma 4 2 2 8" xfId="16151"/>
    <cellStyle name="Comma 4 2 2 8 2" xfId="16152"/>
    <cellStyle name="Comma 4 2 2 8 2 2" xfId="16153"/>
    <cellStyle name="Comma 4 2 2 9" xfId="16154"/>
    <cellStyle name="Comma 4 2 2 9 2" xfId="16155"/>
    <cellStyle name="Comma 4 2 2 9 2 2" xfId="16156"/>
    <cellStyle name="Comma 4 2 20" xfId="16157"/>
    <cellStyle name="Comma 4 2 20 10" xfId="16158"/>
    <cellStyle name="Comma 4 2 20 10 2" xfId="16159"/>
    <cellStyle name="Comma 4 2 20 10 2 2" xfId="16160"/>
    <cellStyle name="Comma 4 2 20 11" xfId="16161"/>
    <cellStyle name="Comma 4 2 20 11 2" xfId="16162"/>
    <cellStyle name="Comma 4 2 20 11 2 2" xfId="16163"/>
    <cellStyle name="Comma 4 2 20 12" xfId="16164"/>
    <cellStyle name="Comma 4 2 20 12 2" xfId="16165"/>
    <cellStyle name="Comma 4 2 20 12 2 2" xfId="16166"/>
    <cellStyle name="Comma 4 2 20 13" xfId="16167"/>
    <cellStyle name="Comma 4 2 20 13 2" xfId="16168"/>
    <cellStyle name="Comma 4 2 20 13 2 2" xfId="16169"/>
    <cellStyle name="Comma 4 2 20 14" xfId="16170"/>
    <cellStyle name="Comma 4 2 20 14 2" xfId="16171"/>
    <cellStyle name="Comma 4 2 20 14 2 2" xfId="16172"/>
    <cellStyle name="Comma 4 2 20 15" xfId="16173"/>
    <cellStyle name="Comma 4 2 20 15 2" xfId="16174"/>
    <cellStyle name="Comma 4 2 20 2" xfId="16175"/>
    <cellStyle name="Comma 4 2 20 2 2" xfId="16176"/>
    <cellStyle name="Comma 4 2 20 2 2 2" xfId="16177"/>
    <cellStyle name="Comma 4 2 20 3" xfId="16178"/>
    <cellStyle name="Comma 4 2 20 3 2" xfId="16179"/>
    <cellStyle name="Comma 4 2 20 3 2 2" xfId="16180"/>
    <cellStyle name="Comma 4 2 20 4" xfId="16181"/>
    <cellStyle name="Comma 4 2 20 4 2" xfId="16182"/>
    <cellStyle name="Comma 4 2 20 4 2 2" xfId="16183"/>
    <cellStyle name="Comma 4 2 20 5" xfId="16184"/>
    <cellStyle name="Comma 4 2 20 5 2" xfId="16185"/>
    <cellStyle name="Comma 4 2 20 5 2 2" xfId="16186"/>
    <cellStyle name="Comma 4 2 20 6" xfId="16187"/>
    <cellStyle name="Comma 4 2 20 6 2" xfId="16188"/>
    <cellStyle name="Comma 4 2 20 6 2 2" xfId="16189"/>
    <cellStyle name="Comma 4 2 20 7" xfId="16190"/>
    <cellStyle name="Comma 4 2 20 7 2" xfId="16191"/>
    <cellStyle name="Comma 4 2 20 7 2 2" xfId="16192"/>
    <cellStyle name="Comma 4 2 20 8" xfId="16193"/>
    <cellStyle name="Comma 4 2 20 8 2" xfId="16194"/>
    <cellStyle name="Comma 4 2 20 8 2 2" xfId="16195"/>
    <cellStyle name="Comma 4 2 20 9" xfId="16196"/>
    <cellStyle name="Comma 4 2 20 9 2" xfId="16197"/>
    <cellStyle name="Comma 4 2 20 9 2 2" xfId="16198"/>
    <cellStyle name="Comma 4 2 21" xfId="16199"/>
    <cellStyle name="Comma 4 2 21 10" xfId="16200"/>
    <cellStyle name="Comma 4 2 21 10 2" xfId="16201"/>
    <cellStyle name="Comma 4 2 21 10 2 2" xfId="16202"/>
    <cellStyle name="Comma 4 2 21 11" xfId="16203"/>
    <cellStyle name="Comma 4 2 21 11 2" xfId="16204"/>
    <cellStyle name="Comma 4 2 21 11 2 2" xfId="16205"/>
    <cellStyle name="Comma 4 2 21 12" xfId="16206"/>
    <cellStyle name="Comma 4 2 21 12 2" xfId="16207"/>
    <cellStyle name="Comma 4 2 21 12 2 2" xfId="16208"/>
    <cellStyle name="Comma 4 2 21 13" xfId="16209"/>
    <cellStyle name="Comma 4 2 21 13 2" xfId="16210"/>
    <cellStyle name="Comma 4 2 21 13 2 2" xfId="16211"/>
    <cellStyle name="Comma 4 2 21 14" xfId="16212"/>
    <cellStyle name="Comma 4 2 21 14 2" xfId="16213"/>
    <cellStyle name="Comma 4 2 21 14 2 2" xfId="16214"/>
    <cellStyle name="Comma 4 2 21 15" xfId="16215"/>
    <cellStyle name="Comma 4 2 21 15 2" xfId="16216"/>
    <cellStyle name="Comma 4 2 21 2" xfId="16217"/>
    <cellStyle name="Comma 4 2 21 2 2" xfId="16218"/>
    <cellStyle name="Comma 4 2 21 2 2 2" xfId="16219"/>
    <cellStyle name="Comma 4 2 21 3" xfId="16220"/>
    <cellStyle name="Comma 4 2 21 3 2" xfId="16221"/>
    <cellStyle name="Comma 4 2 21 3 2 2" xfId="16222"/>
    <cellStyle name="Comma 4 2 21 4" xfId="16223"/>
    <cellStyle name="Comma 4 2 21 4 2" xfId="16224"/>
    <cellStyle name="Comma 4 2 21 4 2 2" xfId="16225"/>
    <cellStyle name="Comma 4 2 21 5" xfId="16226"/>
    <cellStyle name="Comma 4 2 21 5 2" xfId="16227"/>
    <cellStyle name="Comma 4 2 21 5 2 2" xfId="16228"/>
    <cellStyle name="Comma 4 2 21 6" xfId="16229"/>
    <cellStyle name="Comma 4 2 21 6 2" xfId="16230"/>
    <cellStyle name="Comma 4 2 21 6 2 2" xfId="16231"/>
    <cellStyle name="Comma 4 2 21 7" xfId="16232"/>
    <cellStyle name="Comma 4 2 21 7 2" xfId="16233"/>
    <cellStyle name="Comma 4 2 21 7 2 2" xfId="16234"/>
    <cellStyle name="Comma 4 2 21 8" xfId="16235"/>
    <cellStyle name="Comma 4 2 21 8 2" xfId="16236"/>
    <cellStyle name="Comma 4 2 21 8 2 2" xfId="16237"/>
    <cellStyle name="Comma 4 2 21 9" xfId="16238"/>
    <cellStyle name="Comma 4 2 21 9 2" xfId="16239"/>
    <cellStyle name="Comma 4 2 21 9 2 2" xfId="16240"/>
    <cellStyle name="Comma 4 2 22" xfId="16241"/>
    <cellStyle name="Comma 4 2 22 10" xfId="16242"/>
    <cellStyle name="Comma 4 2 22 10 2" xfId="16243"/>
    <cellStyle name="Comma 4 2 22 10 2 2" xfId="16244"/>
    <cellStyle name="Comma 4 2 22 11" xfId="16245"/>
    <cellStyle name="Comma 4 2 22 11 2" xfId="16246"/>
    <cellStyle name="Comma 4 2 22 11 2 2" xfId="16247"/>
    <cellStyle name="Comma 4 2 22 12" xfId="16248"/>
    <cellStyle name="Comma 4 2 22 12 2" xfId="16249"/>
    <cellStyle name="Comma 4 2 22 12 2 2" xfId="16250"/>
    <cellStyle name="Comma 4 2 22 13" xfId="16251"/>
    <cellStyle name="Comma 4 2 22 13 2" xfId="16252"/>
    <cellStyle name="Comma 4 2 22 13 2 2" xfId="16253"/>
    <cellStyle name="Comma 4 2 22 14" xfId="16254"/>
    <cellStyle name="Comma 4 2 22 14 2" xfId="16255"/>
    <cellStyle name="Comma 4 2 22 14 2 2" xfId="16256"/>
    <cellStyle name="Comma 4 2 22 15" xfId="16257"/>
    <cellStyle name="Comma 4 2 22 15 2" xfId="16258"/>
    <cellStyle name="Comma 4 2 22 2" xfId="16259"/>
    <cellStyle name="Comma 4 2 22 2 2" xfId="16260"/>
    <cellStyle name="Comma 4 2 22 2 2 2" xfId="16261"/>
    <cellStyle name="Comma 4 2 22 3" xfId="16262"/>
    <cellStyle name="Comma 4 2 22 3 2" xfId="16263"/>
    <cellStyle name="Comma 4 2 22 3 2 2" xfId="16264"/>
    <cellStyle name="Comma 4 2 22 4" xfId="16265"/>
    <cellStyle name="Comma 4 2 22 4 2" xfId="16266"/>
    <cellStyle name="Comma 4 2 22 4 2 2" xfId="16267"/>
    <cellStyle name="Comma 4 2 22 5" xfId="16268"/>
    <cellStyle name="Comma 4 2 22 5 2" xfId="16269"/>
    <cellStyle name="Comma 4 2 22 5 2 2" xfId="16270"/>
    <cellStyle name="Comma 4 2 22 6" xfId="16271"/>
    <cellStyle name="Comma 4 2 22 6 2" xfId="16272"/>
    <cellStyle name="Comma 4 2 22 6 2 2" xfId="16273"/>
    <cellStyle name="Comma 4 2 22 7" xfId="16274"/>
    <cellStyle name="Comma 4 2 22 7 2" xfId="16275"/>
    <cellStyle name="Comma 4 2 22 7 2 2" xfId="16276"/>
    <cellStyle name="Comma 4 2 22 8" xfId="16277"/>
    <cellStyle name="Comma 4 2 22 8 2" xfId="16278"/>
    <cellStyle name="Comma 4 2 22 8 2 2" xfId="16279"/>
    <cellStyle name="Comma 4 2 22 9" xfId="16280"/>
    <cellStyle name="Comma 4 2 22 9 2" xfId="16281"/>
    <cellStyle name="Comma 4 2 22 9 2 2" xfId="16282"/>
    <cellStyle name="Comma 4 2 23" xfId="16283"/>
    <cellStyle name="Comma 4 2 23 10" xfId="16284"/>
    <cellStyle name="Comma 4 2 23 10 2" xfId="16285"/>
    <cellStyle name="Comma 4 2 23 10 2 2" xfId="16286"/>
    <cellStyle name="Comma 4 2 23 11" xfId="16287"/>
    <cellStyle name="Comma 4 2 23 11 2" xfId="16288"/>
    <cellStyle name="Comma 4 2 23 11 2 2" xfId="16289"/>
    <cellStyle name="Comma 4 2 23 12" xfId="16290"/>
    <cellStyle name="Comma 4 2 23 12 2" xfId="16291"/>
    <cellStyle name="Comma 4 2 23 12 2 2" xfId="16292"/>
    <cellStyle name="Comma 4 2 23 13" xfId="16293"/>
    <cellStyle name="Comma 4 2 23 13 2" xfId="16294"/>
    <cellStyle name="Comma 4 2 23 13 2 2" xfId="16295"/>
    <cellStyle name="Comma 4 2 23 14" xfId="16296"/>
    <cellStyle name="Comma 4 2 23 14 2" xfId="16297"/>
    <cellStyle name="Comma 4 2 23 14 2 2" xfId="16298"/>
    <cellStyle name="Comma 4 2 23 15" xfId="16299"/>
    <cellStyle name="Comma 4 2 23 15 2" xfId="16300"/>
    <cellStyle name="Comma 4 2 23 2" xfId="16301"/>
    <cellStyle name="Comma 4 2 23 2 2" xfId="16302"/>
    <cellStyle name="Comma 4 2 23 2 2 2" xfId="16303"/>
    <cellStyle name="Comma 4 2 23 3" xfId="16304"/>
    <cellStyle name="Comma 4 2 23 3 2" xfId="16305"/>
    <cellStyle name="Comma 4 2 23 3 2 2" xfId="16306"/>
    <cellStyle name="Comma 4 2 23 4" xfId="16307"/>
    <cellStyle name="Comma 4 2 23 4 2" xfId="16308"/>
    <cellStyle name="Comma 4 2 23 4 2 2" xfId="16309"/>
    <cellStyle name="Comma 4 2 23 5" xfId="16310"/>
    <cellStyle name="Comma 4 2 23 5 2" xfId="16311"/>
    <cellStyle name="Comma 4 2 23 5 2 2" xfId="16312"/>
    <cellStyle name="Comma 4 2 23 6" xfId="16313"/>
    <cellStyle name="Comma 4 2 23 6 2" xfId="16314"/>
    <cellStyle name="Comma 4 2 23 6 2 2" xfId="16315"/>
    <cellStyle name="Comma 4 2 23 7" xfId="16316"/>
    <cellStyle name="Comma 4 2 23 7 2" xfId="16317"/>
    <cellStyle name="Comma 4 2 23 7 2 2" xfId="16318"/>
    <cellStyle name="Comma 4 2 23 8" xfId="16319"/>
    <cellStyle name="Comma 4 2 23 8 2" xfId="16320"/>
    <cellStyle name="Comma 4 2 23 8 2 2" xfId="16321"/>
    <cellStyle name="Comma 4 2 23 9" xfId="16322"/>
    <cellStyle name="Comma 4 2 23 9 2" xfId="16323"/>
    <cellStyle name="Comma 4 2 23 9 2 2" xfId="16324"/>
    <cellStyle name="Comma 4 2 24" xfId="16325"/>
    <cellStyle name="Comma 4 2 24 2" xfId="16326"/>
    <cellStyle name="Comma 4 2 24 2 2" xfId="16327"/>
    <cellStyle name="Comma 4 2 25" xfId="16328"/>
    <cellStyle name="Comma 4 2 25 2" xfId="16329"/>
    <cellStyle name="Comma 4 2 25 2 2" xfId="16330"/>
    <cellStyle name="Comma 4 2 26" xfId="16331"/>
    <cellStyle name="Comma 4 2 26 2" xfId="16332"/>
    <cellStyle name="Comma 4 2 26 2 2" xfId="16333"/>
    <cellStyle name="Comma 4 2 27" xfId="16334"/>
    <cellStyle name="Comma 4 2 27 2" xfId="16335"/>
    <cellStyle name="Comma 4 2 27 2 2" xfId="16336"/>
    <cellStyle name="Comma 4 2 28" xfId="16337"/>
    <cellStyle name="Comma 4 2 28 2" xfId="16338"/>
    <cellStyle name="Comma 4 2 28 2 2" xfId="16339"/>
    <cellStyle name="Comma 4 2 29" xfId="16340"/>
    <cellStyle name="Comma 4 2 29 2" xfId="16341"/>
    <cellStyle name="Comma 4 2 29 2 2" xfId="16342"/>
    <cellStyle name="Comma 4 2 3" xfId="16343"/>
    <cellStyle name="Comma 4 2 3 10" xfId="16344"/>
    <cellStyle name="Comma 4 2 3 10 2" xfId="16345"/>
    <cellStyle name="Comma 4 2 3 10 2 2" xfId="16346"/>
    <cellStyle name="Comma 4 2 3 11" xfId="16347"/>
    <cellStyle name="Comma 4 2 3 11 2" xfId="16348"/>
    <cellStyle name="Comma 4 2 3 11 2 2" xfId="16349"/>
    <cellStyle name="Comma 4 2 3 12" xfId="16350"/>
    <cellStyle name="Comma 4 2 3 12 2" xfId="16351"/>
    <cellStyle name="Comma 4 2 3 12 2 2" xfId="16352"/>
    <cellStyle name="Comma 4 2 3 13" xfId="16353"/>
    <cellStyle name="Comma 4 2 3 13 2" xfId="16354"/>
    <cellStyle name="Comma 4 2 3 13 2 2" xfId="16355"/>
    <cellStyle name="Comma 4 2 3 14" xfId="16356"/>
    <cellStyle name="Comma 4 2 3 14 2" xfId="16357"/>
    <cellStyle name="Comma 4 2 3 14 2 2" xfId="16358"/>
    <cellStyle name="Comma 4 2 3 15" xfId="16359"/>
    <cellStyle name="Comma 4 2 3 15 2" xfId="16360"/>
    <cellStyle name="Comma 4 2 3 2" xfId="16361"/>
    <cellStyle name="Comma 4 2 3 2 2" xfId="16362"/>
    <cellStyle name="Comma 4 2 3 2 2 2" xfId="16363"/>
    <cellStyle name="Comma 4 2 3 3" xfId="16364"/>
    <cellStyle name="Comma 4 2 3 3 2" xfId="16365"/>
    <cellStyle name="Comma 4 2 3 3 2 2" xfId="16366"/>
    <cellStyle name="Comma 4 2 3 4" xfId="16367"/>
    <cellStyle name="Comma 4 2 3 4 2" xfId="16368"/>
    <cellStyle name="Comma 4 2 3 4 2 2" xfId="16369"/>
    <cellStyle name="Comma 4 2 3 5" xfId="16370"/>
    <cellStyle name="Comma 4 2 3 5 2" xfId="16371"/>
    <cellStyle name="Comma 4 2 3 5 2 2" xfId="16372"/>
    <cellStyle name="Comma 4 2 3 6" xfId="16373"/>
    <cellStyle name="Comma 4 2 3 6 2" xfId="16374"/>
    <cellStyle name="Comma 4 2 3 6 2 2" xfId="16375"/>
    <cellStyle name="Comma 4 2 3 7" xfId="16376"/>
    <cellStyle name="Comma 4 2 3 7 2" xfId="16377"/>
    <cellStyle name="Comma 4 2 3 7 2 2" xfId="16378"/>
    <cellStyle name="Comma 4 2 3 8" xfId="16379"/>
    <cellStyle name="Comma 4 2 3 8 2" xfId="16380"/>
    <cellStyle name="Comma 4 2 3 8 2 2" xfId="16381"/>
    <cellStyle name="Comma 4 2 3 9" xfId="16382"/>
    <cellStyle name="Comma 4 2 3 9 2" xfId="16383"/>
    <cellStyle name="Comma 4 2 3 9 2 2" xfId="16384"/>
    <cellStyle name="Comma 4 2 30" xfId="16385"/>
    <cellStyle name="Comma 4 2 30 2" xfId="16386"/>
    <cellStyle name="Comma 4 2 30 2 2" xfId="16387"/>
    <cellStyle name="Comma 4 2 31" xfId="16388"/>
    <cellStyle name="Comma 4 2 31 2" xfId="16389"/>
    <cellStyle name="Comma 4 2 31 2 2" xfId="16390"/>
    <cellStyle name="Comma 4 2 32" xfId="16391"/>
    <cellStyle name="Comma 4 2 32 2" xfId="16392"/>
    <cellStyle name="Comma 4 2 32 2 2" xfId="16393"/>
    <cellStyle name="Comma 4 2 33" xfId="16394"/>
    <cellStyle name="Comma 4 2 33 2" xfId="16395"/>
    <cellStyle name="Comma 4 2 33 2 2" xfId="16396"/>
    <cellStyle name="Comma 4 2 34" xfId="16397"/>
    <cellStyle name="Comma 4 2 34 2" xfId="16398"/>
    <cellStyle name="Comma 4 2 34 2 2" xfId="16399"/>
    <cellStyle name="Comma 4 2 35" xfId="16400"/>
    <cellStyle name="Comma 4 2 35 2" xfId="16401"/>
    <cellStyle name="Comma 4 2 35 2 2" xfId="16402"/>
    <cellStyle name="Comma 4 2 36" xfId="16403"/>
    <cellStyle name="Comma 4 2 36 2" xfId="16404"/>
    <cellStyle name="Comma 4 2 36 2 2" xfId="16405"/>
    <cellStyle name="Comma 4 2 37" xfId="16406"/>
    <cellStyle name="Comma 4 2 37 2" xfId="16407"/>
    <cellStyle name="Comma 4 2 37 2 2" xfId="16408"/>
    <cellStyle name="Comma 4 2 38" xfId="16409"/>
    <cellStyle name="Comma 4 2 38 2" xfId="16410"/>
    <cellStyle name="Comma 4 2 38 2 2" xfId="16411"/>
    <cellStyle name="Comma 4 2 39" xfId="16412"/>
    <cellStyle name="Comma 4 2 39 2" xfId="16413"/>
    <cellStyle name="Comma 4 2 39 2 2" xfId="16414"/>
    <cellStyle name="Comma 4 2 4" xfId="16415"/>
    <cellStyle name="Comma 4 2 4 10" xfId="16416"/>
    <cellStyle name="Comma 4 2 4 10 2" xfId="16417"/>
    <cellStyle name="Comma 4 2 4 10 2 2" xfId="16418"/>
    <cellStyle name="Comma 4 2 4 11" xfId="16419"/>
    <cellStyle name="Comma 4 2 4 11 2" xfId="16420"/>
    <cellStyle name="Comma 4 2 4 11 2 2" xfId="16421"/>
    <cellStyle name="Comma 4 2 4 12" xfId="16422"/>
    <cellStyle name="Comma 4 2 4 12 2" xfId="16423"/>
    <cellStyle name="Comma 4 2 4 12 2 2" xfId="16424"/>
    <cellStyle name="Comma 4 2 4 13" xfId="16425"/>
    <cellStyle name="Comma 4 2 4 13 2" xfId="16426"/>
    <cellStyle name="Comma 4 2 4 13 2 2" xfId="16427"/>
    <cellStyle name="Comma 4 2 4 14" xfId="16428"/>
    <cellStyle name="Comma 4 2 4 14 2" xfId="16429"/>
    <cellStyle name="Comma 4 2 4 14 2 2" xfId="16430"/>
    <cellStyle name="Comma 4 2 4 15" xfId="16431"/>
    <cellStyle name="Comma 4 2 4 15 2" xfId="16432"/>
    <cellStyle name="Comma 4 2 4 2" xfId="16433"/>
    <cellStyle name="Comma 4 2 4 2 2" xfId="16434"/>
    <cellStyle name="Comma 4 2 4 2 2 2" xfId="16435"/>
    <cellStyle name="Comma 4 2 4 3" xfId="16436"/>
    <cellStyle name="Comma 4 2 4 3 2" xfId="16437"/>
    <cellStyle name="Comma 4 2 4 3 2 2" xfId="16438"/>
    <cellStyle name="Comma 4 2 4 4" xfId="16439"/>
    <cellStyle name="Comma 4 2 4 4 2" xfId="16440"/>
    <cellStyle name="Comma 4 2 4 4 2 2" xfId="16441"/>
    <cellStyle name="Comma 4 2 4 5" xfId="16442"/>
    <cellStyle name="Comma 4 2 4 5 2" xfId="16443"/>
    <cellStyle name="Comma 4 2 4 5 2 2" xfId="16444"/>
    <cellStyle name="Comma 4 2 4 6" xfId="16445"/>
    <cellStyle name="Comma 4 2 4 6 2" xfId="16446"/>
    <cellStyle name="Comma 4 2 4 6 2 2" xfId="16447"/>
    <cellStyle name="Comma 4 2 4 7" xfId="16448"/>
    <cellStyle name="Comma 4 2 4 7 2" xfId="16449"/>
    <cellStyle name="Comma 4 2 4 7 2 2" xfId="16450"/>
    <cellStyle name="Comma 4 2 4 8" xfId="16451"/>
    <cellStyle name="Comma 4 2 4 8 2" xfId="16452"/>
    <cellStyle name="Comma 4 2 4 8 2 2" xfId="16453"/>
    <cellStyle name="Comma 4 2 4 9" xfId="16454"/>
    <cellStyle name="Comma 4 2 4 9 2" xfId="16455"/>
    <cellStyle name="Comma 4 2 4 9 2 2" xfId="16456"/>
    <cellStyle name="Comma 4 2 40" xfId="16457"/>
    <cellStyle name="Comma 4 2 40 2" xfId="16458"/>
    <cellStyle name="Comma 4 2 40 2 2" xfId="16459"/>
    <cellStyle name="Comma 4 2 41" xfId="16460"/>
    <cellStyle name="Comma 4 2 41 2" xfId="16461"/>
    <cellStyle name="Comma 4 2 5" xfId="16462"/>
    <cellStyle name="Comma 4 2 5 10" xfId="16463"/>
    <cellStyle name="Comma 4 2 5 10 2" xfId="16464"/>
    <cellStyle name="Comma 4 2 5 10 2 2" xfId="16465"/>
    <cellStyle name="Comma 4 2 5 11" xfId="16466"/>
    <cellStyle name="Comma 4 2 5 11 2" xfId="16467"/>
    <cellStyle name="Comma 4 2 5 11 2 2" xfId="16468"/>
    <cellStyle name="Comma 4 2 5 12" xfId="16469"/>
    <cellStyle name="Comma 4 2 5 12 2" xfId="16470"/>
    <cellStyle name="Comma 4 2 5 12 2 2" xfId="16471"/>
    <cellStyle name="Comma 4 2 5 13" xfId="16472"/>
    <cellStyle name="Comma 4 2 5 13 2" xfId="16473"/>
    <cellStyle name="Comma 4 2 5 13 2 2" xfId="16474"/>
    <cellStyle name="Comma 4 2 5 14" xfId="16475"/>
    <cellStyle name="Comma 4 2 5 14 2" xfId="16476"/>
    <cellStyle name="Comma 4 2 5 14 2 2" xfId="16477"/>
    <cellStyle name="Comma 4 2 5 15" xfId="16478"/>
    <cellStyle name="Comma 4 2 5 15 2" xfId="16479"/>
    <cellStyle name="Comma 4 2 5 2" xfId="16480"/>
    <cellStyle name="Comma 4 2 5 2 2" xfId="16481"/>
    <cellStyle name="Comma 4 2 5 2 2 2" xfId="16482"/>
    <cellStyle name="Comma 4 2 5 3" xfId="16483"/>
    <cellStyle name="Comma 4 2 5 3 2" xfId="16484"/>
    <cellStyle name="Comma 4 2 5 3 2 2" xfId="16485"/>
    <cellStyle name="Comma 4 2 5 4" xfId="16486"/>
    <cellStyle name="Comma 4 2 5 4 2" xfId="16487"/>
    <cellStyle name="Comma 4 2 5 4 2 2" xfId="16488"/>
    <cellStyle name="Comma 4 2 5 5" xfId="16489"/>
    <cellStyle name="Comma 4 2 5 5 2" xfId="16490"/>
    <cellStyle name="Comma 4 2 5 5 2 2" xfId="16491"/>
    <cellStyle name="Comma 4 2 5 6" xfId="16492"/>
    <cellStyle name="Comma 4 2 5 6 2" xfId="16493"/>
    <cellStyle name="Comma 4 2 5 6 2 2" xfId="16494"/>
    <cellStyle name="Comma 4 2 5 7" xfId="16495"/>
    <cellStyle name="Comma 4 2 5 7 2" xfId="16496"/>
    <cellStyle name="Comma 4 2 5 7 2 2" xfId="16497"/>
    <cellStyle name="Comma 4 2 5 8" xfId="16498"/>
    <cellStyle name="Comma 4 2 5 8 2" xfId="16499"/>
    <cellStyle name="Comma 4 2 5 8 2 2" xfId="16500"/>
    <cellStyle name="Comma 4 2 5 9" xfId="16501"/>
    <cellStyle name="Comma 4 2 5 9 2" xfId="16502"/>
    <cellStyle name="Comma 4 2 5 9 2 2" xfId="16503"/>
    <cellStyle name="Comma 4 2 6" xfId="16504"/>
    <cellStyle name="Comma 4 2 6 10" xfId="16505"/>
    <cellStyle name="Comma 4 2 6 10 2" xfId="16506"/>
    <cellStyle name="Comma 4 2 6 10 2 2" xfId="16507"/>
    <cellStyle name="Comma 4 2 6 11" xfId="16508"/>
    <cellStyle name="Comma 4 2 6 11 2" xfId="16509"/>
    <cellStyle name="Comma 4 2 6 11 2 2" xfId="16510"/>
    <cellStyle name="Comma 4 2 6 12" xfId="16511"/>
    <cellStyle name="Comma 4 2 6 12 2" xfId="16512"/>
    <cellStyle name="Comma 4 2 6 12 2 2" xfId="16513"/>
    <cellStyle name="Comma 4 2 6 13" xfId="16514"/>
    <cellStyle name="Comma 4 2 6 13 2" xfId="16515"/>
    <cellStyle name="Comma 4 2 6 13 2 2" xfId="16516"/>
    <cellStyle name="Comma 4 2 6 14" xfId="16517"/>
    <cellStyle name="Comma 4 2 6 14 2" xfId="16518"/>
    <cellStyle name="Comma 4 2 6 14 2 2" xfId="16519"/>
    <cellStyle name="Comma 4 2 6 15" xfId="16520"/>
    <cellStyle name="Comma 4 2 6 15 2" xfId="16521"/>
    <cellStyle name="Comma 4 2 6 2" xfId="16522"/>
    <cellStyle name="Comma 4 2 6 2 2" xfId="16523"/>
    <cellStyle name="Comma 4 2 6 2 2 2" xfId="16524"/>
    <cellStyle name="Comma 4 2 6 3" xfId="16525"/>
    <cellStyle name="Comma 4 2 6 3 2" xfId="16526"/>
    <cellStyle name="Comma 4 2 6 3 2 2" xfId="16527"/>
    <cellStyle name="Comma 4 2 6 4" xfId="16528"/>
    <cellStyle name="Comma 4 2 6 4 2" xfId="16529"/>
    <cellStyle name="Comma 4 2 6 4 2 2" xfId="16530"/>
    <cellStyle name="Comma 4 2 6 5" xfId="16531"/>
    <cellStyle name="Comma 4 2 6 5 2" xfId="16532"/>
    <cellStyle name="Comma 4 2 6 5 2 2" xfId="16533"/>
    <cellStyle name="Comma 4 2 6 6" xfId="16534"/>
    <cellStyle name="Comma 4 2 6 6 2" xfId="16535"/>
    <cellStyle name="Comma 4 2 6 6 2 2" xfId="16536"/>
    <cellStyle name="Comma 4 2 6 7" xfId="16537"/>
    <cellStyle name="Comma 4 2 6 7 2" xfId="16538"/>
    <cellStyle name="Comma 4 2 6 7 2 2" xfId="16539"/>
    <cellStyle name="Comma 4 2 6 8" xfId="16540"/>
    <cellStyle name="Comma 4 2 6 8 2" xfId="16541"/>
    <cellStyle name="Comma 4 2 6 8 2 2" xfId="16542"/>
    <cellStyle name="Comma 4 2 6 9" xfId="16543"/>
    <cellStyle name="Comma 4 2 6 9 2" xfId="16544"/>
    <cellStyle name="Comma 4 2 6 9 2 2" xfId="16545"/>
    <cellStyle name="Comma 4 2 7" xfId="16546"/>
    <cellStyle name="Comma 4 2 7 10" xfId="16547"/>
    <cellStyle name="Comma 4 2 7 10 2" xfId="16548"/>
    <cellStyle name="Comma 4 2 7 10 2 2" xfId="16549"/>
    <cellStyle name="Comma 4 2 7 11" xfId="16550"/>
    <cellStyle name="Comma 4 2 7 11 2" xfId="16551"/>
    <cellStyle name="Comma 4 2 7 11 2 2" xfId="16552"/>
    <cellStyle name="Comma 4 2 7 12" xfId="16553"/>
    <cellStyle name="Comma 4 2 7 12 2" xfId="16554"/>
    <cellStyle name="Comma 4 2 7 12 2 2" xfId="16555"/>
    <cellStyle name="Comma 4 2 7 13" xfId="16556"/>
    <cellStyle name="Comma 4 2 7 13 2" xfId="16557"/>
    <cellStyle name="Comma 4 2 7 13 2 2" xfId="16558"/>
    <cellStyle name="Comma 4 2 7 14" xfId="16559"/>
    <cellStyle name="Comma 4 2 7 14 2" xfId="16560"/>
    <cellStyle name="Comma 4 2 7 14 2 2" xfId="16561"/>
    <cellStyle name="Comma 4 2 7 15" xfId="16562"/>
    <cellStyle name="Comma 4 2 7 15 2" xfId="16563"/>
    <cellStyle name="Comma 4 2 7 2" xfId="16564"/>
    <cellStyle name="Comma 4 2 7 2 2" xfId="16565"/>
    <cellStyle name="Comma 4 2 7 2 2 2" xfId="16566"/>
    <cellStyle name="Comma 4 2 7 3" xfId="16567"/>
    <cellStyle name="Comma 4 2 7 3 2" xfId="16568"/>
    <cellStyle name="Comma 4 2 7 3 2 2" xfId="16569"/>
    <cellStyle name="Comma 4 2 7 4" xfId="16570"/>
    <cellStyle name="Comma 4 2 7 4 2" xfId="16571"/>
    <cellStyle name="Comma 4 2 7 4 2 2" xfId="16572"/>
    <cellStyle name="Comma 4 2 7 5" xfId="16573"/>
    <cellStyle name="Comma 4 2 7 5 2" xfId="16574"/>
    <cellStyle name="Comma 4 2 7 5 2 2" xfId="16575"/>
    <cellStyle name="Comma 4 2 7 6" xfId="16576"/>
    <cellStyle name="Comma 4 2 7 6 2" xfId="16577"/>
    <cellStyle name="Comma 4 2 7 6 2 2" xfId="16578"/>
    <cellStyle name="Comma 4 2 7 7" xfId="16579"/>
    <cellStyle name="Comma 4 2 7 7 2" xfId="16580"/>
    <cellStyle name="Comma 4 2 7 7 2 2" xfId="16581"/>
    <cellStyle name="Comma 4 2 7 8" xfId="16582"/>
    <cellStyle name="Comma 4 2 7 8 2" xfId="16583"/>
    <cellStyle name="Comma 4 2 7 8 2 2" xfId="16584"/>
    <cellStyle name="Comma 4 2 7 9" xfId="16585"/>
    <cellStyle name="Comma 4 2 7 9 2" xfId="16586"/>
    <cellStyle name="Comma 4 2 7 9 2 2" xfId="16587"/>
    <cellStyle name="Comma 4 2 8" xfId="16588"/>
    <cellStyle name="Comma 4 2 8 10" xfId="16589"/>
    <cellStyle name="Comma 4 2 8 10 2" xfId="16590"/>
    <cellStyle name="Comma 4 2 8 10 2 2" xfId="16591"/>
    <cellStyle name="Comma 4 2 8 11" xfId="16592"/>
    <cellStyle name="Comma 4 2 8 11 2" xfId="16593"/>
    <cellStyle name="Comma 4 2 8 11 2 2" xfId="16594"/>
    <cellStyle name="Comma 4 2 8 12" xfId="16595"/>
    <cellStyle name="Comma 4 2 8 12 2" xfId="16596"/>
    <cellStyle name="Comma 4 2 8 12 2 2" xfId="16597"/>
    <cellStyle name="Comma 4 2 8 13" xfId="16598"/>
    <cellStyle name="Comma 4 2 8 13 2" xfId="16599"/>
    <cellStyle name="Comma 4 2 8 13 2 2" xfId="16600"/>
    <cellStyle name="Comma 4 2 8 14" xfId="16601"/>
    <cellStyle name="Comma 4 2 8 14 2" xfId="16602"/>
    <cellStyle name="Comma 4 2 8 14 2 2" xfId="16603"/>
    <cellStyle name="Comma 4 2 8 15" xfId="16604"/>
    <cellStyle name="Comma 4 2 8 15 2" xfId="16605"/>
    <cellStyle name="Comma 4 2 8 2" xfId="16606"/>
    <cellStyle name="Comma 4 2 8 2 2" xfId="16607"/>
    <cellStyle name="Comma 4 2 8 2 2 2" xfId="16608"/>
    <cellStyle name="Comma 4 2 8 3" xfId="16609"/>
    <cellStyle name="Comma 4 2 8 3 2" xfId="16610"/>
    <cellStyle name="Comma 4 2 8 3 2 2" xfId="16611"/>
    <cellStyle name="Comma 4 2 8 4" xfId="16612"/>
    <cellStyle name="Comma 4 2 8 4 2" xfId="16613"/>
    <cellStyle name="Comma 4 2 8 4 2 2" xfId="16614"/>
    <cellStyle name="Comma 4 2 8 5" xfId="16615"/>
    <cellStyle name="Comma 4 2 8 5 2" xfId="16616"/>
    <cellStyle name="Comma 4 2 8 5 2 2" xfId="16617"/>
    <cellStyle name="Comma 4 2 8 6" xfId="16618"/>
    <cellStyle name="Comma 4 2 8 6 2" xfId="16619"/>
    <cellStyle name="Comma 4 2 8 6 2 2" xfId="16620"/>
    <cellStyle name="Comma 4 2 8 7" xfId="16621"/>
    <cellStyle name="Comma 4 2 8 7 2" xfId="16622"/>
    <cellStyle name="Comma 4 2 8 7 2 2" xfId="16623"/>
    <cellStyle name="Comma 4 2 8 8" xfId="16624"/>
    <cellStyle name="Comma 4 2 8 8 2" xfId="16625"/>
    <cellStyle name="Comma 4 2 8 8 2 2" xfId="16626"/>
    <cellStyle name="Comma 4 2 8 9" xfId="16627"/>
    <cellStyle name="Comma 4 2 8 9 2" xfId="16628"/>
    <cellStyle name="Comma 4 2 8 9 2 2" xfId="16629"/>
    <cellStyle name="Comma 4 2 9" xfId="16630"/>
    <cellStyle name="Comma 4 2 9 10" xfId="16631"/>
    <cellStyle name="Comma 4 2 9 10 2" xfId="16632"/>
    <cellStyle name="Comma 4 2 9 10 2 2" xfId="16633"/>
    <cellStyle name="Comma 4 2 9 11" xfId="16634"/>
    <cellStyle name="Comma 4 2 9 11 2" xfId="16635"/>
    <cellStyle name="Comma 4 2 9 11 2 2" xfId="16636"/>
    <cellStyle name="Comma 4 2 9 12" xfId="16637"/>
    <cellStyle name="Comma 4 2 9 12 2" xfId="16638"/>
    <cellStyle name="Comma 4 2 9 12 2 2" xfId="16639"/>
    <cellStyle name="Comma 4 2 9 13" xfId="16640"/>
    <cellStyle name="Comma 4 2 9 13 2" xfId="16641"/>
    <cellStyle name="Comma 4 2 9 13 2 2" xfId="16642"/>
    <cellStyle name="Comma 4 2 9 14" xfId="16643"/>
    <cellStyle name="Comma 4 2 9 14 2" xfId="16644"/>
    <cellStyle name="Comma 4 2 9 14 2 2" xfId="16645"/>
    <cellStyle name="Comma 4 2 9 15" xfId="16646"/>
    <cellStyle name="Comma 4 2 9 15 2" xfId="16647"/>
    <cellStyle name="Comma 4 2 9 2" xfId="16648"/>
    <cellStyle name="Comma 4 2 9 2 2" xfId="16649"/>
    <cellStyle name="Comma 4 2 9 2 2 2" xfId="16650"/>
    <cellStyle name="Comma 4 2 9 3" xfId="16651"/>
    <cellStyle name="Comma 4 2 9 3 2" xfId="16652"/>
    <cellStyle name="Comma 4 2 9 3 2 2" xfId="16653"/>
    <cellStyle name="Comma 4 2 9 4" xfId="16654"/>
    <cellStyle name="Comma 4 2 9 4 2" xfId="16655"/>
    <cellStyle name="Comma 4 2 9 4 2 2" xfId="16656"/>
    <cellStyle name="Comma 4 2 9 5" xfId="16657"/>
    <cellStyle name="Comma 4 2 9 5 2" xfId="16658"/>
    <cellStyle name="Comma 4 2 9 5 2 2" xfId="16659"/>
    <cellStyle name="Comma 4 2 9 6" xfId="16660"/>
    <cellStyle name="Comma 4 2 9 6 2" xfId="16661"/>
    <cellStyle name="Comma 4 2 9 6 2 2" xfId="16662"/>
    <cellStyle name="Comma 4 2 9 7" xfId="16663"/>
    <cellStyle name="Comma 4 2 9 7 2" xfId="16664"/>
    <cellStyle name="Comma 4 2 9 7 2 2" xfId="16665"/>
    <cellStyle name="Comma 4 2 9 8" xfId="16666"/>
    <cellStyle name="Comma 4 2 9 8 2" xfId="16667"/>
    <cellStyle name="Comma 4 2 9 8 2 2" xfId="16668"/>
    <cellStyle name="Comma 4 2 9 9" xfId="16669"/>
    <cellStyle name="Comma 4 2 9 9 2" xfId="16670"/>
    <cellStyle name="Comma 4 2 9 9 2 2" xfId="16671"/>
    <cellStyle name="Comma 4 3" xfId="16672"/>
    <cellStyle name="Comma 4 3 10" xfId="16673"/>
    <cellStyle name="Comma 4 3 10 10" xfId="16674"/>
    <cellStyle name="Comma 4 3 10 10 2" xfId="16675"/>
    <cellStyle name="Comma 4 3 10 10 2 2" xfId="16676"/>
    <cellStyle name="Comma 4 3 10 11" xfId="16677"/>
    <cellStyle name="Comma 4 3 10 11 2" xfId="16678"/>
    <cellStyle name="Comma 4 3 10 11 2 2" xfId="16679"/>
    <cellStyle name="Comma 4 3 10 12" xfId="16680"/>
    <cellStyle name="Comma 4 3 10 12 2" xfId="16681"/>
    <cellStyle name="Comma 4 3 10 12 2 2" xfId="16682"/>
    <cellStyle name="Comma 4 3 10 13" xfId="16683"/>
    <cellStyle name="Comma 4 3 10 13 2" xfId="16684"/>
    <cellStyle name="Comma 4 3 10 13 2 2" xfId="16685"/>
    <cellStyle name="Comma 4 3 10 14" xfId="16686"/>
    <cellStyle name="Comma 4 3 10 14 2" xfId="16687"/>
    <cellStyle name="Comma 4 3 10 14 2 2" xfId="16688"/>
    <cellStyle name="Comma 4 3 10 15" xfId="16689"/>
    <cellStyle name="Comma 4 3 10 15 2" xfId="16690"/>
    <cellStyle name="Comma 4 3 10 2" xfId="16691"/>
    <cellStyle name="Comma 4 3 10 2 2" xfId="16692"/>
    <cellStyle name="Comma 4 3 10 2 2 2" xfId="16693"/>
    <cellStyle name="Comma 4 3 10 3" xfId="16694"/>
    <cellStyle name="Comma 4 3 10 3 2" xfId="16695"/>
    <cellStyle name="Comma 4 3 10 3 2 2" xfId="16696"/>
    <cellStyle name="Comma 4 3 10 4" xfId="16697"/>
    <cellStyle name="Comma 4 3 10 4 2" xfId="16698"/>
    <cellStyle name="Comma 4 3 10 4 2 2" xfId="16699"/>
    <cellStyle name="Comma 4 3 10 5" xfId="16700"/>
    <cellStyle name="Comma 4 3 10 5 2" xfId="16701"/>
    <cellStyle name="Comma 4 3 10 5 2 2" xfId="16702"/>
    <cellStyle name="Comma 4 3 10 6" xfId="16703"/>
    <cellStyle name="Comma 4 3 10 6 2" xfId="16704"/>
    <cellStyle name="Comma 4 3 10 6 2 2" xfId="16705"/>
    <cellStyle name="Comma 4 3 10 7" xfId="16706"/>
    <cellStyle name="Comma 4 3 10 7 2" xfId="16707"/>
    <cellStyle name="Comma 4 3 10 7 2 2" xfId="16708"/>
    <cellStyle name="Comma 4 3 10 8" xfId="16709"/>
    <cellStyle name="Comma 4 3 10 8 2" xfId="16710"/>
    <cellStyle name="Comma 4 3 10 8 2 2" xfId="16711"/>
    <cellStyle name="Comma 4 3 10 9" xfId="16712"/>
    <cellStyle name="Comma 4 3 10 9 2" xfId="16713"/>
    <cellStyle name="Comma 4 3 10 9 2 2" xfId="16714"/>
    <cellStyle name="Comma 4 3 11" xfId="16715"/>
    <cellStyle name="Comma 4 3 11 10" xfId="16716"/>
    <cellStyle name="Comma 4 3 11 10 2" xfId="16717"/>
    <cellStyle name="Comma 4 3 11 10 2 2" xfId="16718"/>
    <cellStyle name="Comma 4 3 11 11" xfId="16719"/>
    <cellStyle name="Comma 4 3 11 11 2" xfId="16720"/>
    <cellStyle name="Comma 4 3 11 11 2 2" xfId="16721"/>
    <cellStyle name="Comma 4 3 11 12" xfId="16722"/>
    <cellStyle name="Comma 4 3 11 12 2" xfId="16723"/>
    <cellStyle name="Comma 4 3 11 12 2 2" xfId="16724"/>
    <cellStyle name="Comma 4 3 11 13" xfId="16725"/>
    <cellStyle name="Comma 4 3 11 13 2" xfId="16726"/>
    <cellStyle name="Comma 4 3 11 13 2 2" xfId="16727"/>
    <cellStyle name="Comma 4 3 11 14" xfId="16728"/>
    <cellStyle name="Comma 4 3 11 14 2" xfId="16729"/>
    <cellStyle name="Comma 4 3 11 14 2 2" xfId="16730"/>
    <cellStyle name="Comma 4 3 11 15" xfId="16731"/>
    <cellStyle name="Comma 4 3 11 15 2" xfId="16732"/>
    <cellStyle name="Comma 4 3 11 2" xfId="16733"/>
    <cellStyle name="Comma 4 3 11 2 2" xfId="16734"/>
    <cellStyle name="Comma 4 3 11 2 2 2" xfId="16735"/>
    <cellStyle name="Comma 4 3 11 3" xfId="16736"/>
    <cellStyle name="Comma 4 3 11 3 2" xfId="16737"/>
    <cellStyle name="Comma 4 3 11 3 2 2" xfId="16738"/>
    <cellStyle name="Comma 4 3 11 4" xfId="16739"/>
    <cellStyle name="Comma 4 3 11 4 2" xfId="16740"/>
    <cellStyle name="Comma 4 3 11 4 2 2" xfId="16741"/>
    <cellStyle name="Comma 4 3 11 5" xfId="16742"/>
    <cellStyle name="Comma 4 3 11 5 2" xfId="16743"/>
    <cellStyle name="Comma 4 3 11 5 2 2" xfId="16744"/>
    <cellStyle name="Comma 4 3 11 6" xfId="16745"/>
    <cellStyle name="Comma 4 3 11 6 2" xfId="16746"/>
    <cellStyle name="Comma 4 3 11 6 2 2" xfId="16747"/>
    <cellStyle name="Comma 4 3 11 7" xfId="16748"/>
    <cellStyle name="Comma 4 3 11 7 2" xfId="16749"/>
    <cellStyle name="Comma 4 3 11 7 2 2" xfId="16750"/>
    <cellStyle name="Comma 4 3 11 8" xfId="16751"/>
    <cellStyle name="Comma 4 3 11 8 2" xfId="16752"/>
    <cellStyle name="Comma 4 3 11 8 2 2" xfId="16753"/>
    <cellStyle name="Comma 4 3 11 9" xfId="16754"/>
    <cellStyle name="Comma 4 3 11 9 2" xfId="16755"/>
    <cellStyle name="Comma 4 3 11 9 2 2" xfId="16756"/>
    <cellStyle name="Comma 4 3 12" xfId="16757"/>
    <cellStyle name="Comma 4 3 12 10" xfId="16758"/>
    <cellStyle name="Comma 4 3 12 10 2" xfId="16759"/>
    <cellStyle name="Comma 4 3 12 10 2 2" xfId="16760"/>
    <cellStyle name="Comma 4 3 12 11" xfId="16761"/>
    <cellStyle name="Comma 4 3 12 11 2" xfId="16762"/>
    <cellStyle name="Comma 4 3 12 11 2 2" xfId="16763"/>
    <cellStyle name="Comma 4 3 12 12" xfId="16764"/>
    <cellStyle name="Comma 4 3 12 12 2" xfId="16765"/>
    <cellStyle name="Comma 4 3 12 12 2 2" xfId="16766"/>
    <cellStyle name="Comma 4 3 12 13" xfId="16767"/>
    <cellStyle name="Comma 4 3 12 13 2" xfId="16768"/>
    <cellStyle name="Comma 4 3 12 13 2 2" xfId="16769"/>
    <cellStyle name="Comma 4 3 12 14" xfId="16770"/>
    <cellStyle name="Comma 4 3 12 14 2" xfId="16771"/>
    <cellStyle name="Comma 4 3 12 14 2 2" xfId="16772"/>
    <cellStyle name="Comma 4 3 12 15" xfId="16773"/>
    <cellStyle name="Comma 4 3 12 15 2" xfId="16774"/>
    <cellStyle name="Comma 4 3 12 2" xfId="16775"/>
    <cellStyle name="Comma 4 3 12 2 2" xfId="16776"/>
    <cellStyle name="Comma 4 3 12 2 2 2" xfId="16777"/>
    <cellStyle name="Comma 4 3 12 3" xfId="16778"/>
    <cellStyle name="Comma 4 3 12 3 2" xfId="16779"/>
    <cellStyle name="Comma 4 3 12 3 2 2" xfId="16780"/>
    <cellStyle name="Comma 4 3 12 4" xfId="16781"/>
    <cellStyle name="Comma 4 3 12 4 2" xfId="16782"/>
    <cellStyle name="Comma 4 3 12 4 2 2" xfId="16783"/>
    <cellStyle name="Comma 4 3 12 5" xfId="16784"/>
    <cellStyle name="Comma 4 3 12 5 2" xfId="16785"/>
    <cellStyle name="Comma 4 3 12 5 2 2" xfId="16786"/>
    <cellStyle name="Comma 4 3 12 6" xfId="16787"/>
    <cellStyle name="Comma 4 3 12 6 2" xfId="16788"/>
    <cellStyle name="Comma 4 3 12 6 2 2" xfId="16789"/>
    <cellStyle name="Comma 4 3 12 7" xfId="16790"/>
    <cellStyle name="Comma 4 3 12 7 2" xfId="16791"/>
    <cellStyle name="Comma 4 3 12 7 2 2" xfId="16792"/>
    <cellStyle name="Comma 4 3 12 8" xfId="16793"/>
    <cellStyle name="Comma 4 3 12 8 2" xfId="16794"/>
    <cellStyle name="Comma 4 3 12 8 2 2" xfId="16795"/>
    <cellStyle name="Comma 4 3 12 9" xfId="16796"/>
    <cellStyle name="Comma 4 3 12 9 2" xfId="16797"/>
    <cellStyle name="Comma 4 3 12 9 2 2" xfId="16798"/>
    <cellStyle name="Comma 4 3 13" xfId="16799"/>
    <cellStyle name="Comma 4 3 13 10" xfId="16800"/>
    <cellStyle name="Comma 4 3 13 10 2" xfId="16801"/>
    <cellStyle name="Comma 4 3 13 10 2 2" xfId="16802"/>
    <cellStyle name="Comma 4 3 13 11" xfId="16803"/>
    <cellStyle name="Comma 4 3 13 11 2" xfId="16804"/>
    <cellStyle name="Comma 4 3 13 11 2 2" xfId="16805"/>
    <cellStyle name="Comma 4 3 13 12" xfId="16806"/>
    <cellStyle name="Comma 4 3 13 12 2" xfId="16807"/>
    <cellStyle name="Comma 4 3 13 12 2 2" xfId="16808"/>
    <cellStyle name="Comma 4 3 13 13" xfId="16809"/>
    <cellStyle name="Comma 4 3 13 13 2" xfId="16810"/>
    <cellStyle name="Comma 4 3 13 13 2 2" xfId="16811"/>
    <cellStyle name="Comma 4 3 13 14" xfId="16812"/>
    <cellStyle name="Comma 4 3 13 14 2" xfId="16813"/>
    <cellStyle name="Comma 4 3 13 14 2 2" xfId="16814"/>
    <cellStyle name="Comma 4 3 13 15" xfId="16815"/>
    <cellStyle name="Comma 4 3 13 15 2" xfId="16816"/>
    <cellStyle name="Comma 4 3 13 2" xfId="16817"/>
    <cellStyle name="Comma 4 3 13 2 2" xfId="16818"/>
    <cellStyle name="Comma 4 3 13 2 2 2" xfId="16819"/>
    <cellStyle name="Comma 4 3 13 3" xfId="16820"/>
    <cellStyle name="Comma 4 3 13 3 2" xfId="16821"/>
    <cellStyle name="Comma 4 3 13 3 2 2" xfId="16822"/>
    <cellStyle name="Comma 4 3 13 4" xfId="16823"/>
    <cellStyle name="Comma 4 3 13 4 2" xfId="16824"/>
    <cellStyle name="Comma 4 3 13 4 2 2" xfId="16825"/>
    <cellStyle name="Comma 4 3 13 5" xfId="16826"/>
    <cellStyle name="Comma 4 3 13 5 2" xfId="16827"/>
    <cellStyle name="Comma 4 3 13 5 2 2" xfId="16828"/>
    <cellStyle name="Comma 4 3 13 6" xfId="16829"/>
    <cellStyle name="Comma 4 3 13 6 2" xfId="16830"/>
    <cellStyle name="Comma 4 3 13 6 2 2" xfId="16831"/>
    <cellStyle name="Comma 4 3 13 7" xfId="16832"/>
    <cellStyle name="Comma 4 3 13 7 2" xfId="16833"/>
    <cellStyle name="Comma 4 3 13 7 2 2" xfId="16834"/>
    <cellStyle name="Comma 4 3 13 8" xfId="16835"/>
    <cellStyle name="Comma 4 3 13 8 2" xfId="16836"/>
    <cellStyle name="Comma 4 3 13 8 2 2" xfId="16837"/>
    <cellStyle name="Comma 4 3 13 9" xfId="16838"/>
    <cellStyle name="Comma 4 3 13 9 2" xfId="16839"/>
    <cellStyle name="Comma 4 3 13 9 2 2" xfId="16840"/>
    <cellStyle name="Comma 4 3 14" xfId="16841"/>
    <cellStyle name="Comma 4 3 14 10" xfId="16842"/>
    <cellStyle name="Comma 4 3 14 10 2" xfId="16843"/>
    <cellStyle name="Comma 4 3 14 10 2 2" xfId="16844"/>
    <cellStyle name="Comma 4 3 14 11" xfId="16845"/>
    <cellStyle name="Comma 4 3 14 11 2" xfId="16846"/>
    <cellStyle name="Comma 4 3 14 11 2 2" xfId="16847"/>
    <cellStyle name="Comma 4 3 14 12" xfId="16848"/>
    <cellStyle name="Comma 4 3 14 12 2" xfId="16849"/>
    <cellStyle name="Comma 4 3 14 12 2 2" xfId="16850"/>
    <cellStyle name="Comma 4 3 14 13" xfId="16851"/>
    <cellStyle name="Comma 4 3 14 13 2" xfId="16852"/>
    <cellStyle name="Comma 4 3 14 13 2 2" xfId="16853"/>
    <cellStyle name="Comma 4 3 14 14" xfId="16854"/>
    <cellStyle name="Comma 4 3 14 14 2" xfId="16855"/>
    <cellStyle name="Comma 4 3 14 14 2 2" xfId="16856"/>
    <cellStyle name="Comma 4 3 14 15" xfId="16857"/>
    <cellStyle name="Comma 4 3 14 15 2" xfId="16858"/>
    <cellStyle name="Comma 4 3 14 2" xfId="16859"/>
    <cellStyle name="Comma 4 3 14 2 2" xfId="16860"/>
    <cellStyle name="Comma 4 3 14 2 2 2" xfId="16861"/>
    <cellStyle name="Comma 4 3 14 3" xfId="16862"/>
    <cellStyle name="Comma 4 3 14 3 2" xfId="16863"/>
    <cellStyle name="Comma 4 3 14 3 2 2" xfId="16864"/>
    <cellStyle name="Comma 4 3 14 4" xfId="16865"/>
    <cellStyle name="Comma 4 3 14 4 2" xfId="16866"/>
    <cellStyle name="Comma 4 3 14 4 2 2" xfId="16867"/>
    <cellStyle name="Comma 4 3 14 5" xfId="16868"/>
    <cellStyle name="Comma 4 3 14 5 2" xfId="16869"/>
    <cellStyle name="Comma 4 3 14 5 2 2" xfId="16870"/>
    <cellStyle name="Comma 4 3 14 6" xfId="16871"/>
    <cellStyle name="Comma 4 3 14 6 2" xfId="16872"/>
    <cellStyle name="Comma 4 3 14 6 2 2" xfId="16873"/>
    <cellStyle name="Comma 4 3 14 7" xfId="16874"/>
    <cellStyle name="Comma 4 3 14 7 2" xfId="16875"/>
    <cellStyle name="Comma 4 3 14 7 2 2" xfId="16876"/>
    <cellStyle name="Comma 4 3 14 8" xfId="16877"/>
    <cellStyle name="Comma 4 3 14 8 2" xfId="16878"/>
    <cellStyle name="Comma 4 3 14 8 2 2" xfId="16879"/>
    <cellStyle name="Comma 4 3 14 9" xfId="16880"/>
    <cellStyle name="Comma 4 3 14 9 2" xfId="16881"/>
    <cellStyle name="Comma 4 3 14 9 2 2" xfId="16882"/>
    <cellStyle name="Comma 4 3 15" xfId="16883"/>
    <cellStyle name="Comma 4 3 15 10" xfId="16884"/>
    <cellStyle name="Comma 4 3 15 10 2" xfId="16885"/>
    <cellStyle name="Comma 4 3 15 10 2 2" xfId="16886"/>
    <cellStyle name="Comma 4 3 15 11" xfId="16887"/>
    <cellStyle name="Comma 4 3 15 11 2" xfId="16888"/>
    <cellStyle name="Comma 4 3 15 11 2 2" xfId="16889"/>
    <cellStyle name="Comma 4 3 15 12" xfId="16890"/>
    <cellStyle name="Comma 4 3 15 12 2" xfId="16891"/>
    <cellStyle name="Comma 4 3 15 12 2 2" xfId="16892"/>
    <cellStyle name="Comma 4 3 15 13" xfId="16893"/>
    <cellStyle name="Comma 4 3 15 13 2" xfId="16894"/>
    <cellStyle name="Comma 4 3 15 13 2 2" xfId="16895"/>
    <cellStyle name="Comma 4 3 15 14" xfId="16896"/>
    <cellStyle name="Comma 4 3 15 14 2" xfId="16897"/>
    <cellStyle name="Comma 4 3 15 14 2 2" xfId="16898"/>
    <cellStyle name="Comma 4 3 15 15" xfId="16899"/>
    <cellStyle name="Comma 4 3 15 15 2" xfId="16900"/>
    <cellStyle name="Comma 4 3 15 2" xfId="16901"/>
    <cellStyle name="Comma 4 3 15 2 2" xfId="16902"/>
    <cellStyle name="Comma 4 3 15 2 2 2" xfId="16903"/>
    <cellStyle name="Comma 4 3 15 3" xfId="16904"/>
    <cellStyle name="Comma 4 3 15 3 2" xfId="16905"/>
    <cellStyle name="Comma 4 3 15 3 2 2" xfId="16906"/>
    <cellStyle name="Comma 4 3 15 4" xfId="16907"/>
    <cellStyle name="Comma 4 3 15 4 2" xfId="16908"/>
    <cellStyle name="Comma 4 3 15 4 2 2" xfId="16909"/>
    <cellStyle name="Comma 4 3 15 5" xfId="16910"/>
    <cellStyle name="Comma 4 3 15 5 2" xfId="16911"/>
    <cellStyle name="Comma 4 3 15 5 2 2" xfId="16912"/>
    <cellStyle name="Comma 4 3 15 6" xfId="16913"/>
    <cellStyle name="Comma 4 3 15 6 2" xfId="16914"/>
    <cellStyle name="Comma 4 3 15 6 2 2" xfId="16915"/>
    <cellStyle name="Comma 4 3 15 7" xfId="16916"/>
    <cellStyle name="Comma 4 3 15 7 2" xfId="16917"/>
    <cellStyle name="Comma 4 3 15 7 2 2" xfId="16918"/>
    <cellStyle name="Comma 4 3 15 8" xfId="16919"/>
    <cellStyle name="Comma 4 3 15 8 2" xfId="16920"/>
    <cellStyle name="Comma 4 3 15 8 2 2" xfId="16921"/>
    <cellStyle name="Comma 4 3 15 9" xfId="16922"/>
    <cellStyle name="Comma 4 3 15 9 2" xfId="16923"/>
    <cellStyle name="Comma 4 3 15 9 2 2" xfId="16924"/>
    <cellStyle name="Comma 4 3 16" xfId="16925"/>
    <cellStyle name="Comma 4 3 16 10" xfId="16926"/>
    <cellStyle name="Comma 4 3 16 10 2" xfId="16927"/>
    <cellStyle name="Comma 4 3 16 10 2 2" xfId="16928"/>
    <cellStyle name="Comma 4 3 16 11" xfId="16929"/>
    <cellStyle name="Comma 4 3 16 11 2" xfId="16930"/>
    <cellStyle name="Comma 4 3 16 11 2 2" xfId="16931"/>
    <cellStyle name="Comma 4 3 16 12" xfId="16932"/>
    <cellStyle name="Comma 4 3 16 12 2" xfId="16933"/>
    <cellStyle name="Comma 4 3 16 12 2 2" xfId="16934"/>
    <cellStyle name="Comma 4 3 16 13" xfId="16935"/>
    <cellStyle name="Comma 4 3 16 13 2" xfId="16936"/>
    <cellStyle name="Comma 4 3 16 13 2 2" xfId="16937"/>
    <cellStyle name="Comma 4 3 16 14" xfId="16938"/>
    <cellStyle name="Comma 4 3 16 14 2" xfId="16939"/>
    <cellStyle name="Comma 4 3 16 14 2 2" xfId="16940"/>
    <cellStyle name="Comma 4 3 16 15" xfId="16941"/>
    <cellStyle name="Comma 4 3 16 15 2" xfId="16942"/>
    <cellStyle name="Comma 4 3 16 2" xfId="16943"/>
    <cellStyle name="Comma 4 3 16 2 2" xfId="16944"/>
    <cellStyle name="Comma 4 3 16 2 2 2" xfId="16945"/>
    <cellStyle name="Comma 4 3 16 3" xfId="16946"/>
    <cellStyle name="Comma 4 3 16 3 2" xfId="16947"/>
    <cellStyle name="Comma 4 3 16 3 2 2" xfId="16948"/>
    <cellStyle name="Comma 4 3 16 4" xfId="16949"/>
    <cellStyle name="Comma 4 3 16 4 2" xfId="16950"/>
    <cellStyle name="Comma 4 3 16 4 2 2" xfId="16951"/>
    <cellStyle name="Comma 4 3 16 5" xfId="16952"/>
    <cellStyle name="Comma 4 3 16 5 2" xfId="16953"/>
    <cellStyle name="Comma 4 3 16 5 2 2" xfId="16954"/>
    <cellStyle name="Comma 4 3 16 6" xfId="16955"/>
    <cellStyle name="Comma 4 3 16 6 2" xfId="16956"/>
    <cellStyle name="Comma 4 3 16 6 2 2" xfId="16957"/>
    <cellStyle name="Comma 4 3 16 7" xfId="16958"/>
    <cellStyle name="Comma 4 3 16 7 2" xfId="16959"/>
    <cellStyle name="Comma 4 3 16 7 2 2" xfId="16960"/>
    <cellStyle name="Comma 4 3 16 8" xfId="16961"/>
    <cellStyle name="Comma 4 3 16 8 2" xfId="16962"/>
    <cellStyle name="Comma 4 3 16 8 2 2" xfId="16963"/>
    <cellStyle name="Comma 4 3 16 9" xfId="16964"/>
    <cellStyle name="Comma 4 3 16 9 2" xfId="16965"/>
    <cellStyle name="Comma 4 3 16 9 2 2" xfId="16966"/>
    <cellStyle name="Comma 4 3 17" xfId="16967"/>
    <cellStyle name="Comma 4 3 17 10" xfId="16968"/>
    <cellStyle name="Comma 4 3 17 10 2" xfId="16969"/>
    <cellStyle name="Comma 4 3 17 10 2 2" xfId="16970"/>
    <cellStyle name="Comma 4 3 17 11" xfId="16971"/>
    <cellStyle name="Comma 4 3 17 11 2" xfId="16972"/>
    <cellStyle name="Comma 4 3 17 11 2 2" xfId="16973"/>
    <cellStyle name="Comma 4 3 17 12" xfId="16974"/>
    <cellStyle name="Comma 4 3 17 12 2" xfId="16975"/>
    <cellStyle name="Comma 4 3 17 12 2 2" xfId="16976"/>
    <cellStyle name="Comma 4 3 17 13" xfId="16977"/>
    <cellStyle name="Comma 4 3 17 13 2" xfId="16978"/>
    <cellStyle name="Comma 4 3 17 13 2 2" xfId="16979"/>
    <cellStyle name="Comma 4 3 17 14" xfId="16980"/>
    <cellStyle name="Comma 4 3 17 14 2" xfId="16981"/>
    <cellStyle name="Comma 4 3 17 14 2 2" xfId="16982"/>
    <cellStyle name="Comma 4 3 17 15" xfId="16983"/>
    <cellStyle name="Comma 4 3 17 15 2" xfId="16984"/>
    <cellStyle name="Comma 4 3 17 2" xfId="16985"/>
    <cellStyle name="Comma 4 3 17 2 2" xfId="16986"/>
    <cellStyle name="Comma 4 3 17 2 2 2" xfId="16987"/>
    <cellStyle name="Comma 4 3 17 3" xfId="16988"/>
    <cellStyle name="Comma 4 3 17 3 2" xfId="16989"/>
    <cellStyle name="Comma 4 3 17 3 2 2" xfId="16990"/>
    <cellStyle name="Comma 4 3 17 4" xfId="16991"/>
    <cellStyle name="Comma 4 3 17 4 2" xfId="16992"/>
    <cellStyle name="Comma 4 3 17 4 2 2" xfId="16993"/>
    <cellStyle name="Comma 4 3 17 5" xfId="16994"/>
    <cellStyle name="Comma 4 3 17 5 2" xfId="16995"/>
    <cellStyle name="Comma 4 3 17 5 2 2" xfId="16996"/>
    <cellStyle name="Comma 4 3 17 6" xfId="16997"/>
    <cellStyle name="Comma 4 3 17 6 2" xfId="16998"/>
    <cellStyle name="Comma 4 3 17 6 2 2" xfId="16999"/>
    <cellStyle name="Comma 4 3 17 7" xfId="17000"/>
    <cellStyle name="Comma 4 3 17 7 2" xfId="17001"/>
    <cellStyle name="Comma 4 3 17 7 2 2" xfId="17002"/>
    <cellStyle name="Comma 4 3 17 8" xfId="17003"/>
    <cellStyle name="Comma 4 3 17 8 2" xfId="17004"/>
    <cellStyle name="Comma 4 3 17 8 2 2" xfId="17005"/>
    <cellStyle name="Comma 4 3 17 9" xfId="17006"/>
    <cellStyle name="Comma 4 3 17 9 2" xfId="17007"/>
    <cellStyle name="Comma 4 3 17 9 2 2" xfId="17008"/>
    <cellStyle name="Comma 4 3 18" xfId="17009"/>
    <cellStyle name="Comma 4 3 18 10" xfId="17010"/>
    <cellStyle name="Comma 4 3 18 10 2" xfId="17011"/>
    <cellStyle name="Comma 4 3 18 10 2 2" xfId="17012"/>
    <cellStyle name="Comma 4 3 18 11" xfId="17013"/>
    <cellStyle name="Comma 4 3 18 11 2" xfId="17014"/>
    <cellStyle name="Comma 4 3 18 11 2 2" xfId="17015"/>
    <cellStyle name="Comma 4 3 18 12" xfId="17016"/>
    <cellStyle name="Comma 4 3 18 12 2" xfId="17017"/>
    <cellStyle name="Comma 4 3 18 12 2 2" xfId="17018"/>
    <cellStyle name="Comma 4 3 18 13" xfId="17019"/>
    <cellStyle name="Comma 4 3 18 13 2" xfId="17020"/>
    <cellStyle name="Comma 4 3 18 13 2 2" xfId="17021"/>
    <cellStyle name="Comma 4 3 18 14" xfId="17022"/>
    <cellStyle name="Comma 4 3 18 14 2" xfId="17023"/>
    <cellStyle name="Comma 4 3 18 14 2 2" xfId="17024"/>
    <cellStyle name="Comma 4 3 18 15" xfId="17025"/>
    <cellStyle name="Comma 4 3 18 15 2" xfId="17026"/>
    <cellStyle name="Comma 4 3 18 2" xfId="17027"/>
    <cellStyle name="Comma 4 3 18 2 2" xfId="17028"/>
    <cellStyle name="Comma 4 3 18 2 2 2" xfId="17029"/>
    <cellStyle name="Comma 4 3 18 3" xfId="17030"/>
    <cellStyle name="Comma 4 3 18 3 2" xfId="17031"/>
    <cellStyle name="Comma 4 3 18 3 2 2" xfId="17032"/>
    <cellStyle name="Comma 4 3 18 4" xfId="17033"/>
    <cellStyle name="Comma 4 3 18 4 2" xfId="17034"/>
    <cellStyle name="Comma 4 3 18 4 2 2" xfId="17035"/>
    <cellStyle name="Comma 4 3 18 5" xfId="17036"/>
    <cellStyle name="Comma 4 3 18 5 2" xfId="17037"/>
    <cellStyle name="Comma 4 3 18 5 2 2" xfId="17038"/>
    <cellStyle name="Comma 4 3 18 6" xfId="17039"/>
    <cellStyle name="Comma 4 3 18 6 2" xfId="17040"/>
    <cellStyle name="Comma 4 3 18 6 2 2" xfId="17041"/>
    <cellStyle name="Comma 4 3 18 7" xfId="17042"/>
    <cellStyle name="Comma 4 3 18 7 2" xfId="17043"/>
    <cellStyle name="Comma 4 3 18 7 2 2" xfId="17044"/>
    <cellStyle name="Comma 4 3 18 8" xfId="17045"/>
    <cellStyle name="Comma 4 3 18 8 2" xfId="17046"/>
    <cellStyle name="Comma 4 3 18 8 2 2" xfId="17047"/>
    <cellStyle name="Comma 4 3 18 9" xfId="17048"/>
    <cellStyle name="Comma 4 3 18 9 2" xfId="17049"/>
    <cellStyle name="Comma 4 3 18 9 2 2" xfId="17050"/>
    <cellStyle name="Comma 4 3 19" xfId="17051"/>
    <cellStyle name="Comma 4 3 19 10" xfId="17052"/>
    <cellStyle name="Comma 4 3 19 10 2" xfId="17053"/>
    <cellStyle name="Comma 4 3 19 10 2 2" xfId="17054"/>
    <cellStyle name="Comma 4 3 19 11" xfId="17055"/>
    <cellStyle name="Comma 4 3 19 11 2" xfId="17056"/>
    <cellStyle name="Comma 4 3 19 11 2 2" xfId="17057"/>
    <cellStyle name="Comma 4 3 19 12" xfId="17058"/>
    <cellStyle name="Comma 4 3 19 12 2" xfId="17059"/>
    <cellStyle name="Comma 4 3 19 12 2 2" xfId="17060"/>
    <cellStyle name="Comma 4 3 19 13" xfId="17061"/>
    <cellStyle name="Comma 4 3 19 13 2" xfId="17062"/>
    <cellStyle name="Comma 4 3 19 13 2 2" xfId="17063"/>
    <cellStyle name="Comma 4 3 19 14" xfId="17064"/>
    <cellStyle name="Comma 4 3 19 14 2" xfId="17065"/>
    <cellStyle name="Comma 4 3 19 14 2 2" xfId="17066"/>
    <cellStyle name="Comma 4 3 19 15" xfId="17067"/>
    <cellStyle name="Comma 4 3 19 15 2" xfId="17068"/>
    <cellStyle name="Comma 4 3 19 2" xfId="17069"/>
    <cellStyle name="Comma 4 3 19 2 2" xfId="17070"/>
    <cellStyle name="Comma 4 3 19 2 2 2" xfId="17071"/>
    <cellStyle name="Comma 4 3 19 3" xfId="17072"/>
    <cellStyle name="Comma 4 3 19 3 2" xfId="17073"/>
    <cellStyle name="Comma 4 3 19 3 2 2" xfId="17074"/>
    <cellStyle name="Comma 4 3 19 4" xfId="17075"/>
    <cellStyle name="Comma 4 3 19 4 2" xfId="17076"/>
    <cellStyle name="Comma 4 3 19 4 2 2" xfId="17077"/>
    <cellStyle name="Comma 4 3 19 5" xfId="17078"/>
    <cellStyle name="Comma 4 3 19 5 2" xfId="17079"/>
    <cellStyle name="Comma 4 3 19 5 2 2" xfId="17080"/>
    <cellStyle name="Comma 4 3 19 6" xfId="17081"/>
    <cellStyle name="Comma 4 3 19 6 2" xfId="17082"/>
    <cellStyle name="Comma 4 3 19 6 2 2" xfId="17083"/>
    <cellStyle name="Comma 4 3 19 7" xfId="17084"/>
    <cellStyle name="Comma 4 3 19 7 2" xfId="17085"/>
    <cellStyle name="Comma 4 3 19 7 2 2" xfId="17086"/>
    <cellStyle name="Comma 4 3 19 8" xfId="17087"/>
    <cellStyle name="Comma 4 3 19 8 2" xfId="17088"/>
    <cellStyle name="Comma 4 3 19 8 2 2" xfId="17089"/>
    <cellStyle name="Comma 4 3 19 9" xfId="17090"/>
    <cellStyle name="Comma 4 3 19 9 2" xfId="17091"/>
    <cellStyle name="Comma 4 3 19 9 2 2" xfId="17092"/>
    <cellStyle name="Comma 4 3 2" xfId="17093"/>
    <cellStyle name="Comma 4 3 2 10" xfId="17094"/>
    <cellStyle name="Comma 4 3 2 10 2" xfId="17095"/>
    <cellStyle name="Comma 4 3 2 10 2 2" xfId="17096"/>
    <cellStyle name="Comma 4 3 2 11" xfId="17097"/>
    <cellStyle name="Comma 4 3 2 11 2" xfId="17098"/>
    <cellStyle name="Comma 4 3 2 11 2 2" xfId="17099"/>
    <cellStyle name="Comma 4 3 2 12" xfId="17100"/>
    <cellStyle name="Comma 4 3 2 12 2" xfId="17101"/>
    <cellStyle name="Comma 4 3 2 12 2 2" xfId="17102"/>
    <cellStyle name="Comma 4 3 2 13" xfId="17103"/>
    <cellStyle name="Comma 4 3 2 13 2" xfId="17104"/>
    <cellStyle name="Comma 4 3 2 13 2 2" xfId="17105"/>
    <cellStyle name="Comma 4 3 2 14" xfId="17106"/>
    <cellStyle name="Comma 4 3 2 14 2" xfId="17107"/>
    <cellStyle name="Comma 4 3 2 14 2 2" xfId="17108"/>
    <cellStyle name="Comma 4 3 2 15" xfId="17109"/>
    <cellStyle name="Comma 4 3 2 15 2" xfId="17110"/>
    <cellStyle name="Comma 4 3 2 2" xfId="17111"/>
    <cellStyle name="Comma 4 3 2 2 2" xfId="17112"/>
    <cellStyle name="Comma 4 3 2 2 2 2" xfId="17113"/>
    <cellStyle name="Comma 4 3 2 3" xfId="17114"/>
    <cellStyle name="Comma 4 3 2 3 2" xfId="17115"/>
    <cellStyle name="Comma 4 3 2 3 2 2" xfId="17116"/>
    <cellStyle name="Comma 4 3 2 4" xfId="17117"/>
    <cellStyle name="Comma 4 3 2 4 2" xfId="17118"/>
    <cellStyle name="Comma 4 3 2 4 2 2" xfId="17119"/>
    <cellStyle name="Comma 4 3 2 5" xfId="17120"/>
    <cellStyle name="Comma 4 3 2 5 2" xfId="17121"/>
    <cellStyle name="Comma 4 3 2 5 2 2" xfId="17122"/>
    <cellStyle name="Comma 4 3 2 6" xfId="17123"/>
    <cellStyle name="Comma 4 3 2 6 2" xfId="17124"/>
    <cellStyle name="Comma 4 3 2 6 2 2" xfId="17125"/>
    <cellStyle name="Comma 4 3 2 7" xfId="17126"/>
    <cellStyle name="Comma 4 3 2 7 2" xfId="17127"/>
    <cellStyle name="Comma 4 3 2 7 2 2" xfId="17128"/>
    <cellStyle name="Comma 4 3 2 8" xfId="17129"/>
    <cellStyle name="Comma 4 3 2 8 2" xfId="17130"/>
    <cellStyle name="Comma 4 3 2 8 2 2" xfId="17131"/>
    <cellStyle name="Comma 4 3 2 9" xfId="17132"/>
    <cellStyle name="Comma 4 3 2 9 2" xfId="17133"/>
    <cellStyle name="Comma 4 3 2 9 2 2" xfId="17134"/>
    <cellStyle name="Comma 4 3 20" xfId="17135"/>
    <cellStyle name="Comma 4 3 20 10" xfId="17136"/>
    <cellStyle name="Comma 4 3 20 10 2" xfId="17137"/>
    <cellStyle name="Comma 4 3 20 10 2 2" xfId="17138"/>
    <cellStyle name="Comma 4 3 20 11" xfId="17139"/>
    <cellStyle name="Comma 4 3 20 11 2" xfId="17140"/>
    <cellStyle name="Comma 4 3 20 11 2 2" xfId="17141"/>
    <cellStyle name="Comma 4 3 20 12" xfId="17142"/>
    <cellStyle name="Comma 4 3 20 12 2" xfId="17143"/>
    <cellStyle name="Comma 4 3 20 12 2 2" xfId="17144"/>
    <cellStyle name="Comma 4 3 20 13" xfId="17145"/>
    <cellStyle name="Comma 4 3 20 13 2" xfId="17146"/>
    <cellStyle name="Comma 4 3 20 13 2 2" xfId="17147"/>
    <cellStyle name="Comma 4 3 20 14" xfId="17148"/>
    <cellStyle name="Comma 4 3 20 14 2" xfId="17149"/>
    <cellStyle name="Comma 4 3 20 14 2 2" xfId="17150"/>
    <cellStyle name="Comma 4 3 20 15" xfId="17151"/>
    <cellStyle name="Comma 4 3 20 15 2" xfId="17152"/>
    <cellStyle name="Comma 4 3 20 2" xfId="17153"/>
    <cellStyle name="Comma 4 3 20 2 2" xfId="17154"/>
    <cellStyle name="Comma 4 3 20 2 2 2" xfId="17155"/>
    <cellStyle name="Comma 4 3 20 3" xfId="17156"/>
    <cellStyle name="Comma 4 3 20 3 2" xfId="17157"/>
    <cellStyle name="Comma 4 3 20 3 2 2" xfId="17158"/>
    <cellStyle name="Comma 4 3 20 4" xfId="17159"/>
    <cellStyle name="Comma 4 3 20 4 2" xfId="17160"/>
    <cellStyle name="Comma 4 3 20 4 2 2" xfId="17161"/>
    <cellStyle name="Comma 4 3 20 5" xfId="17162"/>
    <cellStyle name="Comma 4 3 20 5 2" xfId="17163"/>
    <cellStyle name="Comma 4 3 20 5 2 2" xfId="17164"/>
    <cellStyle name="Comma 4 3 20 6" xfId="17165"/>
    <cellStyle name="Comma 4 3 20 6 2" xfId="17166"/>
    <cellStyle name="Comma 4 3 20 6 2 2" xfId="17167"/>
    <cellStyle name="Comma 4 3 20 7" xfId="17168"/>
    <cellStyle name="Comma 4 3 20 7 2" xfId="17169"/>
    <cellStyle name="Comma 4 3 20 7 2 2" xfId="17170"/>
    <cellStyle name="Comma 4 3 20 8" xfId="17171"/>
    <cellStyle name="Comma 4 3 20 8 2" xfId="17172"/>
    <cellStyle name="Comma 4 3 20 8 2 2" xfId="17173"/>
    <cellStyle name="Comma 4 3 20 9" xfId="17174"/>
    <cellStyle name="Comma 4 3 20 9 2" xfId="17175"/>
    <cellStyle name="Comma 4 3 20 9 2 2" xfId="17176"/>
    <cellStyle name="Comma 4 3 21" xfId="17177"/>
    <cellStyle name="Comma 4 3 21 10" xfId="17178"/>
    <cellStyle name="Comma 4 3 21 10 2" xfId="17179"/>
    <cellStyle name="Comma 4 3 21 10 2 2" xfId="17180"/>
    <cellStyle name="Comma 4 3 21 11" xfId="17181"/>
    <cellStyle name="Comma 4 3 21 11 2" xfId="17182"/>
    <cellStyle name="Comma 4 3 21 11 2 2" xfId="17183"/>
    <cellStyle name="Comma 4 3 21 12" xfId="17184"/>
    <cellStyle name="Comma 4 3 21 12 2" xfId="17185"/>
    <cellStyle name="Comma 4 3 21 12 2 2" xfId="17186"/>
    <cellStyle name="Comma 4 3 21 13" xfId="17187"/>
    <cellStyle name="Comma 4 3 21 13 2" xfId="17188"/>
    <cellStyle name="Comma 4 3 21 13 2 2" xfId="17189"/>
    <cellStyle name="Comma 4 3 21 14" xfId="17190"/>
    <cellStyle name="Comma 4 3 21 14 2" xfId="17191"/>
    <cellStyle name="Comma 4 3 21 14 2 2" xfId="17192"/>
    <cellStyle name="Comma 4 3 21 15" xfId="17193"/>
    <cellStyle name="Comma 4 3 21 15 2" xfId="17194"/>
    <cellStyle name="Comma 4 3 21 2" xfId="17195"/>
    <cellStyle name="Comma 4 3 21 2 2" xfId="17196"/>
    <cellStyle name="Comma 4 3 21 2 2 2" xfId="17197"/>
    <cellStyle name="Comma 4 3 21 3" xfId="17198"/>
    <cellStyle name="Comma 4 3 21 3 2" xfId="17199"/>
    <cellStyle name="Comma 4 3 21 3 2 2" xfId="17200"/>
    <cellStyle name="Comma 4 3 21 4" xfId="17201"/>
    <cellStyle name="Comma 4 3 21 4 2" xfId="17202"/>
    <cellStyle name="Comma 4 3 21 4 2 2" xfId="17203"/>
    <cellStyle name="Comma 4 3 21 5" xfId="17204"/>
    <cellStyle name="Comma 4 3 21 5 2" xfId="17205"/>
    <cellStyle name="Comma 4 3 21 5 2 2" xfId="17206"/>
    <cellStyle name="Comma 4 3 21 6" xfId="17207"/>
    <cellStyle name="Comma 4 3 21 6 2" xfId="17208"/>
    <cellStyle name="Comma 4 3 21 6 2 2" xfId="17209"/>
    <cellStyle name="Comma 4 3 21 7" xfId="17210"/>
    <cellStyle name="Comma 4 3 21 7 2" xfId="17211"/>
    <cellStyle name="Comma 4 3 21 7 2 2" xfId="17212"/>
    <cellStyle name="Comma 4 3 21 8" xfId="17213"/>
    <cellStyle name="Comma 4 3 21 8 2" xfId="17214"/>
    <cellStyle name="Comma 4 3 21 8 2 2" xfId="17215"/>
    <cellStyle name="Comma 4 3 21 9" xfId="17216"/>
    <cellStyle name="Comma 4 3 21 9 2" xfId="17217"/>
    <cellStyle name="Comma 4 3 21 9 2 2" xfId="17218"/>
    <cellStyle name="Comma 4 3 22" xfId="17219"/>
    <cellStyle name="Comma 4 3 22 10" xfId="17220"/>
    <cellStyle name="Comma 4 3 22 10 2" xfId="17221"/>
    <cellStyle name="Comma 4 3 22 10 2 2" xfId="17222"/>
    <cellStyle name="Comma 4 3 22 11" xfId="17223"/>
    <cellStyle name="Comma 4 3 22 11 2" xfId="17224"/>
    <cellStyle name="Comma 4 3 22 11 2 2" xfId="17225"/>
    <cellStyle name="Comma 4 3 22 12" xfId="17226"/>
    <cellStyle name="Comma 4 3 22 12 2" xfId="17227"/>
    <cellStyle name="Comma 4 3 22 12 2 2" xfId="17228"/>
    <cellStyle name="Comma 4 3 22 13" xfId="17229"/>
    <cellStyle name="Comma 4 3 22 13 2" xfId="17230"/>
    <cellStyle name="Comma 4 3 22 13 2 2" xfId="17231"/>
    <cellStyle name="Comma 4 3 22 14" xfId="17232"/>
    <cellStyle name="Comma 4 3 22 14 2" xfId="17233"/>
    <cellStyle name="Comma 4 3 22 14 2 2" xfId="17234"/>
    <cellStyle name="Comma 4 3 22 15" xfId="17235"/>
    <cellStyle name="Comma 4 3 22 15 2" xfId="17236"/>
    <cellStyle name="Comma 4 3 22 2" xfId="17237"/>
    <cellStyle name="Comma 4 3 22 2 2" xfId="17238"/>
    <cellStyle name="Comma 4 3 22 2 2 2" xfId="17239"/>
    <cellStyle name="Comma 4 3 22 3" xfId="17240"/>
    <cellStyle name="Comma 4 3 22 3 2" xfId="17241"/>
    <cellStyle name="Comma 4 3 22 3 2 2" xfId="17242"/>
    <cellStyle name="Comma 4 3 22 4" xfId="17243"/>
    <cellStyle name="Comma 4 3 22 4 2" xfId="17244"/>
    <cellStyle name="Comma 4 3 22 4 2 2" xfId="17245"/>
    <cellStyle name="Comma 4 3 22 5" xfId="17246"/>
    <cellStyle name="Comma 4 3 22 5 2" xfId="17247"/>
    <cellStyle name="Comma 4 3 22 5 2 2" xfId="17248"/>
    <cellStyle name="Comma 4 3 22 6" xfId="17249"/>
    <cellStyle name="Comma 4 3 22 6 2" xfId="17250"/>
    <cellStyle name="Comma 4 3 22 6 2 2" xfId="17251"/>
    <cellStyle name="Comma 4 3 22 7" xfId="17252"/>
    <cellStyle name="Comma 4 3 22 7 2" xfId="17253"/>
    <cellStyle name="Comma 4 3 22 7 2 2" xfId="17254"/>
    <cellStyle name="Comma 4 3 22 8" xfId="17255"/>
    <cellStyle name="Comma 4 3 22 8 2" xfId="17256"/>
    <cellStyle name="Comma 4 3 22 8 2 2" xfId="17257"/>
    <cellStyle name="Comma 4 3 22 9" xfId="17258"/>
    <cellStyle name="Comma 4 3 22 9 2" xfId="17259"/>
    <cellStyle name="Comma 4 3 22 9 2 2" xfId="17260"/>
    <cellStyle name="Comma 4 3 23" xfId="17261"/>
    <cellStyle name="Comma 4 3 23 10" xfId="17262"/>
    <cellStyle name="Comma 4 3 23 10 2" xfId="17263"/>
    <cellStyle name="Comma 4 3 23 10 2 2" xfId="17264"/>
    <cellStyle name="Comma 4 3 23 11" xfId="17265"/>
    <cellStyle name="Comma 4 3 23 11 2" xfId="17266"/>
    <cellStyle name="Comma 4 3 23 11 2 2" xfId="17267"/>
    <cellStyle name="Comma 4 3 23 12" xfId="17268"/>
    <cellStyle name="Comma 4 3 23 12 2" xfId="17269"/>
    <cellStyle name="Comma 4 3 23 12 2 2" xfId="17270"/>
    <cellStyle name="Comma 4 3 23 13" xfId="17271"/>
    <cellStyle name="Comma 4 3 23 13 2" xfId="17272"/>
    <cellStyle name="Comma 4 3 23 13 2 2" xfId="17273"/>
    <cellStyle name="Comma 4 3 23 14" xfId="17274"/>
    <cellStyle name="Comma 4 3 23 14 2" xfId="17275"/>
    <cellStyle name="Comma 4 3 23 14 2 2" xfId="17276"/>
    <cellStyle name="Comma 4 3 23 15" xfId="17277"/>
    <cellStyle name="Comma 4 3 23 15 2" xfId="17278"/>
    <cellStyle name="Comma 4 3 23 2" xfId="17279"/>
    <cellStyle name="Comma 4 3 23 2 2" xfId="17280"/>
    <cellStyle name="Comma 4 3 23 2 2 2" xfId="17281"/>
    <cellStyle name="Comma 4 3 23 3" xfId="17282"/>
    <cellStyle name="Comma 4 3 23 3 2" xfId="17283"/>
    <cellStyle name="Comma 4 3 23 3 2 2" xfId="17284"/>
    <cellStyle name="Comma 4 3 23 4" xfId="17285"/>
    <cellStyle name="Comma 4 3 23 4 2" xfId="17286"/>
    <cellStyle name="Comma 4 3 23 4 2 2" xfId="17287"/>
    <cellStyle name="Comma 4 3 23 5" xfId="17288"/>
    <cellStyle name="Comma 4 3 23 5 2" xfId="17289"/>
    <cellStyle name="Comma 4 3 23 5 2 2" xfId="17290"/>
    <cellStyle name="Comma 4 3 23 6" xfId="17291"/>
    <cellStyle name="Comma 4 3 23 6 2" xfId="17292"/>
    <cellStyle name="Comma 4 3 23 6 2 2" xfId="17293"/>
    <cellStyle name="Comma 4 3 23 7" xfId="17294"/>
    <cellStyle name="Comma 4 3 23 7 2" xfId="17295"/>
    <cellStyle name="Comma 4 3 23 7 2 2" xfId="17296"/>
    <cellStyle name="Comma 4 3 23 8" xfId="17297"/>
    <cellStyle name="Comma 4 3 23 8 2" xfId="17298"/>
    <cellStyle name="Comma 4 3 23 8 2 2" xfId="17299"/>
    <cellStyle name="Comma 4 3 23 9" xfId="17300"/>
    <cellStyle name="Comma 4 3 23 9 2" xfId="17301"/>
    <cellStyle name="Comma 4 3 23 9 2 2" xfId="17302"/>
    <cellStyle name="Comma 4 3 24" xfId="17303"/>
    <cellStyle name="Comma 4 3 24 2" xfId="17304"/>
    <cellStyle name="Comma 4 3 24 2 2" xfId="17305"/>
    <cellStyle name="Comma 4 3 25" xfId="17306"/>
    <cellStyle name="Comma 4 3 25 2" xfId="17307"/>
    <cellStyle name="Comma 4 3 25 2 2" xfId="17308"/>
    <cellStyle name="Comma 4 3 26" xfId="17309"/>
    <cellStyle name="Comma 4 3 26 2" xfId="17310"/>
    <cellStyle name="Comma 4 3 26 2 2" xfId="17311"/>
    <cellStyle name="Comma 4 3 27" xfId="17312"/>
    <cellStyle name="Comma 4 3 27 2" xfId="17313"/>
    <cellStyle name="Comma 4 3 27 2 2" xfId="17314"/>
    <cellStyle name="Comma 4 3 28" xfId="17315"/>
    <cellStyle name="Comma 4 3 28 2" xfId="17316"/>
    <cellStyle name="Comma 4 3 28 2 2" xfId="17317"/>
    <cellStyle name="Comma 4 3 29" xfId="17318"/>
    <cellStyle name="Comma 4 3 29 2" xfId="17319"/>
    <cellStyle name="Comma 4 3 29 2 2" xfId="17320"/>
    <cellStyle name="Comma 4 3 3" xfId="17321"/>
    <cellStyle name="Comma 4 3 3 10" xfId="17322"/>
    <cellStyle name="Comma 4 3 3 10 2" xfId="17323"/>
    <cellStyle name="Comma 4 3 3 10 2 2" xfId="17324"/>
    <cellStyle name="Comma 4 3 3 11" xfId="17325"/>
    <cellStyle name="Comma 4 3 3 11 2" xfId="17326"/>
    <cellStyle name="Comma 4 3 3 11 2 2" xfId="17327"/>
    <cellStyle name="Comma 4 3 3 12" xfId="17328"/>
    <cellStyle name="Comma 4 3 3 12 2" xfId="17329"/>
    <cellStyle name="Comma 4 3 3 12 2 2" xfId="17330"/>
    <cellStyle name="Comma 4 3 3 13" xfId="17331"/>
    <cellStyle name="Comma 4 3 3 13 2" xfId="17332"/>
    <cellStyle name="Comma 4 3 3 13 2 2" xfId="17333"/>
    <cellStyle name="Comma 4 3 3 14" xfId="17334"/>
    <cellStyle name="Comma 4 3 3 14 2" xfId="17335"/>
    <cellStyle name="Comma 4 3 3 14 2 2" xfId="17336"/>
    <cellStyle name="Comma 4 3 3 15" xfId="17337"/>
    <cellStyle name="Comma 4 3 3 15 2" xfId="17338"/>
    <cellStyle name="Comma 4 3 3 2" xfId="17339"/>
    <cellStyle name="Comma 4 3 3 2 2" xfId="17340"/>
    <cellStyle name="Comma 4 3 3 2 2 2" xfId="17341"/>
    <cellStyle name="Comma 4 3 3 3" xfId="17342"/>
    <cellStyle name="Comma 4 3 3 3 2" xfId="17343"/>
    <cellStyle name="Comma 4 3 3 3 2 2" xfId="17344"/>
    <cellStyle name="Comma 4 3 3 4" xfId="17345"/>
    <cellStyle name="Comma 4 3 3 4 2" xfId="17346"/>
    <cellStyle name="Comma 4 3 3 4 2 2" xfId="17347"/>
    <cellStyle name="Comma 4 3 3 5" xfId="17348"/>
    <cellStyle name="Comma 4 3 3 5 2" xfId="17349"/>
    <cellStyle name="Comma 4 3 3 5 2 2" xfId="17350"/>
    <cellStyle name="Comma 4 3 3 6" xfId="17351"/>
    <cellStyle name="Comma 4 3 3 6 2" xfId="17352"/>
    <cellStyle name="Comma 4 3 3 6 2 2" xfId="17353"/>
    <cellStyle name="Comma 4 3 3 7" xfId="17354"/>
    <cellStyle name="Comma 4 3 3 7 2" xfId="17355"/>
    <cellStyle name="Comma 4 3 3 7 2 2" xfId="17356"/>
    <cellStyle name="Comma 4 3 3 8" xfId="17357"/>
    <cellStyle name="Comma 4 3 3 8 2" xfId="17358"/>
    <cellStyle name="Comma 4 3 3 8 2 2" xfId="17359"/>
    <cellStyle name="Comma 4 3 3 9" xfId="17360"/>
    <cellStyle name="Comma 4 3 3 9 2" xfId="17361"/>
    <cellStyle name="Comma 4 3 3 9 2 2" xfId="17362"/>
    <cellStyle name="Comma 4 3 30" xfId="17363"/>
    <cellStyle name="Comma 4 3 30 2" xfId="17364"/>
    <cellStyle name="Comma 4 3 30 2 2" xfId="17365"/>
    <cellStyle name="Comma 4 3 31" xfId="17366"/>
    <cellStyle name="Comma 4 3 31 2" xfId="17367"/>
    <cellStyle name="Comma 4 3 31 2 2" xfId="17368"/>
    <cellStyle name="Comma 4 3 32" xfId="17369"/>
    <cellStyle name="Comma 4 3 32 2" xfId="17370"/>
    <cellStyle name="Comma 4 3 32 2 2" xfId="17371"/>
    <cellStyle name="Comma 4 3 33" xfId="17372"/>
    <cellStyle name="Comma 4 3 33 2" xfId="17373"/>
    <cellStyle name="Comma 4 3 33 2 2" xfId="17374"/>
    <cellStyle name="Comma 4 3 34" xfId="17375"/>
    <cellStyle name="Comma 4 3 34 2" xfId="17376"/>
    <cellStyle name="Comma 4 3 34 2 2" xfId="17377"/>
    <cellStyle name="Comma 4 3 35" xfId="17378"/>
    <cellStyle name="Comma 4 3 35 2" xfId="17379"/>
    <cellStyle name="Comma 4 3 35 2 2" xfId="17380"/>
    <cellStyle name="Comma 4 3 36" xfId="17381"/>
    <cellStyle name="Comma 4 3 36 2" xfId="17382"/>
    <cellStyle name="Comma 4 3 36 2 2" xfId="17383"/>
    <cellStyle name="Comma 4 3 37" xfId="17384"/>
    <cellStyle name="Comma 4 3 37 2" xfId="17385"/>
    <cellStyle name="Comma 4 3 4" xfId="17386"/>
    <cellStyle name="Comma 4 3 4 10" xfId="17387"/>
    <cellStyle name="Comma 4 3 4 10 2" xfId="17388"/>
    <cellStyle name="Comma 4 3 4 10 2 2" xfId="17389"/>
    <cellStyle name="Comma 4 3 4 11" xfId="17390"/>
    <cellStyle name="Comma 4 3 4 11 2" xfId="17391"/>
    <cellStyle name="Comma 4 3 4 11 2 2" xfId="17392"/>
    <cellStyle name="Comma 4 3 4 12" xfId="17393"/>
    <cellStyle name="Comma 4 3 4 12 2" xfId="17394"/>
    <cellStyle name="Comma 4 3 4 12 2 2" xfId="17395"/>
    <cellStyle name="Comma 4 3 4 13" xfId="17396"/>
    <cellStyle name="Comma 4 3 4 13 2" xfId="17397"/>
    <cellStyle name="Comma 4 3 4 13 2 2" xfId="17398"/>
    <cellStyle name="Comma 4 3 4 14" xfId="17399"/>
    <cellStyle name="Comma 4 3 4 14 2" xfId="17400"/>
    <cellStyle name="Comma 4 3 4 14 2 2" xfId="17401"/>
    <cellStyle name="Comma 4 3 4 15" xfId="17402"/>
    <cellStyle name="Comma 4 3 4 15 2" xfId="17403"/>
    <cellStyle name="Comma 4 3 4 2" xfId="17404"/>
    <cellStyle name="Comma 4 3 4 2 2" xfId="17405"/>
    <cellStyle name="Comma 4 3 4 2 2 2" xfId="17406"/>
    <cellStyle name="Comma 4 3 4 3" xfId="17407"/>
    <cellStyle name="Comma 4 3 4 3 2" xfId="17408"/>
    <cellStyle name="Comma 4 3 4 3 2 2" xfId="17409"/>
    <cellStyle name="Comma 4 3 4 4" xfId="17410"/>
    <cellStyle name="Comma 4 3 4 4 2" xfId="17411"/>
    <cellStyle name="Comma 4 3 4 4 2 2" xfId="17412"/>
    <cellStyle name="Comma 4 3 4 5" xfId="17413"/>
    <cellStyle name="Comma 4 3 4 5 2" xfId="17414"/>
    <cellStyle name="Comma 4 3 4 5 2 2" xfId="17415"/>
    <cellStyle name="Comma 4 3 4 6" xfId="17416"/>
    <cellStyle name="Comma 4 3 4 6 2" xfId="17417"/>
    <cellStyle name="Comma 4 3 4 6 2 2" xfId="17418"/>
    <cellStyle name="Comma 4 3 4 7" xfId="17419"/>
    <cellStyle name="Comma 4 3 4 7 2" xfId="17420"/>
    <cellStyle name="Comma 4 3 4 7 2 2" xfId="17421"/>
    <cellStyle name="Comma 4 3 4 8" xfId="17422"/>
    <cellStyle name="Comma 4 3 4 8 2" xfId="17423"/>
    <cellStyle name="Comma 4 3 4 8 2 2" xfId="17424"/>
    <cellStyle name="Comma 4 3 4 9" xfId="17425"/>
    <cellStyle name="Comma 4 3 4 9 2" xfId="17426"/>
    <cellStyle name="Comma 4 3 4 9 2 2" xfId="17427"/>
    <cellStyle name="Comma 4 3 5" xfId="17428"/>
    <cellStyle name="Comma 4 3 5 10" xfId="17429"/>
    <cellStyle name="Comma 4 3 5 10 2" xfId="17430"/>
    <cellStyle name="Comma 4 3 5 10 2 2" xfId="17431"/>
    <cellStyle name="Comma 4 3 5 11" xfId="17432"/>
    <cellStyle name="Comma 4 3 5 11 2" xfId="17433"/>
    <cellStyle name="Comma 4 3 5 11 2 2" xfId="17434"/>
    <cellStyle name="Comma 4 3 5 12" xfId="17435"/>
    <cellStyle name="Comma 4 3 5 12 2" xfId="17436"/>
    <cellStyle name="Comma 4 3 5 12 2 2" xfId="17437"/>
    <cellStyle name="Comma 4 3 5 13" xfId="17438"/>
    <cellStyle name="Comma 4 3 5 13 2" xfId="17439"/>
    <cellStyle name="Comma 4 3 5 13 2 2" xfId="17440"/>
    <cellStyle name="Comma 4 3 5 14" xfId="17441"/>
    <cellStyle name="Comma 4 3 5 14 2" xfId="17442"/>
    <cellStyle name="Comma 4 3 5 14 2 2" xfId="17443"/>
    <cellStyle name="Comma 4 3 5 15" xfId="17444"/>
    <cellStyle name="Comma 4 3 5 15 2" xfId="17445"/>
    <cellStyle name="Comma 4 3 5 2" xfId="17446"/>
    <cellStyle name="Comma 4 3 5 2 2" xfId="17447"/>
    <cellStyle name="Comma 4 3 5 2 2 2" xfId="17448"/>
    <cellStyle name="Comma 4 3 5 3" xfId="17449"/>
    <cellStyle name="Comma 4 3 5 3 2" xfId="17450"/>
    <cellStyle name="Comma 4 3 5 3 2 2" xfId="17451"/>
    <cellStyle name="Comma 4 3 5 4" xfId="17452"/>
    <cellStyle name="Comma 4 3 5 4 2" xfId="17453"/>
    <cellStyle name="Comma 4 3 5 4 2 2" xfId="17454"/>
    <cellStyle name="Comma 4 3 5 5" xfId="17455"/>
    <cellStyle name="Comma 4 3 5 5 2" xfId="17456"/>
    <cellStyle name="Comma 4 3 5 5 2 2" xfId="17457"/>
    <cellStyle name="Comma 4 3 5 6" xfId="17458"/>
    <cellStyle name="Comma 4 3 5 6 2" xfId="17459"/>
    <cellStyle name="Comma 4 3 5 6 2 2" xfId="17460"/>
    <cellStyle name="Comma 4 3 5 7" xfId="17461"/>
    <cellStyle name="Comma 4 3 5 7 2" xfId="17462"/>
    <cellStyle name="Comma 4 3 5 7 2 2" xfId="17463"/>
    <cellStyle name="Comma 4 3 5 8" xfId="17464"/>
    <cellStyle name="Comma 4 3 5 8 2" xfId="17465"/>
    <cellStyle name="Comma 4 3 5 8 2 2" xfId="17466"/>
    <cellStyle name="Comma 4 3 5 9" xfId="17467"/>
    <cellStyle name="Comma 4 3 5 9 2" xfId="17468"/>
    <cellStyle name="Comma 4 3 5 9 2 2" xfId="17469"/>
    <cellStyle name="Comma 4 3 6" xfId="17470"/>
    <cellStyle name="Comma 4 3 6 10" xfId="17471"/>
    <cellStyle name="Comma 4 3 6 10 2" xfId="17472"/>
    <cellStyle name="Comma 4 3 6 10 2 2" xfId="17473"/>
    <cellStyle name="Comma 4 3 6 11" xfId="17474"/>
    <cellStyle name="Comma 4 3 6 11 2" xfId="17475"/>
    <cellStyle name="Comma 4 3 6 11 2 2" xfId="17476"/>
    <cellStyle name="Comma 4 3 6 12" xfId="17477"/>
    <cellStyle name="Comma 4 3 6 12 2" xfId="17478"/>
    <cellStyle name="Comma 4 3 6 12 2 2" xfId="17479"/>
    <cellStyle name="Comma 4 3 6 13" xfId="17480"/>
    <cellStyle name="Comma 4 3 6 13 2" xfId="17481"/>
    <cellStyle name="Comma 4 3 6 13 2 2" xfId="17482"/>
    <cellStyle name="Comma 4 3 6 14" xfId="17483"/>
    <cellStyle name="Comma 4 3 6 14 2" xfId="17484"/>
    <cellStyle name="Comma 4 3 6 14 2 2" xfId="17485"/>
    <cellStyle name="Comma 4 3 6 15" xfId="17486"/>
    <cellStyle name="Comma 4 3 6 15 2" xfId="17487"/>
    <cellStyle name="Comma 4 3 6 2" xfId="17488"/>
    <cellStyle name="Comma 4 3 6 2 2" xfId="17489"/>
    <cellStyle name="Comma 4 3 6 2 2 2" xfId="17490"/>
    <cellStyle name="Comma 4 3 6 3" xfId="17491"/>
    <cellStyle name="Comma 4 3 6 3 2" xfId="17492"/>
    <cellStyle name="Comma 4 3 6 3 2 2" xfId="17493"/>
    <cellStyle name="Comma 4 3 6 4" xfId="17494"/>
    <cellStyle name="Comma 4 3 6 4 2" xfId="17495"/>
    <cellStyle name="Comma 4 3 6 4 2 2" xfId="17496"/>
    <cellStyle name="Comma 4 3 6 5" xfId="17497"/>
    <cellStyle name="Comma 4 3 6 5 2" xfId="17498"/>
    <cellStyle name="Comma 4 3 6 5 2 2" xfId="17499"/>
    <cellStyle name="Comma 4 3 6 6" xfId="17500"/>
    <cellStyle name="Comma 4 3 6 6 2" xfId="17501"/>
    <cellStyle name="Comma 4 3 6 6 2 2" xfId="17502"/>
    <cellStyle name="Comma 4 3 6 7" xfId="17503"/>
    <cellStyle name="Comma 4 3 6 7 2" xfId="17504"/>
    <cellStyle name="Comma 4 3 6 7 2 2" xfId="17505"/>
    <cellStyle name="Comma 4 3 6 8" xfId="17506"/>
    <cellStyle name="Comma 4 3 6 8 2" xfId="17507"/>
    <cellStyle name="Comma 4 3 6 8 2 2" xfId="17508"/>
    <cellStyle name="Comma 4 3 6 9" xfId="17509"/>
    <cellStyle name="Comma 4 3 6 9 2" xfId="17510"/>
    <cellStyle name="Comma 4 3 6 9 2 2" xfId="17511"/>
    <cellStyle name="Comma 4 3 7" xfId="17512"/>
    <cellStyle name="Comma 4 3 7 10" xfId="17513"/>
    <cellStyle name="Comma 4 3 7 10 2" xfId="17514"/>
    <cellStyle name="Comma 4 3 7 10 2 2" xfId="17515"/>
    <cellStyle name="Comma 4 3 7 11" xfId="17516"/>
    <cellStyle name="Comma 4 3 7 11 2" xfId="17517"/>
    <cellStyle name="Comma 4 3 7 11 2 2" xfId="17518"/>
    <cellStyle name="Comma 4 3 7 12" xfId="17519"/>
    <cellStyle name="Comma 4 3 7 12 2" xfId="17520"/>
    <cellStyle name="Comma 4 3 7 12 2 2" xfId="17521"/>
    <cellStyle name="Comma 4 3 7 13" xfId="17522"/>
    <cellStyle name="Comma 4 3 7 13 2" xfId="17523"/>
    <cellStyle name="Comma 4 3 7 13 2 2" xfId="17524"/>
    <cellStyle name="Comma 4 3 7 14" xfId="17525"/>
    <cellStyle name="Comma 4 3 7 14 2" xfId="17526"/>
    <cellStyle name="Comma 4 3 7 14 2 2" xfId="17527"/>
    <cellStyle name="Comma 4 3 7 15" xfId="17528"/>
    <cellStyle name="Comma 4 3 7 15 2" xfId="17529"/>
    <cellStyle name="Comma 4 3 7 2" xfId="17530"/>
    <cellStyle name="Comma 4 3 7 2 2" xfId="17531"/>
    <cellStyle name="Comma 4 3 7 2 2 2" xfId="17532"/>
    <cellStyle name="Comma 4 3 7 3" xfId="17533"/>
    <cellStyle name="Comma 4 3 7 3 2" xfId="17534"/>
    <cellStyle name="Comma 4 3 7 3 2 2" xfId="17535"/>
    <cellStyle name="Comma 4 3 7 4" xfId="17536"/>
    <cellStyle name="Comma 4 3 7 4 2" xfId="17537"/>
    <cellStyle name="Comma 4 3 7 4 2 2" xfId="17538"/>
    <cellStyle name="Comma 4 3 7 5" xfId="17539"/>
    <cellStyle name="Comma 4 3 7 5 2" xfId="17540"/>
    <cellStyle name="Comma 4 3 7 5 2 2" xfId="17541"/>
    <cellStyle name="Comma 4 3 7 6" xfId="17542"/>
    <cellStyle name="Comma 4 3 7 6 2" xfId="17543"/>
    <cellStyle name="Comma 4 3 7 6 2 2" xfId="17544"/>
    <cellStyle name="Comma 4 3 7 7" xfId="17545"/>
    <cellStyle name="Comma 4 3 7 7 2" xfId="17546"/>
    <cellStyle name="Comma 4 3 7 7 2 2" xfId="17547"/>
    <cellStyle name="Comma 4 3 7 8" xfId="17548"/>
    <cellStyle name="Comma 4 3 7 8 2" xfId="17549"/>
    <cellStyle name="Comma 4 3 7 8 2 2" xfId="17550"/>
    <cellStyle name="Comma 4 3 7 9" xfId="17551"/>
    <cellStyle name="Comma 4 3 7 9 2" xfId="17552"/>
    <cellStyle name="Comma 4 3 7 9 2 2" xfId="17553"/>
    <cellStyle name="Comma 4 3 8" xfId="17554"/>
    <cellStyle name="Comma 4 3 8 10" xfId="17555"/>
    <cellStyle name="Comma 4 3 8 10 2" xfId="17556"/>
    <cellStyle name="Comma 4 3 8 10 2 2" xfId="17557"/>
    <cellStyle name="Comma 4 3 8 11" xfId="17558"/>
    <cellStyle name="Comma 4 3 8 11 2" xfId="17559"/>
    <cellStyle name="Comma 4 3 8 11 2 2" xfId="17560"/>
    <cellStyle name="Comma 4 3 8 12" xfId="17561"/>
    <cellStyle name="Comma 4 3 8 12 2" xfId="17562"/>
    <cellStyle name="Comma 4 3 8 12 2 2" xfId="17563"/>
    <cellStyle name="Comma 4 3 8 13" xfId="17564"/>
    <cellStyle name="Comma 4 3 8 13 2" xfId="17565"/>
    <cellStyle name="Comma 4 3 8 13 2 2" xfId="17566"/>
    <cellStyle name="Comma 4 3 8 14" xfId="17567"/>
    <cellStyle name="Comma 4 3 8 14 2" xfId="17568"/>
    <cellStyle name="Comma 4 3 8 14 2 2" xfId="17569"/>
    <cellStyle name="Comma 4 3 8 15" xfId="17570"/>
    <cellStyle name="Comma 4 3 8 15 2" xfId="17571"/>
    <cellStyle name="Comma 4 3 8 2" xfId="17572"/>
    <cellStyle name="Comma 4 3 8 2 2" xfId="17573"/>
    <cellStyle name="Comma 4 3 8 2 2 2" xfId="17574"/>
    <cellStyle name="Comma 4 3 8 3" xfId="17575"/>
    <cellStyle name="Comma 4 3 8 3 2" xfId="17576"/>
    <cellStyle name="Comma 4 3 8 3 2 2" xfId="17577"/>
    <cellStyle name="Comma 4 3 8 4" xfId="17578"/>
    <cellStyle name="Comma 4 3 8 4 2" xfId="17579"/>
    <cellStyle name="Comma 4 3 8 4 2 2" xfId="17580"/>
    <cellStyle name="Comma 4 3 8 5" xfId="17581"/>
    <cellStyle name="Comma 4 3 8 5 2" xfId="17582"/>
    <cellStyle name="Comma 4 3 8 5 2 2" xfId="17583"/>
    <cellStyle name="Comma 4 3 8 6" xfId="17584"/>
    <cellStyle name="Comma 4 3 8 6 2" xfId="17585"/>
    <cellStyle name="Comma 4 3 8 6 2 2" xfId="17586"/>
    <cellStyle name="Comma 4 3 8 7" xfId="17587"/>
    <cellStyle name="Comma 4 3 8 7 2" xfId="17588"/>
    <cellStyle name="Comma 4 3 8 7 2 2" xfId="17589"/>
    <cellStyle name="Comma 4 3 8 8" xfId="17590"/>
    <cellStyle name="Comma 4 3 8 8 2" xfId="17591"/>
    <cellStyle name="Comma 4 3 8 8 2 2" xfId="17592"/>
    <cellStyle name="Comma 4 3 8 9" xfId="17593"/>
    <cellStyle name="Comma 4 3 8 9 2" xfId="17594"/>
    <cellStyle name="Comma 4 3 8 9 2 2" xfId="17595"/>
    <cellStyle name="Comma 4 3 9" xfId="17596"/>
    <cellStyle name="Comma 4 3 9 10" xfId="17597"/>
    <cellStyle name="Comma 4 3 9 10 2" xfId="17598"/>
    <cellStyle name="Comma 4 3 9 10 2 2" xfId="17599"/>
    <cellStyle name="Comma 4 3 9 11" xfId="17600"/>
    <cellStyle name="Comma 4 3 9 11 2" xfId="17601"/>
    <cellStyle name="Comma 4 3 9 11 2 2" xfId="17602"/>
    <cellStyle name="Comma 4 3 9 12" xfId="17603"/>
    <cellStyle name="Comma 4 3 9 12 2" xfId="17604"/>
    <cellStyle name="Comma 4 3 9 12 2 2" xfId="17605"/>
    <cellStyle name="Comma 4 3 9 13" xfId="17606"/>
    <cellStyle name="Comma 4 3 9 13 2" xfId="17607"/>
    <cellStyle name="Comma 4 3 9 13 2 2" xfId="17608"/>
    <cellStyle name="Comma 4 3 9 14" xfId="17609"/>
    <cellStyle name="Comma 4 3 9 14 2" xfId="17610"/>
    <cellStyle name="Comma 4 3 9 14 2 2" xfId="17611"/>
    <cellStyle name="Comma 4 3 9 15" xfId="17612"/>
    <cellStyle name="Comma 4 3 9 15 2" xfId="17613"/>
    <cellStyle name="Comma 4 3 9 2" xfId="17614"/>
    <cellStyle name="Comma 4 3 9 2 2" xfId="17615"/>
    <cellStyle name="Comma 4 3 9 2 2 2" xfId="17616"/>
    <cellStyle name="Comma 4 3 9 3" xfId="17617"/>
    <cellStyle name="Comma 4 3 9 3 2" xfId="17618"/>
    <cellStyle name="Comma 4 3 9 3 2 2" xfId="17619"/>
    <cellStyle name="Comma 4 3 9 4" xfId="17620"/>
    <cellStyle name="Comma 4 3 9 4 2" xfId="17621"/>
    <cellStyle name="Comma 4 3 9 4 2 2" xfId="17622"/>
    <cellStyle name="Comma 4 3 9 5" xfId="17623"/>
    <cellStyle name="Comma 4 3 9 5 2" xfId="17624"/>
    <cellStyle name="Comma 4 3 9 5 2 2" xfId="17625"/>
    <cellStyle name="Comma 4 3 9 6" xfId="17626"/>
    <cellStyle name="Comma 4 3 9 6 2" xfId="17627"/>
    <cellStyle name="Comma 4 3 9 6 2 2" xfId="17628"/>
    <cellStyle name="Comma 4 3 9 7" xfId="17629"/>
    <cellStyle name="Comma 4 3 9 7 2" xfId="17630"/>
    <cellStyle name="Comma 4 3 9 7 2 2" xfId="17631"/>
    <cellStyle name="Comma 4 3 9 8" xfId="17632"/>
    <cellStyle name="Comma 4 3 9 8 2" xfId="17633"/>
    <cellStyle name="Comma 4 3 9 8 2 2" xfId="17634"/>
    <cellStyle name="Comma 4 3 9 9" xfId="17635"/>
    <cellStyle name="Comma 4 3 9 9 2" xfId="17636"/>
    <cellStyle name="Comma 4 3 9 9 2 2" xfId="17637"/>
    <cellStyle name="Comma 4 4" xfId="17638"/>
    <cellStyle name="Comma 4 4 2" xfId="17639"/>
    <cellStyle name="Comma 4 4 2 2" xfId="17640"/>
    <cellStyle name="Comma 4 4 2 2 2" xfId="49535"/>
    <cellStyle name="Comma 4 5" xfId="17641"/>
    <cellStyle name="Comma 4 5 2" xfId="17642"/>
    <cellStyle name="Comma 4 5 2 2" xfId="17643"/>
    <cellStyle name="Comma 4 5 2 2 2" xfId="49536"/>
    <cellStyle name="Comma 4 6" xfId="17644"/>
    <cellStyle name="Comma 4 6 2" xfId="17645"/>
    <cellStyle name="Comma 4 6 2 2" xfId="17646"/>
    <cellStyle name="Comma 4 6 2 2 2" xfId="49537"/>
    <cellStyle name="Comma 4 7" xfId="17647"/>
    <cellStyle name="Comma 4 7 2" xfId="17648"/>
    <cellStyle name="Comma 4 7 2 2" xfId="17649"/>
    <cellStyle name="Comma 4 7 2 2 2" xfId="49538"/>
    <cellStyle name="Comma 4 8" xfId="17650"/>
    <cellStyle name="Comma 4 8 2" xfId="17651"/>
    <cellStyle name="Comma 4 8 2 2" xfId="49539"/>
    <cellStyle name="Comma 4 9" xfId="17652"/>
    <cellStyle name="Comma 44" xfId="17653"/>
    <cellStyle name="Comma 44 10" xfId="17654"/>
    <cellStyle name="Comma 44 10 2" xfId="17655"/>
    <cellStyle name="Comma 44 10 2 2" xfId="17656"/>
    <cellStyle name="Comma 44 11" xfId="17657"/>
    <cellStyle name="Comma 44 11 2" xfId="17658"/>
    <cellStyle name="Comma 44 11 2 2" xfId="17659"/>
    <cellStyle name="Comma 44 12" xfId="17660"/>
    <cellStyle name="Comma 44 12 2" xfId="17661"/>
    <cellStyle name="Comma 44 12 2 2" xfId="17662"/>
    <cellStyle name="Comma 44 13" xfId="17663"/>
    <cellStyle name="Comma 44 13 2" xfId="17664"/>
    <cellStyle name="Comma 44 13 2 2" xfId="17665"/>
    <cellStyle name="Comma 44 14" xfId="17666"/>
    <cellStyle name="Comma 44 14 2" xfId="17667"/>
    <cellStyle name="Comma 44 14 2 2" xfId="17668"/>
    <cellStyle name="Comma 44 15" xfId="17669"/>
    <cellStyle name="Comma 44 15 2" xfId="17670"/>
    <cellStyle name="Comma 44 2" xfId="17671"/>
    <cellStyle name="Comma 44 2 2" xfId="17672"/>
    <cellStyle name="Comma 44 2 2 2" xfId="17673"/>
    <cellStyle name="Comma 44 3" xfId="17674"/>
    <cellStyle name="Comma 44 3 2" xfId="17675"/>
    <cellStyle name="Comma 44 3 2 2" xfId="17676"/>
    <cellStyle name="Comma 44 4" xfId="17677"/>
    <cellStyle name="Comma 44 4 2" xfId="17678"/>
    <cellStyle name="Comma 44 4 2 2" xfId="17679"/>
    <cellStyle name="Comma 44 5" xfId="17680"/>
    <cellStyle name="Comma 44 5 2" xfId="17681"/>
    <cellStyle name="Comma 44 5 2 2" xfId="17682"/>
    <cellStyle name="Comma 44 6" xfId="17683"/>
    <cellStyle name="Comma 44 6 2" xfId="17684"/>
    <cellStyle name="Comma 44 6 2 2" xfId="17685"/>
    <cellStyle name="Comma 44 7" xfId="17686"/>
    <cellStyle name="Comma 44 7 2" xfId="17687"/>
    <cellStyle name="Comma 44 7 2 2" xfId="17688"/>
    <cellStyle name="Comma 44 8" xfId="17689"/>
    <cellStyle name="Comma 44 8 2" xfId="17690"/>
    <cellStyle name="Comma 44 8 2 2" xfId="17691"/>
    <cellStyle name="Comma 44 9" xfId="17692"/>
    <cellStyle name="Comma 44 9 2" xfId="17693"/>
    <cellStyle name="Comma 44 9 2 2" xfId="17694"/>
    <cellStyle name="Comma 45" xfId="17695"/>
    <cellStyle name="Comma 45 10" xfId="17696"/>
    <cellStyle name="Comma 45 10 2" xfId="17697"/>
    <cellStyle name="Comma 45 10 2 2" xfId="17698"/>
    <cellStyle name="Comma 45 11" xfId="17699"/>
    <cellStyle name="Comma 45 11 2" xfId="17700"/>
    <cellStyle name="Comma 45 11 2 2" xfId="17701"/>
    <cellStyle name="Comma 45 12" xfId="17702"/>
    <cellStyle name="Comma 45 12 2" xfId="17703"/>
    <cellStyle name="Comma 45 12 2 2" xfId="17704"/>
    <cellStyle name="Comma 45 13" xfId="17705"/>
    <cellStyle name="Comma 45 13 2" xfId="17706"/>
    <cellStyle name="Comma 45 13 2 2" xfId="17707"/>
    <cellStyle name="Comma 45 14" xfId="17708"/>
    <cellStyle name="Comma 45 14 2" xfId="17709"/>
    <cellStyle name="Comma 45 14 2 2" xfId="17710"/>
    <cellStyle name="Comma 45 15" xfId="17711"/>
    <cellStyle name="Comma 45 15 2" xfId="17712"/>
    <cellStyle name="Comma 45 2" xfId="17713"/>
    <cellStyle name="Comma 45 2 2" xfId="17714"/>
    <cellStyle name="Comma 45 2 2 2" xfId="17715"/>
    <cellStyle name="Comma 45 3" xfId="17716"/>
    <cellStyle name="Comma 45 3 2" xfId="17717"/>
    <cellStyle name="Comma 45 3 2 2" xfId="17718"/>
    <cellStyle name="Comma 45 4" xfId="17719"/>
    <cellStyle name="Comma 45 4 2" xfId="17720"/>
    <cellStyle name="Comma 45 4 2 2" xfId="17721"/>
    <cellStyle name="Comma 45 5" xfId="17722"/>
    <cellStyle name="Comma 45 5 2" xfId="17723"/>
    <cellStyle name="Comma 45 5 2 2" xfId="17724"/>
    <cellStyle name="Comma 45 6" xfId="17725"/>
    <cellStyle name="Comma 45 6 2" xfId="17726"/>
    <cellStyle name="Comma 45 6 2 2" xfId="17727"/>
    <cellStyle name="Comma 45 7" xfId="17728"/>
    <cellStyle name="Comma 45 7 2" xfId="17729"/>
    <cellStyle name="Comma 45 7 2 2" xfId="17730"/>
    <cellStyle name="Comma 45 8" xfId="17731"/>
    <cellStyle name="Comma 45 8 2" xfId="17732"/>
    <cellStyle name="Comma 45 8 2 2" xfId="17733"/>
    <cellStyle name="Comma 45 9" xfId="17734"/>
    <cellStyle name="Comma 45 9 2" xfId="17735"/>
    <cellStyle name="Comma 45 9 2 2" xfId="17736"/>
    <cellStyle name="Comma 5" xfId="17737"/>
    <cellStyle name="Comma 5 10" xfId="17738"/>
    <cellStyle name="Comma 5 10 10" xfId="17739"/>
    <cellStyle name="Comma 5 10 10 2" xfId="17740"/>
    <cellStyle name="Comma 5 10 10 2 2" xfId="17741"/>
    <cellStyle name="Comma 5 10 11" xfId="17742"/>
    <cellStyle name="Comma 5 10 11 2" xfId="17743"/>
    <cellStyle name="Comma 5 10 11 2 2" xfId="17744"/>
    <cellStyle name="Comma 5 10 12" xfId="17745"/>
    <cellStyle name="Comma 5 10 12 2" xfId="17746"/>
    <cellStyle name="Comma 5 10 12 2 2" xfId="17747"/>
    <cellStyle name="Comma 5 10 13" xfId="17748"/>
    <cellStyle name="Comma 5 10 13 2" xfId="17749"/>
    <cellStyle name="Comma 5 10 13 2 2" xfId="17750"/>
    <cellStyle name="Comma 5 10 14" xfId="17751"/>
    <cellStyle name="Comma 5 10 14 2" xfId="17752"/>
    <cellStyle name="Comma 5 10 14 2 2" xfId="17753"/>
    <cellStyle name="Comma 5 10 15" xfId="17754"/>
    <cellStyle name="Comma 5 10 15 2" xfId="17755"/>
    <cellStyle name="Comma 5 10 2" xfId="17756"/>
    <cellStyle name="Comma 5 10 2 2" xfId="17757"/>
    <cellStyle name="Comma 5 10 2 2 2" xfId="17758"/>
    <cellStyle name="Comma 5 10 3" xfId="17759"/>
    <cellStyle name="Comma 5 10 3 2" xfId="17760"/>
    <cellStyle name="Comma 5 10 3 2 2" xfId="17761"/>
    <cellStyle name="Comma 5 10 4" xfId="17762"/>
    <cellStyle name="Comma 5 10 4 2" xfId="17763"/>
    <cellStyle name="Comma 5 10 4 2 2" xfId="17764"/>
    <cellStyle name="Comma 5 10 5" xfId="17765"/>
    <cellStyle name="Comma 5 10 5 2" xfId="17766"/>
    <cellStyle name="Comma 5 10 5 2 2" xfId="17767"/>
    <cellStyle name="Comma 5 10 6" xfId="17768"/>
    <cellStyle name="Comma 5 10 6 2" xfId="17769"/>
    <cellStyle name="Comma 5 10 6 2 2" xfId="17770"/>
    <cellStyle name="Comma 5 10 7" xfId="17771"/>
    <cellStyle name="Comma 5 10 7 2" xfId="17772"/>
    <cellStyle name="Comma 5 10 7 2 2" xfId="17773"/>
    <cellStyle name="Comma 5 10 8" xfId="17774"/>
    <cellStyle name="Comma 5 10 8 2" xfId="17775"/>
    <cellStyle name="Comma 5 10 8 2 2" xfId="17776"/>
    <cellStyle name="Comma 5 10 9" xfId="17777"/>
    <cellStyle name="Comma 5 10 9 2" xfId="17778"/>
    <cellStyle name="Comma 5 10 9 2 2" xfId="17779"/>
    <cellStyle name="Comma 5 11" xfId="17780"/>
    <cellStyle name="Comma 5 11 10" xfId="17781"/>
    <cellStyle name="Comma 5 11 10 2" xfId="17782"/>
    <cellStyle name="Comma 5 11 10 2 2" xfId="17783"/>
    <cellStyle name="Comma 5 11 11" xfId="17784"/>
    <cellStyle name="Comma 5 11 11 2" xfId="17785"/>
    <cellStyle name="Comma 5 11 11 2 2" xfId="17786"/>
    <cellStyle name="Comma 5 11 12" xfId="17787"/>
    <cellStyle name="Comma 5 11 12 2" xfId="17788"/>
    <cellStyle name="Comma 5 11 12 2 2" xfId="17789"/>
    <cellStyle name="Comma 5 11 13" xfId="17790"/>
    <cellStyle name="Comma 5 11 13 2" xfId="17791"/>
    <cellStyle name="Comma 5 11 13 2 2" xfId="17792"/>
    <cellStyle name="Comma 5 11 14" xfId="17793"/>
    <cellStyle name="Comma 5 11 14 2" xfId="17794"/>
    <cellStyle name="Comma 5 11 14 2 2" xfId="17795"/>
    <cellStyle name="Comma 5 11 15" xfId="17796"/>
    <cellStyle name="Comma 5 11 15 2" xfId="17797"/>
    <cellStyle name="Comma 5 11 2" xfId="17798"/>
    <cellStyle name="Comma 5 11 2 2" xfId="17799"/>
    <cellStyle name="Comma 5 11 2 2 2" xfId="17800"/>
    <cellStyle name="Comma 5 11 3" xfId="17801"/>
    <cellStyle name="Comma 5 11 3 2" xfId="17802"/>
    <cellStyle name="Comma 5 11 3 2 2" xfId="17803"/>
    <cellStyle name="Comma 5 11 4" xfId="17804"/>
    <cellStyle name="Comma 5 11 4 2" xfId="17805"/>
    <cellStyle name="Comma 5 11 4 2 2" xfId="17806"/>
    <cellStyle name="Comma 5 11 5" xfId="17807"/>
    <cellStyle name="Comma 5 11 5 2" xfId="17808"/>
    <cellStyle name="Comma 5 11 5 2 2" xfId="17809"/>
    <cellStyle name="Comma 5 11 6" xfId="17810"/>
    <cellStyle name="Comma 5 11 6 2" xfId="17811"/>
    <cellStyle name="Comma 5 11 6 2 2" xfId="17812"/>
    <cellStyle name="Comma 5 11 7" xfId="17813"/>
    <cellStyle name="Comma 5 11 7 2" xfId="17814"/>
    <cellStyle name="Comma 5 11 7 2 2" xfId="17815"/>
    <cellStyle name="Comma 5 11 8" xfId="17816"/>
    <cellStyle name="Comma 5 11 8 2" xfId="17817"/>
    <cellStyle name="Comma 5 11 8 2 2" xfId="17818"/>
    <cellStyle name="Comma 5 11 9" xfId="17819"/>
    <cellStyle name="Comma 5 11 9 2" xfId="17820"/>
    <cellStyle name="Comma 5 11 9 2 2" xfId="17821"/>
    <cellStyle name="Comma 5 12" xfId="17822"/>
    <cellStyle name="Comma 5 12 10" xfId="17823"/>
    <cellStyle name="Comma 5 12 10 2" xfId="17824"/>
    <cellStyle name="Comma 5 12 10 2 2" xfId="17825"/>
    <cellStyle name="Comma 5 12 11" xfId="17826"/>
    <cellStyle name="Comma 5 12 11 2" xfId="17827"/>
    <cellStyle name="Comma 5 12 11 2 2" xfId="17828"/>
    <cellStyle name="Comma 5 12 12" xfId="17829"/>
    <cellStyle name="Comma 5 12 12 2" xfId="17830"/>
    <cellStyle name="Comma 5 12 12 2 2" xfId="17831"/>
    <cellStyle name="Comma 5 12 13" xfId="17832"/>
    <cellStyle name="Comma 5 12 13 2" xfId="17833"/>
    <cellStyle name="Comma 5 12 13 2 2" xfId="17834"/>
    <cellStyle name="Comma 5 12 14" xfId="17835"/>
    <cellStyle name="Comma 5 12 14 2" xfId="17836"/>
    <cellStyle name="Comma 5 12 14 2 2" xfId="17837"/>
    <cellStyle name="Comma 5 12 15" xfId="17838"/>
    <cellStyle name="Comma 5 12 15 2" xfId="17839"/>
    <cellStyle name="Comma 5 12 2" xfId="17840"/>
    <cellStyle name="Comma 5 12 2 2" xfId="17841"/>
    <cellStyle name="Comma 5 12 2 2 2" xfId="17842"/>
    <cellStyle name="Comma 5 12 3" xfId="17843"/>
    <cellStyle name="Comma 5 12 3 2" xfId="17844"/>
    <cellStyle name="Comma 5 12 3 2 2" xfId="17845"/>
    <cellStyle name="Comma 5 12 4" xfId="17846"/>
    <cellStyle name="Comma 5 12 4 2" xfId="17847"/>
    <cellStyle name="Comma 5 12 4 2 2" xfId="17848"/>
    <cellStyle name="Comma 5 12 5" xfId="17849"/>
    <cellStyle name="Comma 5 12 5 2" xfId="17850"/>
    <cellStyle name="Comma 5 12 5 2 2" xfId="17851"/>
    <cellStyle name="Comma 5 12 6" xfId="17852"/>
    <cellStyle name="Comma 5 12 6 2" xfId="17853"/>
    <cellStyle name="Comma 5 12 6 2 2" xfId="17854"/>
    <cellStyle name="Comma 5 12 7" xfId="17855"/>
    <cellStyle name="Comma 5 12 7 2" xfId="17856"/>
    <cellStyle name="Comma 5 12 7 2 2" xfId="17857"/>
    <cellStyle name="Comma 5 12 8" xfId="17858"/>
    <cellStyle name="Comma 5 12 8 2" xfId="17859"/>
    <cellStyle name="Comma 5 12 8 2 2" xfId="17860"/>
    <cellStyle name="Comma 5 12 9" xfId="17861"/>
    <cellStyle name="Comma 5 12 9 2" xfId="17862"/>
    <cellStyle name="Comma 5 12 9 2 2" xfId="17863"/>
    <cellStyle name="Comma 5 13" xfId="17864"/>
    <cellStyle name="Comma 5 13 10" xfId="17865"/>
    <cellStyle name="Comma 5 13 10 2" xfId="17866"/>
    <cellStyle name="Comma 5 13 10 2 2" xfId="17867"/>
    <cellStyle name="Comma 5 13 11" xfId="17868"/>
    <cellStyle name="Comma 5 13 11 2" xfId="17869"/>
    <cellStyle name="Comma 5 13 11 2 2" xfId="17870"/>
    <cellStyle name="Comma 5 13 12" xfId="17871"/>
    <cellStyle name="Comma 5 13 12 2" xfId="17872"/>
    <cellStyle name="Comma 5 13 12 2 2" xfId="17873"/>
    <cellStyle name="Comma 5 13 13" xfId="17874"/>
    <cellStyle name="Comma 5 13 13 2" xfId="17875"/>
    <cellStyle name="Comma 5 13 13 2 2" xfId="17876"/>
    <cellStyle name="Comma 5 13 14" xfId="17877"/>
    <cellStyle name="Comma 5 13 14 2" xfId="17878"/>
    <cellStyle name="Comma 5 13 14 2 2" xfId="17879"/>
    <cellStyle name="Comma 5 13 15" xfId="17880"/>
    <cellStyle name="Comma 5 13 15 2" xfId="17881"/>
    <cellStyle name="Comma 5 13 2" xfId="17882"/>
    <cellStyle name="Comma 5 13 2 2" xfId="17883"/>
    <cellStyle name="Comma 5 13 2 2 2" xfId="17884"/>
    <cellStyle name="Comma 5 13 3" xfId="17885"/>
    <cellStyle name="Comma 5 13 3 2" xfId="17886"/>
    <cellStyle name="Comma 5 13 3 2 2" xfId="17887"/>
    <cellStyle name="Comma 5 13 4" xfId="17888"/>
    <cellStyle name="Comma 5 13 4 2" xfId="17889"/>
    <cellStyle name="Comma 5 13 4 2 2" xfId="17890"/>
    <cellStyle name="Comma 5 13 5" xfId="17891"/>
    <cellStyle name="Comma 5 13 5 2" xfId="17892"/>
    <cellStyle name="Comma 5 13 5 2 2" xfId="17893"/>
    <cellStyle name="Comma 5 13 6" xfId="17894"/>
    <cellStyle name="Comma 5 13 6 2" xfId="17895"/>
    <cellStyle name="Comma 5 13 6 2 2" xfId="17896"/>
    <cellStyle name="Comma 5 13 7" xfId="17897"/>
    <cellStyle name="Comma 5 13 7 2" xfId="17898"/>
    <cellStyle name="Comma 5 13 7 2 2" xfId="17899"/>
    <cellStyle name="Comma 5 13 8" xfId="17900"/>
    <cellStyle name="Comma 5 13 8 2" xfId="17901"/>
    <cellStyle name="Comma 5 13 8 2 2" xfId="17902"/>
    <cellStyle name="Comma 5 13 9" xfId="17903"/>
    <cellStyle name="Comma 5 13 9 2" xfId="17904"/>
    <cellStyle name="Comma 5 13 9 2 2" xfId="17905"/>
    <cellStyle name="Comma 5 14" xfId="17906"/>
    <cellStyle name="Comma 5 14 10" xfId="17907"/>
    <cellStyle name="Comma 5 14 10 2" xfId="17908"/>
    <cellStyle name="Comma 5 14 10 2 2" xfId="17909"/>
    <cellStyle name="Comma 5 14 11" xfId="17910"/>
    <cellStyle name="Comma 5 14 11 2" xfId="17911"/>
    <cellStyle name="Comma 5 14 11 2 2" xfId="17912"/>
    <cellStyle name="Comma 5 14 12" xfId="17913"/>
    <cellStyle name="Comma 5 14 12 2" xfId="17914"/>
    <cellStyle name="Comma 5 14 12 2 2" xfId="17915"/>
    <cellStyle name="Comma 5 14 13" xfId="17916"/>
    <cellStyle name="Comma 5 14 13 2" xfId="17917"/>
    <cellStyle name="Comma 5 14 13 2 2" xfId="17918"/>
    <cellStyle name="Comma 5 14 14" xfId="17919"/>
    <cellStyle name="Comma 5 14 14 2" xfId="17920"/>
    <cellStyle name="Comma 5 14 14 2 2" xfId="17921"/>
    <cellStyle name="Comma 5 14 15" xfId="17922"/>
    <cellStyle name="Comma 5 14 15 2" xfId="17923"/>
    <cellStyle name="Comma 5 14 2" xfId="17924"/>
    <cellStyle name="Comma 5 14 2 2" xfId="17925"/>
    <cellStyle name="Comma 5 14 2 2 2" xfId="17926"/>
    <cellStyle name="Comma 5 14 3" xfId="17927"/>
    <cellStyle name="Comma 5 14 3 2" xfId="17928"/>
    <cellStyle name="Comma 5 14 3 2 2" xfId="17929"/>
    <cellStyle name="Comma 5 14 4" xfId="17930"/>
    <cellStyle name="Comma 5 14 4 2" xfId="17931"/>
    <cellStyle name="Comma 5 14 4 2 2" xfId="17932"/>
    <cellStyle name="Comma 5 14 5" xfId="17933"/>
    <cellStyle name="Comma 5 14 5 2" xfId="17934"/>
    <cellStyle name="Comma 5 14 5 2 2" xfId="17935"/>
    <cellStyle name="Comma 5 14 6" xfId="17936"/>
    <cellStyle name="Comma 5 14 6 2" xfId="17937"/>
    <cellStyle name="Comma 5 14 6 2 2" xfId="17938"/>
    <cellStyle name="Comma 5 14 7" xfId="17939"/>
    <cellStyle name="Comma 5 14 7 2" xfId="17940"/>
    <cellStyle name="Comma 5 14 7 2 2" xfId="17941"/>
    <cellStyle name="Comma 5 14 8" xfId="17942"/>
    <cellStyle name="Comma 5 14 8 2" xfId="17943"/>
    <cellStyle name="Comma 5 14 8 2 2" xfId="17944"/>
    <cellStyle name="Comma 5 14 9" xfId="17945"/>
    <cellStyle name="Comma 5 14 9 2" xfId="17946"/>
    <cellStyle name="Comma 5 14 9 2 2" xfId="17947"/>
    <cellStyle name="Comma 5 15" xfId="17948"/>
    <cellStyle name="Comma 5 15 10" xfId="17949"/>
    <cellStyle name="Comma 5 15 10 2" xfId="17950"/>
    <cellStyle name="Comma 5 15 10 2 2" xfId="17951"/>
    <cellStyle name="Comma 5 15 11" xfId="17952"/>
    <cellStyle name="Comma 5 15 11 2" xfId="17953"/>
    <cellStyle name="Comma 5 15 11 2 2" xfId="17954"/>
    <cellStyle name="Comma 5 15 12" xfId="17955"/>
    <cellStyle name="Comma 5 15 12 2" xfId="17956"/>
    <cellStyle name="Comma 5 15 12 2 2" xfId="17957"/>
    <cellStyle name="Comma 5 15 13" xfId="17958"/>
    <cellStyle name="Comma 5 15 13 2" xfId="17959"/>
    <cellStyle name="Comma 5 15 13 2 2" xfId="17960"/>
    <cellStyle name="Comma 5 15 14" xfId="17961"/>
    <cellStyle name="Comma 5 15 14 2" xfId="17962"/>
    <cellStyle name="Comma 5 15 14 2 2" xfId="17963"/>
    <cellStyle name="Comma 5 15 15" xfId="17964"/>
    <cellStyle name="Comma 5 15 15 2" xfId="17965"/>
    <cellStyle name="Comma 5 15 2" xfId="17966"/>
    <cellStyle name="Comma 5 15 2 2" xfId="17967"/>
    <cellStyle name="Comma 5 15 2 2 2" xfId="17968"/>
    <cellStyle name="Comma 5 15 3" xfId="17969"/>
    <cellStyle name="Comma 5 15 3 2" xfId="17970"/>
    <cellStyle name="Comma 5 15 3 2 2" xfId="17971"/>
    <cellStyle name="Comma 5 15 4" xfId="17972"/>
    <cellStyle name="Comma 5 15 4 2" xfId="17973"/>
    <cellStyle name="Comma 5 15 4 2 2" xfId="17974"/>
    <cellStyle name="Comma 5 15 5" xfId="17975"/>
    <cellStyle name="Comma 5 15 5 2" xfId="17976"/>
    <cellStyle name="Comma 5 15 5 2 2" xfId="17977"/>
    <cellStyle name="Comma 5 15 6" xfId="17978"/>
    <cellStyle name="Comma 5 15 6 2" xfId="17979"/>
    <cellStyle name="Comma 5 15 6 2 2" xfId="17980"/>
    <cellStyle name="Comma 5 15 7" xfId="17981"/>
    <cellStyle name="Comma 5 15 7 2" xfId="17982"/>
    <cellStyle name="Comma 5 15 7 2 2" xfId="17983"/>
    <cellStyle name="Comma 5 15 8" xfId="17984"/>
    <cellStyle name="Comma 5 15 8 2" xfId="17985"/>
    <cellStyle name="Comma 5 15 8 2 2" xfId="17986"/>
    <cellStyle name="Comma 5 15 9" xfId="17987"/>
    <cellStyle name="Comma 5 15 9 2" xfId="17988"/>
    <cellStyle name="Comma 5 15 9 2 2" xfId="17989"/>
    <cellStyle name="Comma 5 16" xfId="17990"/>
    <cellStyle name="Comma 5 16 10" xfId="17991"/>
    <cellStyle name="Comma 5 16 10 2" xfId="17992"/>
    <cellStyle name="Comma 5 16 10 2 2" xfId="17993"/>
    <cellStyle name="Comma 5 16 11" xfId="17994"/>
    <cellStyle name="Comma 5 16 11 2" xfId="17995"/>
    <cellStyle name="Comma 5 16 11 2 2" xfId="17996"/>
    <cellStyle name="Comma 5 16 12" xfId="17997"/>
    <cellStyle name="Comma 5 16 12 2" xfId="17998"/>
    <cellStyle name="Comma 5 16 12 2 2" xfId="17999"/>
    <cellStyle name="Comma 5 16 13" xfId="18000"/>
    <cellStyle name="Comma 5 16 13 2" xfId="18001"/>
    <cellStyle name="Comma 5 16 13 2 2" xfId="18002"/>
    <cellStyle name="Comma 5 16 14" xfId="18003"/>
    <cellStyle name="Comma 5 16 14 2" xfId="18004"/>
    <cellStyle name="Comma 5 16 14 2 2" xfId="18005"/>
    <cellStyle name="Comma 5 16 15" xfId="18006"/>
    <cellStyle name="Comma 5 16 15 2" xfId="18007"/>
    <cellStyle name="Comma 5 16 2" xfId="18008"/>
    <cellStyle name="Comma 5 16 2 2" xfId="18009"/>
    <cellStyle name="Comma 5 16 2 2 2" xfId="18010"/>
    <cellStyle name="Comma 5 16 3" xfId="18011"/>
    <cellStyle name="Comma 5 16 3 2" xfId="18012"/>
    <cellStyle name="Comma 5 16 3 2 2" xfId="18013"/>
    <cellStyle name="Comma 5 16 4" xfId="18014"/>
    <cellStyle name="Comma 5 16 4 2" xfId="18015"/>
    <cellStyle name="Comma 5 16 4 2 2" xfId="18016"/>
    <cellStyle name="Comma 5 16 5" xfId="18017"/>
    <cellStyle name="Comma 5 16 5 2" xfId="18018"/>
    <cellStyle name="Comma 5 16 5 2 2" xfId="18019"/>
    <cellStyle name="Comma 5 16 6" xfId="18020"/>
    <cellStyle name="Comma 5 16 6 2" xfId="18021"/>
    <cellStyle name="Comma 5 16 6 2 2" xfId="18022"/>
    <cellStyle name="Comma 5 16 7" xfId="18023"/>
    <cellStyle name="Comma 5 16 7 2" xfId="18024"/>
    <cellStyle name="Comma 5 16 7 2 2" xfId="18025"/>
    <cellStyle name="Comma 5 16 8" xfId="18026"/>
    <cellStyle name="Comma 5 16 8 2" xfId="18027"/>
    <cellStyle name="Comma 5 16 8 2 2" xfId="18028"/>
    <cellStyle name="Comma 5 16 9" xfId="18029"/>
    <cellStyle name="Comma 5 16 9 2" xfId="18030"/>
    <cellStyle name="Comma 5 16 9 2 2" xfId="18031"/>
    <cellStyle name="Comma 5 17" xfId="18032"/>
    <cellStyle name="Comma 5 17 10" xfId="18033"/>
    <cellStyle name="Comma 5 17 10 2" xfId="18034"/>
    <cellStyle name="Comma 5 17 10 2 2" xfId="18035"/>
    <cellStyle name="Comma 5 17 11" xfId="18036"/>
    <cellStyle name="Comma 5 17 11 2" xfId="18037"/>
    <cellStyle name="Comma 5 17 11 2 2" xfId="18038"/>
    <cellStyle name="Comma 5 17 12" xfId="18039"/>
    <cellStyle name="Comma 5 17 12 2" xfId="18040"/>
    <cellStyle name="Comma 5 17 12 2 2" xfId="18041"/>
    <cellStyle name="Comma 5 17 13" xfId="18042"/>
    <cellStyle name="Comma 5 17 13 2" xfId="18043"/>
    <cellStyle name="Comma 5 17 13 2 2" xfId="18044"/>
    <cellStyle name="Comma 5 17 14" xfId="18045"/>
    <cellStyle name="Comma 5 17 14 2" xfId="18046"/>
    <cellStyle name="Comma 5 17 14 2 2" xfId="18047"/>
    <cellStyle name="Comma 5 17 15" xfId="18048"/>
    <cellStyle name="Comma 5 17 15 2" xfId="18049"/>
    <cellStyle name="Comma 5 17 2" xfId="18050"/>
    <cellStyle name="Comma 5 17 2 2" xfId="18051"/>
    <cellStyle name="Comma 5 17 2 2 2" xfId="18052"/>
    <cellStyle name="Comma 5 17 3" xfId="18053"/>
    <cellStyle name="Comma 5 17 3 2" xfId="18054"/>
    <cellStyle name="Comma 5 17 3 2 2" xfId="18055"/>
    <cellStyle name="Comma 5 17 4" xfId="18056"/>
    <cellStyle name="Comma 5 17 4 2" xfId="18057"/>
    <cellStyle name="Comma 5 17 4 2 2" xfId="18058"/>
    <cellStyle name="Comma 5 17 5" xfId="18059"/>
    <cellStyle name="Comma 5 17 5 2" xfId="18060"/>
    <cellStyle name="Comma 5 17 5 2 2" xfId="18061"/>
    <cellStyle name="Comma 5 17 6" xfId="18062"/>
    <cellStyle name="Comma 5 17 6 2" xfId="18063"/>
    <cellStyle name="Comma 5 17 6 2 2" xfId="18064"/>
    <cellStyle name="Comma 5 17 7" xfId="18065"/>
    <cellStyle name="Comma 5 17 7 2" xfId="18066"/>
    <cellStyle name="Comma 5 17 7 2 2" xfId="18067"/>
    <cellStyle name="Comma 5 17 8" xfId="18068"/>
    <cellStyle name="Comma 5 17 8 2" xfId="18069"/>
    <cellStyle name="Comma 5 17 8 2 2" xfId="18070"/>
    <cellStyle name="Comma 5 17 9" xfId="18071"/>
    <cellStyle name="Comma 5 17 9 2" xfId="18072"/>
    <cellStyle name="Comma 5 17 9 2 2" xfId="18073"/>
    <cellStyle name="Comma 5 18" xfId="18074"/>
    <cellStyle name="Comma 5 18 10" xfId="18075"/>
    <cellStyle name="Comma 5 18 10 2" xfId="18076"/>
    <cellStyle name="Comma 5 18 10 2 2" xfId="18077"/>
    <cellStyle name="Comma 5 18 11" xfId="18078"/>
    <cellStyle name="Comma 5 18 11 2" xfId="18079"/>
    <cellStyle name="Comma 5 18 11 2 2" xfId="18080"/>
    <cellStyle name="Comma 5 18 12" xfId="18081"/>
    <cellStyle name="Comma 5 18 12 2" xfId="18082"/>
    <cellStyle name="Comma 5 18 12 2 2" xfId="18083"/>
    <cellStyle name="Comma 5 18 13" xfId="18084"/>
    <cellStyle name="Comma 5 18 13 2" xfId="18085"/>
    <cellStyle name="Comma 5 18 13 2 2" xfId="18086"/>
    <cellStyle name="Comma 5 18 14" xfId="18087"/>
    <cellStyle name="Comma 5 18 14 2" xfId="18088"/>
    <cellStyle name="Comma 5 18 14 2 2" xfId="18089"/>
    <cellStyle name="Comma 5 18 15" xfId="18090"/>
    <cellStyle name="Comma 5 18 15 2" xfId="18091"/>
    <cellStyle name="Comma 5 18 2" xfId="18092"/>
    <cellStyle name="Comma 5 18 2 2" xfId="18093"/>
    <cellStyle name="Comma 5 18 2 2 2" xfId="18094"/>
    <cellStyle name="Comma 5 18 3" xfId="18095"/>
    <cellStyle name="Comma 5 18 3 2" xfId="18096"/>
    <cellStyle name="Comma 5 18 3 2 2" xfId="18097"/>
    <cellStyle name="Comma 5 18 4" xfId="18098"/>
    <cellStyle name="Comma 5 18 4 2" xfId="18099"/>
    <cellStyle name="Comma 5 18 4 2 2" xfId="18100"/>
    <cellStyle name="Comma 5 18 5" xfId="18101"/>
    <cellStyle name="Comma 5 18 5 2" xfId="18102"/>
    <cellStyle name="Comma 5 18 5 2 2" xfId="18103"/>
    <cellStyle name="Comma 5 18 6" xfId="18104"/>
    <cellStyle name="Comma 5 18 6 2" xfId="18105"/>
    <cellStyle name="Comma 5 18 6 2 2" xfId="18106"/>
    <cellStyle name="Comma 5 18 7" xfId="18107"/>
    <cellStyle name="Comma 5 18 7 2" xfId="18108"/>
    <cellStyle name="Comma 5 18 7 2 2" xfId="18109"/>
    <cellStyle name="Comma 5 18 8" xfId="18110"/>
    <cellStyle name="Comma 5 18 8 2" xfId="18111"/>
    <cellStyle name="Comma 5 18 8 2 2" xfId="18112"/>
    <cellStyle name="Comma 5 18 9" xfId="18113"/>
    <cellStyle name="Comma 5 18 9 2" xfId="18114"/>
    <cellStyle name="Comma 5 18 9 2 2" xfId="18115"/>
    <cellStyle name="Comma 5 19" xfId="18116"/>
    <cellStyle name="Comma 5 19 10" xfId="18117"/>
    <cellStyle name="Comma 5 19 10 2" xfId="18118"/>
    <cellStyle name="Comma 5 19 10 2 2" xfId="18119"/>
    <cellStyle name="Comma 5 19 11" xfId="18120"/>
    <cellStyle name="Comma 5 19 11 2" xfId="18121"/>
    <cellStyle name="Comma 5 19 11 2 2" xfId="18122"/>
    <cellStyle name="Comma 5 19 12" xfId="18123"/>
    <cellStyle name="Comma 5 19 12 2" xfId="18124"/>
    <cellStyle name="Comma 5 19 12 2 2" xfId="18125"/>
    <cellStyle name="Comma 5 19 13" xfId="18126"/>
    <cellStyle name="Comma 5 19 13 2" xfId="18127"/>
    <cellStyle name="Comma 5 19 13 2 2" xfId="18128"/>
    <cellStyle name="Comma 5 19 14" xfId="18129"/>
    <cellStyle name="Comma 5 19 14 2" xfId="18130"/>
    <cellStyle name="Comma 5 19 14 2 2" xfId="18131"/>
    <cellStyle name="Comma 5 19 15" xfId="18132"/>
    <cellStyle name="Comma 5 19 15 2" xfId="18133"/>
    <cellStyle name="Comma 5 19 2" xfId="18134"/>
    <cellStyle name="Comma 5 19 2 2" xfId="18135"/>
    <cellStyle name="Comma 5 19 2 2 2" xfId="18136"/>
    <cellStyle name="Comma 5 19 3" xfId="18137"/>
    <cellStyle name="Comma 5 19 3 2" xfId="18138"/>
    <cellStyle name="Comma 5 19 3 2 2" xfId="18139"/>
    <cellStyle name="Comma 5 19 4" xfId="18140"/>
    <cellStyle name="Comma 5 19 4 2" xfId="18141"/>
    <cellStyle name="Comma 5 19 4 2 2" xfId="18142"/>
    <cellStyle name="Comma 5 19 5" xfId="18143"/>
    <cellStyle name="Comma 5 19 5 2" xfId="18144"/>
    <cellStyle name="Comma 5 19 5 2 2" xfId="18145"/>
    <cellStyle name="Comma 5 19 6" xfId="18146"/>
    <cellStyle name="Comma 5 19 6 2" xfId="18147"/>
    <cellStyle name="Comma 5 19 6 2 2" xfId="18148"/>
    <cellStyle name="Comma 5 19 7" xfId="18149"/>
    <cellStyle name="Comma 5 19 7 2" xfId="18150"/>
    <cellStyle name="Comma 5 19 7 2 2" xfId="18151"/>
    <cellStyle name="Comma 5 19 8" xfId="18152"/>
    <cellStyle name="Comma 5 19 8 2" xfId="18153"/>
    <cellStyle name="Comma 5 19 8 2 2" xfId="18154"/>
    <cellStyle name="Comma 5 19 9" xfId="18155"/>
    <cellStyle name="Comma 5 19 9 2" xfId="18156"/>
    <cellStyle name="Comma 5 19 9 2 2" xfId="18157"/>
    <cellStyle name="Comma 5 2" xfId="18158"/>
    <cellStyle name="Comma 5 2 10" xfId="18159"/>
    <cellStyle name="Comma 5 2 10 2" xfId="18160"/>
    <cellStyle name="Comma 5 2 10 2 2" xfId="18161"/>
    <cellStyle name="Comma 5 2 11" xfId="18162"/>
    <cellStyle name="Comma 5 2 11 2" xfId="18163"/>
    <cellStyle name="Comma 5 2 11 2 2" xfId="18164"/>
    <cellStyle name="Comma 5 2 12" xfId="18165"/>
    <cellStyle name="Comma 5 2 12 2" xfId="18166"/>
    <cellStyle name="Comma 5 2 12 2 2" xfId="18167"/>
    <cellStyle name="Comma 5 2 13" xfId="18168"/>
    <cellStyle name="Comma 5 2 13 2" xfId="18169"/>
    <cellStyle name="Comma 5 2 13 2 2" xfId="18170"/>
    <cellStyle name="Comma 5 2 14" xfId="18171"/>
    <cellStyle name="Comma 5 2 14 2" xfId="18172"/>
    <cellStyle name="Comma 5 2 14 2 2" xfId="18173"/>
    <cellStyle name="Comma 5 2 15" xfId="18174"/>
    <cellStyle name="Comma 5 2 15 2" xfId="18175"/>
    <cellStyle name="Comma 5 2 2" xfId="18176"/>
    <cellStyle name="Comma 5 2 2 2" xfId="18177"/>
    <cellStyle name="Comma 5 2 2 2 2" xfId="18178"/>
    <cellStyle name="Comma 5 2 2 2 2 2" xfId="49540"/>
    <cellStyle name="Comma 5 2 3" xfId="18179"/>
    <cellStyle name="Comma 5 2 3 2" xfId="18180"/>
    <cellStyle name="Comma 5 2 3 2 2" xfId="18181"/>
    <cellStyle name="Comma 5 2 3 2 2 2" xfId="49541"/>
    <cellStyle name="Comma 5 2 4" xfId="18182"/>
    <cellStyle name="Comma 5 2 4 2" xfId="18183"/>
    <cellStyle name="Comma 5 2 4 2 2" xfId="18184"/>
    <cellStyle name="Comma 5 2 4 2 2 2" xfId="49542"/>
    <cellStyle name="Comma 5 2 5" xfId="18185"/>
    <cellStyle name="Comma 5 2 5 2" xfId="18186"/>
    <cellStyle name="Comma 5 2 5 2 2" xfId="18187"/>
    <cellStyle name="Comma 5 2 5 2 2 2" xfId="49543"/>
    <cellStyle name="Comma 5 2 6" xfId="18188"/>
    <cellStyle name="Comma 5 2 6 2" xfId="18189"/>
    <cellStyle name="Comma 5 2 6 2 2" xfId="18190"/>
    <cellStyle name="Comma 5 2 6 2 2 2" xfId="49544"/>
    <cellStyle name="Comma 5 2 7" xfId="18191"/>
    <cellStyle name="Comma 5 2 7 2" xfId="18192"/>
    <cellStyle name="Comma 5 2 7 2 2" xfId="18193"/>
    <cellStyle name="Comma 5 2 7 2 2 2" xfId="49545"/>
    <cellStyle name="Comma 5 2 8" xfId="18194"/>
    <cellStyle name="Comma 5 2 8 2" xfId="18195"/>
    <cellStyle name="Comma 5 2 8 2 2" xfId="18196"/>
    <cellStyle name="Comma 5 2 9" xfId="18197"/>
    <cellStyle name="Comma 5 2 9 2" xfId="18198"/>
    <cellStyle name="Comma 5 2 9 2 2" xfId="18199"/>
    <cellStyle name="Comma 5 20" xfId="18200"/>
    <cellStyle name="Comma 5 20 10" xfId="18201"/>
    <cellStyle name="Comma 5 20 10 2" xfId="18202"/>
    <cellStyle name="Comma 5 20 10 2 2" xfId="18203"/>
    <cellStyle name="Comma 5 20 11" xfId="18204"/>
    <cellStyle name="Comma 5 20 11 2" xfId="18205"/>
    <cellStyle name="Comma 5 20 11 2 2" xfId="18206"/>
    <cellStyle name="Comma 5 20 12" xfId="18207"/>
    <cellStyle name="Comma 5 20 12 2" xfId="18208"/>
    <cellStyle name="Comma 5 20 12 2 2" xfId="18209"/>
    <cellStyle name="Comma 5 20 13" xfId="18210"/>
    <cellStyle name="Comma 5 20 13 2" xfId="18211"/>
    <cellStyle name="Comma 5 20 13 2 2" xfId="18212"/>
    <cellStyle name="Comma 5 20 14" xfId="18213"/>
    <cellStyle name="Comma 5 20 14 2" xfId="18214"/>
    <cellStyle name="Comma 5 20 14 2 2" xfId="18215"/>
    <cellStyle name="Comma 5 20 15" xfId="18216"/>
    <cellStyle name="Comma 5 20 15 2" xfId="18217"/>
    <cellStyle name="Comma 5 20 2" xfId="18218"/>
    <cellStyle name="Comma 5 20 2 2" xfId="18219"/>
    <cellStyle name="Comma 5 20 2 2 2" xfId="18220"/>
    <cellStyle name="Comma 5 20 3" xfId="18221"/>
    <cellStyle name="Comma 5 20 3 2" xfId="18222"/>
    <cellStyle name="Comma 5 20 3 2 2" xfId="18223"/>
    <cellStyle name="Comma 5 20 4" xfId="18224"/>
    <cellStyle name="Comma 5 20 4 2" xfId="18225"/>
    <cellStyle name="Comma 5 20 4 2 2" xfId="18226"/>
    <cellStyle name="Comma 5 20 5" xfId="18227"/>
    <cellStyle name="Comma 5 20 5 2" xfId="18228"/>
    <cellStyle name="Comma 5 20 5 2 2" xfId="18229"/>
    <cellStyle name="Comma 5 20 6" xfId="18230"/>
    <cellStyle name="Comma 5 20 6 2" xfId="18231"/>
    <cellStyle name="Comma 5 20 6 2 2" xfId="18232"/>
    <cellStyle name="Comma 5 20 7" xfId="18233"/>
    <cellStyle name="Comma 5 20 7 2" xfId="18234"/>
    <cellStyle name="Comma 5 20 7 2 2" xfId="18235"/>
    <cellStyle name="Comma 5 20 8" xfId="18236"/>
    <cellStyle name="Comma 5 20 8 2" xfId="18237"/>
    <cellStyle name="Comma 5 20 8 2 2" xfId="18238"/>
    <cellStyle name="Comma 5 20 9" xfId="18239"/>
    <cellStyle name="Comma 5 20 9 2" xfId="18240"/>
    <cellStyle name="Comma 5 20 9 2 2" xfId="18241"/>
    <cellStyle name="Comma 5 21" xfId="18242"/>
    <cellStyle name="Comma 5 21 10" xfId="18243"/>
    <cellStyle name="Comma 5 21 10 2" xfId="18244"/>
    <cellStyle name="Comma 5 21 10 2 2" xfId="18245"/>
    <cellStyle name="Comma 5 21 11" xfId="18246"/>
    <cellStyle name="Comma 5 21 11 2" xfId="18247"/>
    <cellStyle name="Comma 5 21 11 2 2" xfId="18248"/>
    <cellStyle name="Comma 5 21 12" xfId="18249"/>
    <cellStyle name="Comma 5 21 12 2" xfId="18250"/>
    <cellStyle name="Comma 5 21 12 2 2" xfId="18251"/>
    <cellStyle name="Comma 5 21 13" xfId="18252"/>
    <cellStyle name="Comma 5 21 13 2" xfId="18253"/>
    <cellStyle name="Comma 5 21 13 2 2" xfId="18254"/>
    <cellStyle name="Comma 5 21 14" xfId="18255"/>
    <cellStyle name="Comma 5 21 14 2" xfId="18256"/>
    <cellStyle name="Comma 5 21 14 2 2" xfId="18257"/>
    <cellStyle name="Comma 5 21 15" xfId="18258"/>
    <cellStyle name="Comma 5 21 15 2" xfId="18259"/>
    <cellStyle name="Comma 5 21 2" xfId="18260"/>
    <cellStyle name="Comma 5 21 2 2" xfId="18261"/>
    <cellStyle name="Comma 5 21 2 2 2" xfId="18262"/>
    <cellStyle name="Comma 5 21 3" xfId="18263"/>
    <cellStyle name="Comma 5 21 3 2" xfId="18264"/>
    <cellStyle name="Comma 5 21 3 2 2" xfId="18265"/>
    <cellStyle name="Comma 5 21 4" xfId="18266"/>
    <cellStyle name="Comma 5 21 4 2" xfId="18267"/>
    <cellStyle name="Comma 5 21 4 2 2" xfId="18268"/>
    <cellStyle name="Comma 5 21 5" xfId="18269"/>
    <cellStyle name="Comma 5 21 5 2" xfId="18270"/>
    <cellStyle name="Comma 5 21 5 2 2" xfId="18271"/>
    <cellStyle name="Comma 5 21 6" xfId="18272"/>
    <cellStyle name="Comma 5 21 6 2" xfId="18273"/>
    <cellStyle name="Comma 5 21 6 2 2" xfId="18274"/>
    <cellStyle name="Comma 5 21 7" xfId="18275"/>
    <cellStyle name="Comma 5 21 7 2" xfId="18276"/>
    <cellStyle name="Comma 5 21 7 2 2" xfId="18277"/>
    <cellStyle name="Comma 5 21 8" xfId="18278"/>
    <cellStyle name="Comma 5 21 8 2" xfId="18279"/>
    <cellStyle name="Comma 5 21 8 2 2" xfId="18280"/>
    <cellStyle name="Comma 5 21 9" xfId="18281"/>
    <cellStyle name="Comma 5 21 9 2" xfId="18282"/>
    <cellStyle name="Comma 5 21 9 2 2" xfId="18283"/>
    <cellStyle name="Comma 5 22" xfId="18284"/>
    <cellStyle name="Comma 5 22 10" xfId="18285"/>
    <cellStyle name="Comma 5 22 10 2" xfId="18286"/>
    <cellStyle name="Comma 5 22 10 2 2" xfId="18287"/>
    <cellStyle name="Comma 5 22 11" xfId="18288"/>
    <cellStyle name="Comma 5 22 11 2" xfId="18289"/>
    <cellStyle name="Comma 5 22 11 2 2" xfId="18290"/>
    <cellStyle name="Comma 5 22 12" xfId="18291"/>
    <cellStyle name="Comma 5 22 12 2" xfId="18292"/>
    <cellStyle name="Comma 5 22 12 2 2" xfId="18293"/>
    <cellStyle name="Comma 5 22 13" xfId="18294"/>
    <cellStyle name="Comma 5 22 13 2" xfId="18295"/>
    <cellStyle name="Comma 5 22 13 2 2" xfId="18296"/>
    <cellStyle name="Comma 5 22 14" xfId="18297"/>
    <cellStyle name="Comma 5 22 14 2" xfId="18298"/>
    <cellStyle name="Comma 5 22 14 2 2" xfId="18299"/>
    <cellStyle name="Comma 5 22 15" xfId="18300"/>
    <cellStyle name="Comma 5 22 15 2" xfId="18301"/>
    <cellStyle name="Comma 5 22 2" xfId="18302"/>
    <cellStyle name="Comma 5 22 2 2" xfId="18303"/>
    <cellStyle name="Comma 5 22 2 2 2" xfId="18304"/>
    <cellStyle name="Comma 5 22 3" xfId="18305"/>
    <cellStyle name="Comma 5 22 3 2" xfId="18306"/>
    <cellStyle name="Comma 5 22 3 2 2" xfId="18307"/>
    <cellStyle name="Comma 5 22 4" xfId="18308"/>
    <cellStyle name="Comma 5 22 4 2" xfId="18309"/>
    <cellStyle name="Comma 5 22 4 2 2" xfId="18310"/>
    <cellStyle name="Comma 5 22 5" xfId="18311"/>
    <cellStyle name="Comma 5 22 5 2" xfId="18312"/>
    <cellStyle name="Comma 5 22 5 2 2" xfId="18313"/>
    <cellStyle name="Comma 5 22 6" xfId="18314"/>
    <cellStyle name="Comma 5 22 6 2" xfId="18315"/>
    <cellStyle name="Comma 5 22 6 2 2" xfId="18316"/>
    <cellStyle name="Comma 5 22 7" xfId="18317"/>
    <cellStyle name="Comma 5 22 7 2" xfId="18318"/>
    <cellStyle name="Comma 5 22 7 2 2" xfId="18319"/>
    <cellStyle name="Comma 5 22 8" xfId="18320"/>
    <cellStyle name="Comma 5 22 8 2" xfId="18321"/>
    <cellStyle name="Comma 5 22 8 2 2" xfId="18322"/>
    <cellStyle name="Comma 5 22 9" xfId="18323"/>
    <cellStyle name="Comma 5 22 9 2" xfId="18324"/>
    <cellStyle name="Comma 5 22 9 2 2" xfId="18325"/>
    <cellStyle name="Comma 5 23" xfId="18326"/>
    <cellStyle name="Comma 5 23 10" xfId="18327"/>
    <cellStyle name="Comma 5 23 10 2" xfId="18328"/>
    <cellStyle name="Comma 5 23 10 2 2" xfId="18329"/>
    <cellStyle name="Comma 5 23 11" xfId="18330"/>
    <cellStyle name="Comma 5 23 11 2" xfId="18331"/>
    <cellStyle name="Comma 5 23 11 2 2" xfId="18332"/>
    <cellStyle name="Comma 5 23 12" xfId="18333"/>
    <cellStyle name="Comma 5 23 12 2" xfId="18334"/>
    <cellStyle name="Comma 5 23 12 2 2" xfId="18335"/>
    <cellStyle name="Comma 5 23 13" xfId="18336"/>
    <cellStyle name="Comma 5 23 13 2" xfId="18337"/>
    <cellStyle name="Comma 5 23 13 2 2" xfId="18338"/>
    <cellStyle name="Comma 5 23 14" xfId="18339"/>
    <cellStyle name="Comma 5 23 14 2" xfId="18340"/>
    <cellStyle name="Comma 5 23 14 2 2" xfId="18341"/>
    <cellStyle name="Comma 5 23 15" xfId="18342"/>
    <cellStyle name="Comma 5 23 15 2" xfId="18343"/>
    <cellStyle name="Comma 5 23 2" xfId="18344"/>
    <cellStyle name="Comma 5 23 2 2" xfId="18345"/>
    <cellStyle name="Comma 5 23 2 2 2" xfId="18346"/>
    <cellStyle name="Comma 5 23 3" xfId="18347"/>
    <cellStyle name="Comma 5 23 3 2" xfId="18348"/>
    <cellStyle name="Comma 5 23 3 2 2" xfId="18349"/>
    <cellStyle name="Comma 5 23 4" xfId="18350"/>
    <cellStyle name="Comma 5 23 4 2" xfId="18351"/>
    <cellStyle name="Comma 5 23 4 2 2" xfId="18352"/>
    <cellStyle name="Comma 5 23 5" xfId="18353"/>
    <cellStyle name="Comma 5 23 5 2" xfId="18354"/>
    <cellStyle name="Comma 5 23 5 2 2" xfId="18355"/>
    <cellStyle name="Comma 5 23 6" xfId="18356"/>
    <cellStyle name="Comma 5 23 6 2" xfId="18357"/>
    <cellStyle name="Comma 5 23 6 2 2" xfId="18358"/>
    <cellStyle name="Comma 5 23 7" xfId="18359"/>
    <cellStyle name="Comma 5 23 7 2" xfId="18360"/>
    <cellStyle name="Comma 5 23 7 2 2" xfId="18361"/>
    <cellStyle name="Comma 5 23 8" xfId="18362"/>
    <cellStyle name="Comma 5 23 8 2" xfId="18363"/>
    <cellStyle name="Comma 5 23 8 2 2" xfId="18364"/>
    <cellStyle name="Comma 5 23 9" xfId="18365"/>
    <cellStyle name="Comma 5 23 9 2" xfId="18366"/>
    <cellStyle name="Comma 5 23 9 2 2" xfId="18367"/>
    <cellStyle name="Comma 5 24" xfId="18368"/>
    <cellStyle name="Comma 5 24 2" xfId="18369"/>
    <cellStyle name="Comma 5 24 2 2" xfId="18370"/>
    <cellStyle name="Comma 5 25" xfId="18371"/>
    <cellStyle name="Comma 5 25 2" xfId="18372"/>
    <cellStyle name="Comma 5 25 2 2" xfId="18373"/>
    <cellStyle name="Comma 5 26" xfId="18374"/>
    <cellStyle name="Comma 5 26 2" xfId="18375"/>
    <cellStyle name="Comma 5 26 2 2" xfId="18376"/>
    <cellStyle name="Comma 5 27" xfId="18377"/>
    <cellStyle name="Comma 5 27 2" xfId="18378"/>
    <cellStyle name="Comma 5 27 2 2" xfId="18379"/>
    <cellStyle name="Comma 5 28" xfId="18380"/>
    <cellStyle name="Comma 5 28 2" xfId="18381"/>
    <cellStyle name="Comma 5 28 2 2" xfId="18382"/>
    <cellStyle name="Comma 5 29" xfId="18383"/>
    <cellStyle name="Comma 5 29 2" xfId="18384"/>
    <cellStyle name="Comma 5 29 2 2" xfId="18385"/>
    <cellStyle name="Comma 5 3" xfId="18386"/>
    <cellStyle name="Comma 5 3 10" xfId="18387"/>
    <cellStyle name="Comma 5 3 10 2" xfId="18388"/>
    <cellStyle name="Comma 5 3 10 2 2" xfId="18389"/>
    <cellStyle name="Comma 5 3 11" xfId="18390"/>
    <cellStyle name="Comma 5 3 11 2" xfId="18391"/>
    <cellStyle name="Comma 5 3 11 2 2" xfId="18392"/>
    <cellStyle name="Comma 5 3 12" xfId="18393"/>
    <cellStyle name="Comma 5 3 12 2" xfId="18394"/>
    <cellStyle name="Comma 5 3 12 2 2" xfId="18395"/>
    <cellStyle name="Comma 5 3 13" xfId="18396"/>
    <cellStyle name="Comma 5 3 13 2" xfId="18397"/>
    <cellStyle name="Comma 5 3 13 2 2" xfId="18398"/>
    <cellStyle name="Comma 5 3 14" xfId="18399"/>
    <cellStyle name="Comma 5 3 14 2" xfId="18400"/>
    <cellStyle name="Comma 5 3 14 2 2" xfId="18401"/>
    <cellStyle name="Comma 5 3 15" xfId="18402"/>
    <cellStyle name="Comma 5 3 15 2" xfId="18403"/>
    <cellStyle name="Comma 5 3 2" xfId="18404"/>
    <cellStyle name="Comma 5 3 2 2" xfId="18405"/>
    <cellStyle name="Comma 5 3 2 2 2" xfId="18406"/>
    <cellStyle name="Comma 5 3 2 2 2 2" xfId="49546"/>
    <cellStyle name="Comma 5 3 3" xfId="18407"/>
    <cellStyle name="Comma 5 3 3 2" xfId="18408"/>
    <cellStyle name="Comma 5 3 3 2 2" xfId="18409"/>
    <cellStyle name="Comma 5 3 3 2 2 2" xfId="49547"/>
    <cellStyle name="Comma 5 3 4" xfId="18410"/>
    <cellStyle name="Comma 5 3 4 2" xfId="18411"/>
    <cellStyle name="Comma 5 3 4 2 2" xfId="18412"/>
    <cellStyle name="Comma 5 3 4 2 2 2" xfId="49548"/>
    <cellStyle name="Comma 5 3 5" xfId="18413"/>
    <cellStyle name="Comma 5 3 5 2" xfId="18414"/>
    <cellStyle name="Comma 5 3 5 2 2" xfId="18415"/>
    <cellStyle name="Comma 5 3 5 2 2 2" xfId="49549"/>
    <cellStyle name="Comma 5 3 6" xfId="18416"/>
    <cellStyle name="Comma 5 3 6 2" xfId="18417"/>
    <cellStyle name="Comma 5 3 6 2 2" xfId="18418"/>
    <cellStyle name="Comma 5 3 6 2 2 2" xfId="49550"/>
    <cellStyle name="Comma 5 3 7" xfId="18419"/>
    <cellStyle name="Comma 5 3 7 2" xfId="18420"/>
    <cellStyle name="Comma 5 3 7 2 2" xfId="18421"/>
    <cellStyle name="Comma 5 3 7 2 2 2" xfId="49551"/>
    <cellStyle name="Comma 5 3 8" xfId="18422"/>
    <cellStyle name="Comma 5 3 8 2" xfId="18423"/>
    <cellStyle name="Comma 5 3 8 2 2" xfId="18424"/>
    <cellStyle name="Comma 5 3 9" xfId="18425"/>
    <cellStyle name="Comma 5 3 9 2" xfId="18426"/>
    <cellStyle name="Comma 5 3 9 2 2" xfId="18427"/>
    <cellStyle name="Comma 5 30" xfId="18428"/>
    <cellStyle name="Comma 5 30 2" xfId="18429"/>
    <cellStyle name="Comma 5 30 2 2" xfId="18430"/>
    <cellStyle name="Comma 5 31" xfId="18431"/>
    <cellStyle name="Comma 5 31 2" xfId="18432"/>
    <cellStyle name="Comma 5 31 2 2" xfId="18433"/>
    <cellStyle name="Comma 5 32" xfId="18434"/>
    <cellStyle name="Comma 5 32 2" xfId="18435"/>
    <cellStyle name="Comma 5 32 2 2" xfId="18436"/>
    <cellStyle name="Comma 5 33" xfId="18437"/>
    <cellStyle name="Comma 5 33 2" xfId="18438"/>
    <cellStyle name="Comma 5 33 2 2" xfId="18439"/>
    <cellStyle name="Comma 5 34" xfId="18440"/>
    <cellStyle name="Comma 5 34 2" xfId="18441"/>
    <cellStyle name="Comma 5 34 2 2" xfId="18442"/>
    <cellStyle name="Comma 5 35" xfId="18443"/>
    <cellStyle name="Comma 5 35 2" xfId="18444"/>
    <cellStyle name="Comma 5 35 2 2" xfId="18445"/>
    <cellStyle name="Comma 5 36" xfId="18446"/>
    <cellStyle name="Comma 5 36 2" xfId="18447"/>
    <cellStyle name="Comma 5 36 2 2" xfId="18448"/>
    <cellStyle name="Comma 5 37" xfId="18449"/>
    <cellStyle name="Comma 5 37 2" xfId="18450"/>
    <cellStyle name="Comma 5 37 2 2" xfId="18451"/>
    <cellStyle name="Comma 5 38" xfId="18452"/>
    <cellStyle name="Comma 5 38 2" xfId="18453"/>
    <cellStyle name="Comma 5 38 2 2" xfId="18454"/>
    <cellStyle name="Comma 5 39" xfId="18455"/>
    <cellStyle name="Comma 5 39 2" xfId="18456"/>
    <cellStyle name="Comma 5 39 2 2" xfId="18457"/>
    <cellStyle name="Comma 5 4" xfId="18458"/>
    <cellStyle name="Comma 5 4 10" xfId="18459"/>
    <cellStyle name="Comma 5 4 10 2" xfId="18460"/>
    <cellStyle name="Comma 5 4 10 2 2" xfId="18461"/>
    <cellStyle name="Comma 5 4 11" xfId="18462"/>
    <cellStyle name="Comma 5 4 11 2" xfId="18463"/>
    <cellStyle name="Comma 5 4 11 2 2" xfId="18464"/>
    <cellStyle name="Comma 5 4 12" xfId="18465"/>
    <cellStyle name="Comma 5 4 12 2" xfId="18466"/>
    <cellStyle name="Comma 5 4 12 2 2" xfId="18467"/>
    <cellStyle name="Comma 5 4 13" xfId="18468"/>
    <cellStyle name="Comma 5 4 13 2" xfId="18469"/>
    <cellStyle name="Comma 5 4 13 2 2" xfId="18470"/>
    <cellStyle name="Comma 5 4 14" xfId="18471"/>
    <cellStyle name="Comma 5 4 14 2" xfId="18472"/>
    <cellStyle name="Comma 5 4 14 2 2" xfId="18473"/>
    <cellStyle name="Comma 5 4 15" xfId="18474"/>
    <cellStyle name="Comma 5 4 15 2" xfId="18475"/>
    <cellStyle name="Comma 5 4 2" xfId="18476"/>
    <cellStyle name="Comma 5 4 2 2" xfId="18477"/>
    <cellStyle name="Comma 5 4 2 2 2" xfId="18478"/>
    <cellStyle name="Comma 5 4 2 2 2 2" xfId="49552"/>
    <cellStyle name="Comma 5 4 3" xfId="18479"/>
    <cellStyle name="Comma 5 4 3 2" xfId="18480"/>
    <cellStyle name="Comma 5 4 3 2 2" xfId="18481"/>
    <cellStyle name="Comma 5 4 3 2 2 2" xfId="49553"/>
    <cellStyle name="Comma 5 4 4" xfId="18482"/>
    <cellStyle name="Comma 5 4 4 2" xfId="18483"/>
    <cellStyle name="Comma 5 4 4 2 2" xfId="18484"/>
    <cellStyle name="Comma 5 4 4 2 2 2" xfId="49554"/>
    <cellStyle name="Comma 5 4 4 3" xfId="49555"/>
    <cellStyle name="Comma 5 4 5" xfId="18485"/>
    <cellStyle name="Comma 5 4 5 2" xfId="18486"/>
    <cellStyle name="Comma 5 4 5 2 2" xfId="18487"/>
    <cellStyle name="Comma 5 4 5 2 2 2" xfId="49556"/>
    <cellStyle name="Comma 5 4 6" xfId="18488"/>
    <cellStyle name="Comma 5 4 6 2" xfId="18489"/>
    <cellStyle name="Comma 5 4 6 2 2" xfId="18490"/>
    <cellStyle name="Comma 5 4 6 2 2 2" xfId="49557"/>
    <cellStyle name="Comma 5 4 7" xfId="18491"/>
    <cellStyle name="Comma 5 4 7 2" xfId="18492"/>
    <cellStyle name="Comma 5 4 7 2 2" xfId="18493"/>
    <cellStyle name="Comma 5 4 8" xfId="18494"/>
    <cellStyle name="Comma 5 4 8 2" xfId="18495"/>
    <cellStyle name="Comma 5 4 8 2 2" xfId="18496"/>
    <cellStyle name="Comma 5 4 9" xfId="18497"/>
    <cellStyle name="Comma 5 4 9 2" xfId="18498"/>
    <cellStyle name="Comma 5 4 9 2 2" xfId="18499"/>
    <cellStyle name="Comma 5 40" xfId="18500"/>
    <cellStyle name="Comma 5 40 2" xfId="18501"/>
    <cellStyle name="Comma 5 41" xfId="18502"/>
    <cellStyle name="Comma 5 41 2" xfId="18503"/>
    <cellStyle name="Comma 5 42" xfId="18504"/>
    <cellStyle name="Comma 5 5" xfId="18505"/>
    <cellStyle name="Comma 5 5 10" xfId="18506"/>
    <cellStyle name="Comma 5 5 10 2" xfId="18507"/>
    <cellStyle name="Comma 5 5 10 2 2" xfId="18508"/>
    <cellStyle name="Comma 5 5 11" xfId="18509"/>
    <cellStyle name="Comma 5 5 11 2" xfId="18510"/>
    <cellStyle name="Comma 5 5 11 2 2" xfId="18511"/>
    <cellStyle name="Comma 5 5 12" xfId="18512"/>
    <cellStyle name="Comma 5 5 12 2" xfId="18513"/>
    <cellStyle name="Comma 5 5 12 2 2" xfId="18514"/>
    <cellStyle name="Comma 5 5 13" xfId="18515"/>
    <cellStyle name="Comma 5 5 13 2" xfId="18516"/>
    <cellStyle name="Comma 5 5 13 2 2" xfId="18517"/>
    <cellStyle name="Comma 5 5 14" xfId="18518"/>
    <cellStyle name="Comma 5 5 14 2" xfId="18519"/>
    <cellStyle name="Comma 5 5 14 2 2" xfId="18520"/>
    <cellStyle name="Comma 5 5 15" xfId="18521"/>
    <cellStyle name="Comma 5 5 15 2" xfId="18522"/>
    <cellStyle name="Comma 5 5 2" xfId="18523"/>
    <cellStyle name="Comma 5 5 2 2" xfId="18524"/>
    <cellStyle name="Comma 5 5 2 2 2" xfId="18525"/>
    <cellStyle name="Comma 5 5 2 2 2 2" xfId="49558"/>
    <cellStyle name="Comma 5 5 3" xfId="18526"/>
    <cellStyle name="Comma 5 5 3 2" xfId="18527"/>
    <cellStyle name="Comma 5 5 3 2 2" xfId="18528"/>
    <cellStyle name="Comma 5 5 3 2 2 2" xfId="49559"/>
    <cellStyle name="Comma 5 5 4" xfId="18529"/>
    <cellStyle name="Comma 5 5 4 2" xfId="18530"/>
    <cellStyle name="Comma 5 5 4 2 2" xfId="18531"/>
    <cellStyle name="Comma 5 5 4 2 2 2" xfId="49560"/>
    <cellStyle name="Comma 5 5 4 3" xfId="49561"/>
    <cellStyle name="Comma 5 5 5" xfId="18532"/>
    <cellStyle name="Comma 5 5 5 2" xfId="18533"/>
    <cellStyle name="Comma 5 5 5 2 2" xfId="18534"/>
    <cellStyle name="Comma 5 5 5 2 2 2" xfId="49562"/>
    <cellStyle name="Comma 5 5 6" xfId="18535"/>
    <cellStyle name="Comma 5 5 6 2" xfId="18536"/>
    <cellStyle name="Comma 5 5 6 2 2" xfId="18537"/>
    <cellStyle name="Comma 5 5 6 2 2 2" xfId="49563"/>
    <cellStyle name="Comma 5 5 7" xfId="18538"/>
    <cellStyle name="Comma 5 5 7 2" xfId="18539"/>
    <cellStyle name="Comma 5 5 7 2 2" xfId="18540"/>
    <cellStyle name="Comma 5 5 8" xfId="18541"/>
    <cellStyle name="Comma 5 5 8 2" xfId="18542"/>
    <cellStyle name="Comma 5 5 8 2 2" xfId="18543"/>
    <cellStyle name="Comma 5 5 9" xfId="18544"/>
    <cellStyle name="Comma 5 5 9 2" xfId="18545"/>
    <cellStyle name="Comma 5 5 9 2 2" xfId="18546"/>
    <cellStyle name="Comma 5 6" xfId="18547"/>
    <cellStyle name="Comma 5 6 10" xfId="18548"/>
    <cellStyle name="Comma 5 6 10 2" xfId="18549"/>
    <cellStyle name="Comma 5 6 10 2 2" xfId="18550"/>
    <cellStyle name="Comma 5 6 11" xfId="18551"/>
    <cellStyle name="Comma 5 6 11 2" xfId="18552"/>
    <cellStyle name="Comma 5 6 11 2 2" xfId="18553"/>
    <cellStyle name="Comma 5 6 12" xfId="18554"/>
    <cellStyle name="Comma 5 6 12 2" xfId="18555"/>
    <cellStyle name="Comma 5 6 12 2 2" xfId="18556"/>
    <cellStyle name="Comma 5 6 13" xfId="18557"/>
    <cellStyle name="Comma 5 6 13 2" xfId="18558"/>
    <cellStyle name="Comma 5 6 13 2 2" xfId="18559"/>
    <cellStyle name="Comma 5 6 14" xfId="18560"/>
    <cellStyle name="Comma 5 6 14 2" xfId="18561"/>
    <cellStyle name="Comma 5 6 14 2 2" xfId="18562"/>
    <cellStyle name="Comma 5 6 15" xfId="18563"/>
    <cellStyle name="Comma 5 6 15 2" xfId="18564"/>
    <cellStyle name="Comma 5 6 2" xfId="18565"/>
    <cellStyle name="Comma 5 6 2 2" xfId="18566"/>
    <cellStyle name="Comma 5 6 2 2 2" xfId="18567"/>
    <cellStyle name="Comma 5 6 2 2 2 2" xfId="49564"/>
    <cellStyle name="Comma 5 6 2 3" xfId="49565"/>
    <cellStyle name="Comma 5 6 3" xfId="18568"/>
    <cellStyle name="Comma 5 6 3 2" xfId="18569"/>
    <cellStyle name="Comma 5 6 3 2 2" xfId="18570"/>
    <cellStyle name="Comma 5 6 3 2 2 2" xfId="49566"/>
    <cellStyle name="Comma 5 6 4" xfId="18571"/>
    <cellStyle name="Comma 5 6 4 2" xfId="18572"/>
    <cellStyle name="Comma 5 6 4 2 2" xfId="18573"/>
    <cellStyle name="Comma 5 6 4 2 2 2" xfId="49567"/>
    <cellStyle name="Comma 5 6 5" xfId="18574"/>
    <cellStyle name="Comma 5 6 5 2" xfId="18575"/>
    <cellStyle name="Comma 5 6 5 2 2" xfId="18576"/>
    <cellStyle name="Comma 5 6 6" xfId="18577"/>
    <cellStyle name="Comma 5 6 6 2" xfId="18578"/>
    <cellStyle name="Comma 5 6 6 2 2" xfId="18579"/>
    <cellStyle name="Comma 5 6 7" xfId="18580"/>
    <cellStyle name="Comma 5 6 7 2" xfId="18581"/>
    <cellStyle name="Comma 5 6 7 2 2" xfId="18582"/>
    <cellStyle name="Comma 5 6 8" xfId="18583"/>
    <cellStyle name="Comma 5 6 8 2" xfId="18584"/>
    <cellStyle name="Comma 5 6 8 2 2" xfId="18585"/>
    <cellStyle name="Comma 5 6 9" xfId="18586"/>
    <cellStyle name="Comma 5 6 9 2" xfId="18587"/>
    <cellStyle name="Comma 5 6 9 2 2" xfId="18588"/>
    <cellStyle name="Comma 5 7" xfId="18589"/>
    <cellStyle name="Comma 5 7 10" xfId="18590"/>
    <cellStyle name="Comma 5 7 10 2" xfId="18591"/>
    <cellStyle name="Comma 5 7 10 2 2" xfId="18592"/>
    <cellStyle name="Comma 5 7 11" xfId="18593"/>
    <cellStyle name="Comma 5 7 11 2" xfId="18594"/>
    <cellStyle name="Comma 5 7 11 2 2" xfId="18595"/>
    <cellStyle name="Comma 5 7 12" xfId="18596"/>
    <cellStyle name="Comma 5 7 12 2" xfId="18597"/>
    <cellStyle name="Comma 5 7 12 2 2" xfId="18598"/>
    <cellStyle name="Comma 5 7 13" xfId="18599"/>
    <cellStyle name="Comma 5 7 13 2" xfId="18600"/>
    <cellStyle name="Comma 5 7 13 2 2" xfId="18601"/>
    <cellStyle name="Comma 5 7 14" xfId="18602"/>
    <cellStyle name="Comma 5 7 14 2" xfId="18603"/>
    <cellStyle name="Comma 5 7 14 2 2" xfId="18604"/>
    <cellStyle name="Comma 5 7 15" xfId="18605"/>
    <cellStyle name="Comma 5 7 15 2" xfId="18606"/>
    <cellStyle name="Comma 5 7 2" xfId="18607"/>
    <cellStyle name="Comma 5 7 2 2" xfId="18608"/>
    <cellStyle name="Comma 5 7 2 2 2" xfId="18609"/>
    <cellStyle name="Comma 5 7 2 2 2 2" xfId="49568"/>
    <cellStyle name="Comma 5 7 2 3" xfId="49569"/>
    <cellStyle name="Comma 5 7 3" xfId="18610"/>
    <cellStyle name="Comma 5 7 3 2" xfId="18611"/>
    <cellStyle name="Comma 5 7 3 2 2" xfId="18612"/>
    <cellStyle name="Comma 5 7 3 2 2 2" xfId="49570"/>
    <cellStyle name="Comma 5 7 4" xfId="18613"/>
    <cellStyle name="Comma 5 7 4 2" xfId="18614"/>
    <cellStyle name="Comma 5 7 4 2 2" xfId="18615"/>
    <cellStyle name="Comma 5 7 4 2 2 2" xfId="49571"/>
    <cellStyle name="Comma 5 7 5" xfId="18616"/>
    <cellStyle name="Comma 5 7 5 2" xfId="18617"/>
    <cellStyle name="Comma 5 7 5 2 2" xfId="18618"/>
    <cellStyle name="Comma 5 7 6" xfId="18619"/>
    <cellStyle name="Comma 5 7 6 2" xfId="18620"/>
    <cellStyle name="Comma 5 7 6 2 2" xfId="18621"/>
    <cellStyle name="Comma 5 7 7" xfId="18622"/>
    <cellStyle name="Comma 5 7 7 2" xfId="18623"/>
    <cellStyle name="Comma 5 7 7 2 2" xfId="18624"/>
    <cellStyle name="Comma 5 7 8" xfId="18625"/>
    <cellStyle name="Comma 5 7 8 2" xfId="18626"/>
    <cellStyle name="Comma 5 7 8 2 2" xfId="18627"/>
    <cellStyle name="Comma 5 7 9" xfId="18628"/>
    <cellStyle name="Comma 5 7 9 2" xfId="18629"/>
    <cellStyle name="Comma 5 7 9 2 2" xfId="18630"/>
    <cellStyle name="Comma 5 8" xfId="18631"/>
    <cellStyle name="Comma 5 8 10" xfId="18632"/>
    <cellStyle name="Comma 5 8 10 2" xfId="18633"/>
    <cellStyle name="Comma 5 8 10 2 2" xfId="18634"/>
    <cellStyle name="Comma 5 8 11" xfId="18635"/>
    <cellStyle name="Comma 5 8 11 2" xfId="18636"/>
    <cellStyle name="Comma 5 8 11 2 2" xfId="18637"/>
    <cellStyle name="Comma 5 8 12" xfId="18638"/>
    <cellStyle name="Comma 5 8 12 2" xfId="18639"/>
    <cellStyle name="Comma 5 8 12 2 2" xfId="18640"/>
    <cellStyle name="Comma 5 8 13" xfId="18641"/>
    <cellStyle name="Comma 5 8 13 2" xfId="18642"/>
    <cellStyle name="Comma 5 8 13 2 2" xfId="18643"/>
    <cellStyle name="Comma 5 8 14" xfId="18644"/>
    <cellStyle name="Comma 5 8 14 2" xfId="18645"/>
    <cellStyle name="Comma 5 8 14 2 2" xfId="18646"/>
    <cellStyle name="Comma 5 8 15" xfId="18647"/>
    <cellStyle name="Comma 5 8 15 2" xfId="18648"/>
    <cellStyle name="Comma 5 8 2" xfId="18649"/>
    <cellStyle name="Comma 5 8 2 2" xfId="18650"/>
    <cellStyle name="Comma 5 8 2 2 2" xfId="18651"/>
    <cellStyle name="Comma 5 8 3" xfId="18652"/>
    <cellStyle name="Comma 5 8 3 2" xfId="18653"/>
    <cellStyle name="Comma 5 8 3 2 2" xfId="18654"/>
    <cellStyle name="Comma 5 8 4" xfId="18655"/>
    <cellStyle name="Comma 5 8 4 2" xfId="18656"/>
    <cellStyle name="Comma 5 8 4 2 2" xfId="18657"/>
    <cellStyle name="Comma 5 8 5" xfId="18658"/>
    <cellStyle name="Comma 5 8 5 2" xfId="18659"/>
    <cellStyle name="Comma 5 8 5 2 2" xfId="18660"/>
    <cellStyle name="Comma 5 8 6" xfId="18661"/>
    <cellStyle name="Comma 5 8 6 2" xfId="18662"/>
    <cellStyle name="Comma 5 8 6 2 2" xfId="18663"/>
    <cellStyle name="Comma 5 8 7" xfId="18664"/>
    <cellStyle name="Comma 5 8 7 2" xfId="18665"/>
    <cellStyle name="Comma 5 8 7 2 2" xfId="18666"/>
    <cellStyle name="Comma 5 8 8" xfId="18667"/>
    <cellStyle name="Comma 5 8 8 2" xfId="18668"/>
    <cellStyle name="Comma 5 8 8 2 2" xfId="18669"/>
    <cellStyle name="Comma 5 8 9" xfId="18670"/>
    <cellStyle name="Comma 5 8 9 2" xfId="18671"/>
    <cellStyle name="Comma 5 8 9 2 2" xfId="18672"/>
    <cellStyle name="Comma 5 9" xfId="18673"/>
    <cellStyle name="Comma 5 9 10" xfId="18674"/>
    <cellStyle name="Comma 5 9 10 2" xfId="18675"/>
    <cellStyle name="Comma 5 9 10 2 2" xfId="18676"/>
    <cellStyle name="Comma 5 9 11" xfId="18677"/>
    <cellStyle name="Comma 5 9 11 2" xfId="18678"/>
    <cellStyle name="Comma 5 9 11 2 2" xfId="18679"/>
    <cellStyle name="Comma 5 9 12" xfId="18680"/>
    <cellStyle name="Comma 5 9 12 2" xfId="18681"/>
    <cellStyle name="Comma 5 9 12 2 2" xfId="18682"/>
    <cellStyle name="Comma 5 9 13" xfId="18683"/>
    <cellStyle name="Comma 5 9 13 2" xfId="18684"/>
    <cellStyle name="Comma 5 9 13 2 2" xfId="18685"/>
    <cellStyle name="Comma 5 9 14" xfId="18686"/>
    <cellStyle name="Comma 5 9 14 2" xfId="18687"/>
    <cellStyle name="Comma 5 9 14 2 2" xfId="18688"/>
    <cellStyle name="Comma 5 9 15" xfId="18689"/>
    <cellStyle name="Comma 5 9 15 2" xfId="18690"/>
    <cellStyle name="Comma 5 9 2" xfId="18691"/>
    <cellStyle name="Comma 5 9 2 2" xfId="18692"/>
    <cellStyle name="Comma 5 9 2 2 2" xfId="18693"/>
    <cellStyle name="Comma 5 9 3" xfId="18694"/>
    <cellStyle name="Comma 5 9 3 2" xfId="18695"/>
    <cellStyle name="Comma 5 9 3 2 2" xfId="18696"/>
    <cellStyle name="Comma 5 9 4" xfId="18697"/>
    <cellStyle name="Comma 5 9 4 2" xfId="18698"/>
    <cellStyle name="Comma 5 9 4 2 2" xfId="18699"/>
    <cellStyle name="Comma 5 9 5" xfId="18700"/>
    <cellStyle name="Comma 5 9 5 2" xfId="18701"/>
    <cellStyle name="Comma 5 9 5 2 2" xfId="18702"/>
    <cellStyle name="Comma 5 9 6" xfId="18703"/>
    <cellStyle name="Comma 5 9 6 2" xfId="18704"/>
    <cellStyle name="Comma 5 9 6 2 2" xfId="18705"/>
    <cellStyle name="Comma 5 9 7" xfId="18706"/>
    <cellStyle name="Comma 5 9 7 2" xfId="18707"/>
    <cellStyle name="Comma 5 9 7 2 2" xfId="18708"/>
    <cellStyle name="Comma 5 9 8" xfId="18709"/>
    <cellStyle name="Comma 5 9 8 2" xfId="18710"/>
    <cellStyle name="Comma 5 9 8 2 2" xfId="18711"/>
    <cellStyle name="Comma 5 9 9" xfId="18712"/>
    <cellStyle name="Comma 5 9 9 2" xfId="18713"/>
    <cellStyle name="Comma 5 9 9 2 2" xfId="18714"/>
    <cellStyle name="Comma 6" xfId="18715"/>
    <cellStyle name="Comma 6 10" xfId="18716"/>
    <cellStyle name="Comma 6 10 10" xfId="18717"/>
    <cellStyle name="Comma 6 10 10 2" xfId="18718"/>
    <cellStyle name="Comma 6 10 10 2 2" xfId="18719"/>
    <cellStyle name="Comma 6 10 11" xfId="18720"/>
    <cellStyle name="Comma 6 10 11 2" xfId="18721"/>
    <cellStyle name="Comma 6 10 11 2 2" xfId="18722"/>
    <cellStyle name="Comma 6 10 12" xfId="18723"/>
    <cellStyle name="Comma 6 10 12 2" xfId="18724"/>
    <cellStyle name="Comma 6 10 12 2 2" xfId="18725"/>
    <cellStyle name="Comma 6 10 13" xfId="18726"/>
    <cellStyle name="Comma 6 10 13 2" xfId="18727"/>
    <cellStyle name="Comma 6 10 13 2 2" xfId="18728"/>
    <cellStyle name="Comma 6 10 14" xfId="18729"/>
    <cellStyle name="Comma 6 10 14 2" xfId="18730"/>
    <cellStyle name="Comma 6 10 14 2 2" xfId="18731"/>
    <cellStyle name="Comma 6 10 15" xfId="18732"/>
    <cellStyle name="Comma 6 10 15 2" xfId="18733"/>
    <cellStyle name="Comma 6 10 2" xfId="18734"/>
    <cellStyle name="Comma 6 10 2 2" xfId="18735"/>
    <cellStyle name="Comma 6 10 2 2 2" xfId="18736"/>
    <cellStyle name="Comma 6 10 3" xfId="18737"/>
    <cellStyle name="Comma 6 10 3 2" xfId="18738"/>
    <cellStyle name="Comma 6 10 3 2 2" xfId="18739"/>
    <cellStyle name="Comma 6 10 4" xfId="18740"/>
    <cellStyle name="Comma 6 10 4 2" xfId="18741"/>
    <cellStyle name="Comma 6 10 4 2 2" xfId="18742"/>
    <cellStyle name="Comma 6 10 5" xfId="18743"/>
    <cellStyle name="Comma 6 10 5 2" xfId="18744"/>
    <cellStyle name="Comma 6 10 5 2 2" xfId="18745"/>
    <cellStyle name="Comma 6 10 6" xfId="18746"/>
    <cellStyle name="Comma 6 10 6 2" xfId="18747"/>
    <cellStyle name="Comma 6 10 6 2 2" xfId="18748"/>
    <cellStyle name="Comma 6 10 7" xfId="18749"/>
    <cellStyle name="Comma 6 10 7 2" xfId="18750"/>
    <cellStyle name="Comma 6 10 7 2 2" xfId="18751"/>
    <cellStyle name="Comma 6 10 8" xfId="18752"/>
    <cellStyle name="Comma 6 10 8 2" xfId="18753"/>
    <cellStyle name="Comma 6 10 8 2 2" xfId="18754"/>
    <cellStyle name="Comma 6 10 9" xfId="18755"/>
    <cellStyle name="Comma 6 10 9 2" xfId="18756"/>
    <cellStyle name="Comma 6 10 9 2 2" xfId="18757"/>
    <cellStyle name="Comma 6 11" xfId="18758"/>
    <cellStyle name="Comma 6 11 10" xfId="18759"/>
    <cellStyle name="Comma 6 11 10 2" xfId="18760"/>
    <cellStyle name="Comma 6 11 10 2 2" xfId="18761"/>
    <cellStyle name="Comma 6 11 11" xfId="18762"/>
    <cellStyle name="Comma 6 11 11 2" xfId="18763"/>
    <cellStyle name="Comma 6 11 11 2 2" xfId="18764"/>
    <cellStyle name="Comma 6 11 12" xfId="18765"/>
    <cellStyle name="Comma 6 11 12 2" xfId="18766"/>
    <cellStyle name="Comma 6 11 12 2 2" xfId="18767"/>
    <cellStyle name="Comma 6 11 13" xfId="18768"/>
    <cellStyle name="Comma 6 11 13 2" xfId="18769"/>
    <cellStyle name="Comma 6 11 13 2 2" xfId="18770"/>
    <cellStyle name="Comma 6 11 14" xfId="18771"/>
    <cellStyle name="Comma 6 11 14 2" xfId="18772"/>
    <cellStyle name="Comma 6 11 14 2 2" xfId="18773"/>
    <cellStyle name="Comma 6 11 15" xfId="18774"/>
    <cellStyle name="Comma 6 11 15 2" xfId="18775"/>
    <cellStyle name="Comma 6 11 2" xfId="18776"/>
    <cellStyle name="Comma 6 11 2 2" xfId="18777"/>
    <cellStyle name="Comma 6 11 2 2 2" xfId="18778"/>
    <cellStyle name="Comma 6 11 3" xfId="18779"/>
    <cellStyle name="Comma 6 11 3 2" xfId="18780"/>
    <cellStyle name="Comma 6 11 3 2 2" xfId="18781"/>
    <cellStyle name="Comma 6 11 4" xfId="18782"/>
    <cellStyle name="Comma 6 11 4 2" xfId="18783"/>
    <cellStyle name="Comma 6 11 4 2 2" xfId="18784"/>
    <cellStyle name="Comma 6 11 5" xfId="18785"/>
    <cellStyle name="Comma 6 11 5 2" xfId="18786"/>
    <cellStyle name="Comma 6 11 5 2 2" xfId="18787"/>
    <cellStyle name="Comma 6 11 6" xfId="18788"/>
    <cellStyle name="Comma 6 11 6 2" xfId="18789"/>
    <cellStyle name="Comma 6 11 6 2 2" xfId="18790"/>
    <cellStyle name="Comma 6 11 7" xfId="18791"/>
    <cellStyle name="Comma 6 11 7 2" xfId="18792"/>
    <cellStyle name="Comma 6 11 7 2 2" xfId="18793"/>
    <cellStyle name="Comma 6 11 8" xfId="18794"/>
    <cellStyle name="Comma 6 11 8 2" xfId="18795"/>
    <cellStyle name="Comma 6 11 8 2 2" xfId="18796"/>
    <cellStyle name="Comma 6 11 9" xfId="18797"/>
    <cellStyle name="Comma 6 11 9 2" xfId="18798"/>
    <cellStyle name="Comma 6 11 9 2 2" xfId="18799"/>
    <cellStyle name="Comma 6 12" xfId="18800"/>
    <cellStyle name="Comma 6 12 10" xfId="18801"/>
    <cellStyle name="Comma 6 12 10 2" xfId="18802"/>
    <cellStyle name="Comma 6 12 10 2 2" xfId="18803"/>
    <cellStyle name="Comma 6 12 11" xfId="18804"/>
    <cellStyle name="Comma 6 12 11 2" xfId="18805"/>
    <cellStyle name="Comma 6 12 11 2 2" xfId="18806"/>
    <cellStyle name="Comma 6 12 12" xfId="18807"/>
    <cellStyle name="Comma 6 12 12 2" xfId="18808"/>
    <cellStyle name="Comma 6 12 12 2 2" xfId="18809"/>
    <cellStyle name="Comma 6 12 13" xfId="18810"/>
    <cellStyle name="Comma 6 12 13 2" xfId="18811"/>
    <cellStyle name="Comma 6 12 13 2 2" xfId="18812"/>
    <cellStyle name="Comma 6 12 14" xfId="18813"/>
    <cellStyle name="Comma 6 12 14 2" xfId="18814"/>
    <cellStyle name="Comma 6 12 14 2 2" xfId="18815"/>
    <cellStyle name="Comma 6 12 15" xfId="18816"/>
    <cellStyle name="Comma 6 12 15 2" xfId="18817"/>
    <cellStyle name="Comma 6 12 2" xfId="18818"/>
    <cellStyle name="Comma 6 12 2 2" xfId="18819"/>
    <cellStyle name="Comma 6 12 2 2 2" xfId="18820"/>
    <cellStyle name="Comma 6 12 3" xfId="18821"/>
    <cellStyle name="Comma 6 12 3 2" xfId="18822"/>
    <cellStyle name="Comma 6 12 3 2 2" xfId="18823"/>
    <cellStyle name="Comma 6 12 4" xfId="18824"/>
    <cellStyle name="Comma 6 12 4 2" xfId="18825"/>
    <cellStyle name="Comma 6 12 4 2 2" xfId="18826"/>
    <cellStyle name="Comma 6 12 5" xfId="18827"/>
    <cellStyle name="Comma 6 12 5 2" xfId="18828"/>
    <cellStyle name="Comma 6 12 5 2 2" xfId="18829"/>
    <cellStyle name="Comma 6 12 6" xfId="18830"/>
    <cellStyle name="Comma 6 12 6 2" xfId="18831"/>
    <cellStyle name="Comma 6 12 6 2 2" xfId="18832"/>
    <cellStyle name="Comma 6 12 7" xfId="18833"/>
    <cellStyle name="Comma 6 12 7 2" xfId="18834"/>
    <cellStyle name="Comma 6 12 7 2 2" xfId="18835"/>
    <cellStyle name="Comma 6 12 8" xfId="18836"/>
    <cellStyle name="Comma 6 12 8 2" xfId="18837"/>
    <cellStyle name="Comma 6 12 8 2 2" xfId="18838"/>
    <cellStyle name="Comma 6 12 9" xfId="18839"/>
    <cellStyle name="Comma 6 12 9 2" xfId="18840"/>
    <cellStyle name="Comma 6 12 9 2 2" xfId="18841"/>
    <cellStyle name="Comma 6 13" xfId="18842"/>
    <cellStyle name="Comma 6 13 10" xfId="18843"/>
    <cellStyle name="Comma 6 13 10 2" xfId="18844"/>
    <cellStyle name="Comma 6 13 10 2 2" xfId="18845"/>
    <cellStyle name="Comma 6 13 11" xfId="18846"/>
    <cellStyle name="Comma 6 13 11 2" xfId="18847"/>
    <cellStyle name="Comma 6 13 11 2 2" xfId="18848"/>
    <cellStyle name="Comma 6 13 12" xfId="18849"/>
    <cellStyle name="Comma 6 13 12 2" xfId="18850"/>
    <cellStyle name="Comma 6 13 12 2 2" xfId="18851"/>
    <cellStyle name="Comma 6 13 13" xfId="18852"/>
    <cellStyle name="Comma 6 13 13 2" xfId="18853"/>
    <cellStyle name="Comma 6 13 13 2 2" xfId="18854"/>
    <cellStyle name="Comma 6 13 14" xfId="18855"/>
    <cellStyle name="Comma 6 13 14 2" xfId="18856"/>
    <cellStyle name="Comma 6 13 14 2 2" xfId="18857"/>
    <cellStyle name="Comma 6 13 15" xfId="18858"/>
    <cellStyle name="Comma 6 13 15 2" xfId="18859"/>
    <cellStyle name="Comma 6 13 2" xfId="18860"/>
    <cellStyle name="Comma 6 13 2 2" xfId="18861"/>
    <cellStyle name="Comma 6 13 2 2 2" xfId="18862"/>
    <cellStyle name="Comma 6 13 3" xfId="18863"/>
    <cellStyle name="Comma 6 13 3 2" xfId="18864"/>
    <cellStyle name="Comma 6 13 3 2 2" xfId="18865"/>
    <cellStyle name="Comma 6 13 4" xfId="18866"/>
    <cellStyle name="Comma 6 13 4 2" xfId="18867"/>
    <cellStyle name="Comma 6 13 4 2 2" xfId="18868"/>
    <cellStyle name="Comma 6 13 5" xfId="18869"/>
    <cellStyle name="Comma 6 13 5 2" xfId="18870"/>
    <cellStyle name="Comma 6 13 5 2 2" xfId="18871"/>
    <cellStyle name="Comma 6 13 6" xfId="18872"/>
    <cellStyle name="Comma 6 13 6 2" xfId="18873"/>
    <cellStyle name="Comma 6 13 6 2 2" xfId="18874"/>
    <cellStyle name="Comma 6 13 7" xfId="18875"/>
    <cellStyle name="Comma 6 13 7 2" xfId="18876"/>
    <cellStyle name="Comma 6 13 7 2 2" xfId="18877"/>
    <cellStyle name="Comma 6 13 8" xfId="18878"/>
    <cellStyle name="Comma 6 13 8 2" xfId="18879"/>
    <cellStyle name="Comma 6 13 8 2 2" xfId="18880"/>
    <cellStyle name="Comma 6 13 9" xfId="18881"/>
    <cellStyle name="Comma 6 13 9 2" xfId="18882"/>
    <cellStyle name="Comma 6 13 9 2 2" xfId="18883"/>
    <cellStyle name="Comma 6 14" xfId="18884"/>
    <cellStyle name="Comma 6 14 10" xfId="18885"/>
    <cellStyle name="Comma 6 14 10 2" xfId="18886"/>
    <cellStyle name="Comma 6 14 10 2 2" xfId="18887"/>
    <cellStyle name="Comma 6 14 11" xfId="18888"/>
    <cellStyle name="Comma 6 14 11 2" xfId="18889"/>
    <cellStyle name="Comma 6 14 11 2 2" xfId="18890"/>
    <cellStyle name="Comma 6 14 12" xfId="18891"/>
    <cellStyle name="Comma 6 14 12 2" xfId="18892"/>
    <cellStyle name="Comma 6 14 12 2 2" xfId="18893"/>
    <cellStyle name="Comma 6 14 13" xfId="18894"/>
    <cellStyle name="Comma 6 14 13 2" xfId="18895"/>
    <cellStyle name="Comma 6 14 13 2 2" xfId="18896"/>
    <cellStyle name="Comma 6 14 14" xfId="18897"/>
    <cellStyle name="Comma 6 14 14 2" xfId="18898"/>
    <cellStyle name="Comma 6 14 14 2 2" xfId="18899"/>
    <cellStyle name="Comma 6 14 15" xfId="18900"/>
    <cellStyle name="Comma 6 14 15 2" xfId="18901"/>
    <cellStyle name="Comma 6 14 2" xfId="18902"/>
    <cellStyle name="Comma 6 14 2 2" xfId="18903"/>
    <cellStyle name="Comma 6 14 2 2 2" xfId="18904"/>
    <cellStyle name="Comma 6 14 3" xfId="18905"/>
    <cellStyle name="Comma 6 14 3 2" xfId="18906"/>
    <cellStyle name="Comma 6 14 3 2 2" xfId="18907"/>
    <cellStyle name="Comma 6 14 4" xfId="18908"/>
    <cellStyle name="Comma 6 14 4 2" xfId="18909"/>
    <cellStyle name="Comma 6 14 4 2 2" xfId="18910"/>
    <cellStyle name="Comma 6 14 5" xfId="18911"/>
    <cellStyle name="Comma 6 14 5 2" xfId="18912"/>
    <cellStyle name="Comma 6 14 5 2 2" xfId="18913"/>
    <cellStyle name="Comma 6 14 6" xfId="18914"/>
    <cellStyle name="Comma 6 14 6 2" xfId="18915"/>
    <cellStyle name="Comma 6 14 6 2 2" xfId="18916"/>
    <cellStyle name="Comma 6 14 7" xfId="18917"/>
    <cellStyle name="Comma 6 14 7 2" xfId="18918"/>
    <cellStyle name="Comma 6 14 7 2 2" xfId="18919"/>
    <cellStyle name="Comma 6 14 8" xfId="18920"/>
    <cellStyle name="Comma 6 14 8 2" xfId="18921"/>
    <cellStyle name="Comma 6 14 8 2 2" xfId="18922"/>
    <cellStyle name="Comma 6 14 9" xfId="18923"/>
    <cellStyle name="Comma 6 14 9 2" xfId="18924"/>
    <cellStyle name="Comma 6 14 9 2 2" xfId="18925"/>
    <cellStyle name="Comma 6 15" xfId="18926"/>
    <cellStyle name="Comma 6 15 10" xfId="18927"/>
    <cellStyle name="Comma 6 15 10 2" xfId="18928"/>
    <cellStyle name="Comma 6 15 10 2 2" xfId="18929"/>
    <cellStyle name="Comma 6 15 11" xfId="18930"/>
    <cellStyle name="Comma 6 15 11 2" xfId="18931"/>
    <cellStyle name="Comma 6 15 11 2 2" xfId="18932"/>
    <cellStyle name="Comma 6 15 12" xfId="18933"/>
    <cellStyle name="Comma 6 15 12 2" xfId="18934"/>
    <cellStyle name="Comma 6 15 12 2 2" xfId="18935"/>
    <cellStyle name="Comma 6 15 13" xfId="18936"/>
    <cellStyle name="Comma 6 15 13 2" xfId="18937"/>
    <cellStyle name="Comma 6 15 13 2 2" xfId="18938"/>
    <cellStyle name="Comma 6 15 14" xfId="18939"/>
    <cellStyle name="Comma 6 15 14 2" xfId="18940"/>
    <cellStyle name="Comma 6 15 14 2 2" xfId="18941"/>
    <cellStyle name="Comma 6 15 15" xfId="18942"/>
    <cellStyle name="Comma 6 15 15 2" xfId="18943"/>
    <cellStyle name="Comma 6 15 2" xfId="18944"/>
    <cellStyle name="Comma 6 15 2 2" xfId="18945"/>
    <cellStyle name="Comma 6 15 2 2 2" xfId="18946"/>
    <cellStyle name="Comma 6 15 3" xfId="18947"/>
    <cellStyle name="Comma 6 15 3 2" xfId="18948"/>
    <cellStyle name="Comma 6 15 3 2 2" xfId="18949"/>
    <cellStyle name="Comma 6 15 4" xfId="18950"/>
    <cellStyle name="Comma 6 15 4 2" xfId="18951"/>
    <cellStyle name="Comma 6 15 4 2 2" xfId="18952"/>
    <cellStyle name="Comma 6 15 5" xfId="18953"/>
    <cellStyle name="Comma 6 15 5 2" xfId="18954"/>
    <cellStyle name="Comma 6 15 5 2 2" xfId="18955"/>
    <cellStyle name="Comma 6 15 6" xfId="18956"/>
    <cellStyle name="Comma 6 15 6 2" xfId="18957"/>
    <cellStyle name="Comma 6 15 6 2 2" xfId="18958"/>
    <cellStyle name="Comma 6 15 7" xfId="18959"/>
    <cellStyle name="Comma 6 15 7 2" xfId="18960"/>
    <cellStyle name="Comma 6 15 7 2 2" xfId="18961"/>
    <cellStyle name="Comma 6 15 8" xfId="18962"/>
    <cellStyle name="Comma 6 15 8 2" xfId="18963"/>
    <cellStyle name="Comma 6 15 8 2 2" xfId="18964"/>
    <cellStyle name="Comma 6 15 9" xfId="18965"/>
    <cellStyle name="Comma 6 15 9 2" xfId="18966"/>
    <cellStyle name="Comma 6 15 9 2 2" xfId="18967"/>
    <cellStyle name="Comma 6 16" xfId="18968"/>
    <cellStyle name="Comma 6 16 10" xfId="18969"/>
    <cellStyle name="Comma 6 16 10 2" xfId="18970"/>
    <cellStyle name="Comma 6 16 10 2 2" xfId="18971"/>
    <cellStyle name="Comma 6 16 11" xfId="18972"/>
    <cellStyle name="Comma 6 16 11 2" xfId="18973"/>
    <cellStyle name="Comma 6 16 11 2 2" xfId="18974"/>
    <cellStyle name="Comma 6 16 12" xfId="18975"/>
    <cellStyle name="Comma 6 16 12 2" xfId="18976"/>
    <cellStyle name="Comma 6 16 12 2 2" xfId="18977"/>
    <cellStyle name="Comma 6 16 13" xfId="18978"/>
    <cellStyle name="Comma 6 16 13 2" xfId="18979"/>
    <cellStyle name="Comma 6 16 13 2 2" xfId="18980"/>
    <cellStyle name="Comma 6 16 14" xfId="18981"/>
    <cellStyle name="Comma 6 16 14 2" xfId="18982"/>
    <cellStyle name="Comma 6 16 14 2 2" xfId="18983"/>
    <cellStyle name="Comma 6 16 15" xfId="18984"/>
    <cellStyle name="Comma 6 16 15 2" xfId="18985"/>
    <cellStyle name="Comma 6 16 2" xfId="18986"/>
    <cellStyle name="Comma 6 16 2 2" xfId="18987"/>
    <cellStyle name="Comma 6 16 2 2 2" xfId="18988"/>
    <cellStyle name="Comma 6 16 3" xfId="18989"/>
    <cellStyle name="Comma 6 16 3 2" xfId="18990"/>
    <cellStyle name="Comma 6 16 3 2 2" xfId="18991"/>
    <cellStyle name="Comma 6 16 4" xfId="18992"/>
    <cellStyle name="Comma 6 16 4 2" xfId="18993"/>
    <cellStyle name="Comma 6 16 4 2 2" xfId="18994"/>
    <cellStyle name="Comma 6 16 5" xfId="18995"/>
    <cellStyle name="Comma 6 16 5 2" xfId="18996"/>
    <cellStyle name="Comma 6 16 5 2 2" xfId="18997"/>
    <cellStyle name="Comma 6 16 6" xfId="18998"/>
    <cellStyle name="Comma 6 16 6 2" xfId="18999"/>
    <cellStyle name="Comma 6 16 6 2 2" xfId="19000"/>
    <cellStyle name="Comma 6 16 7" xfId="19001"/>
    <cellStyle name="Comma 6 16 7 2" xfId="19002"/>
    <cellStyle name="Comma 6 16 7 2 2" xfId="19003"/>
    <cellStyle name="Comma 6 16 8" xfId="19004"/>
    <cellStyle name="Comma 6 16 8 2" xfId="19005"/>
    <cellStyle name="Comma 6 16 8 2 2" xfId="19006"/>
    <cellStyle name="Comma 6 16 9" xfId="19007"/>
    <cellStyle name="Comma 6 16 9 2" xfId="19008"/>
    <cellStyle name="Comma 6 16 9 2 2" xfId="19009"/>
    <cellStyle name="Comma 6 17" xfId="19010"/>
    <cellStyle name="Comma 6 17 10" xfId="19011"/>
    <cellStyle name="Comma 6 17 10 2" xfId="19012"/>
    <cellStyle name="Comma 6 17 10 2 2" xfId="19013"/>
    <cellStyle name="Comma 6 17 11" xfId="19014"/>
    <cellStyle name="Comma 6 17 11 2" xfId="19015"/>
    <cellStyle name="Comma 6 17 11 2 2" xfId="19016"/>
    <cellStyle name="Comma 6 17 12" xfId="19017"/>
    <cellStyle name="Comma 6 17 12 2" xfId="19018"/>
    <cellStyle name="Comma 6 17 12 2 2" xfId="19019"/>
    <cellStyle name="Comma 6 17 13" xfId="19020"/>
    <cellStyle name="Comma 6 17 13 2" xfId="19021"/>
    <cellStyle name="Comma 6 17 13 2 2" xfId="19022"/>
    <cellStyle name="Comma 6 17 14" xfId="19023"/>
    <cellStyle name="Comma 6 17 14 2" xfId="19024"/>
    <cellStyle name="Comma 6 17 14 2 2" xfId="19025"/>
    <cellStyle name="Comma 6 17 15" xfId="19026"/>
    <cellStyle name="Comma 6 17 15 2" xfId="19027"/>
    <cellStyle name="Comma 6 17 2" xfId="19028"/>
    <cellStyle name="Comma 6 17 2 2" xfId="19029"/>
    <cellStyle name="Comma 6 17 2 2 2" xfId="19030"/>
    <cellStyle name="Comma 6 17 3" xfId="19031"/>
    <cellStyle name="Comma 6 17 3 2" xfId="19032"/>
    <cellStyle name="Comma 6 17 3 2 2" xfId="19033"/>
    <cellStyle name="Comma 6 17 4" xfId="19034"/>
    <cellStyle name="Comma 6 17 4 2" xfId="19035"/>
    <cellStyle name="Comma 6 17 4 2 2" xfId="19036"/>
    <cellStyle name="Comma 6 17 5" xfId="19037"/>
    <cellStyle name="Comma 6 17 5 2" xfId="19038"/>
    <cellStyle name="Comma 6 17 5 2 2" xfId="19039"/>
    <cellStyle name="Comma 6 17 6" xfId="19040"/>
    <cellStyle name="Comma 6 17 6 2" xfId="19041"/>
    <cellStyle name="Comma 6 17 6 2 2" xfId="19042"/>
    <cellStyle name="Comma 6 17 7" xfId="19043"/>
    <cellStyle name="Comma 6 17 7 2" xfId="19044"/>
    <cellStyle name="Comma 6 17 7 2 2" xfId="19045"/>
    <cellStyle name="Comma 6 17 8" xfId="19046"/>
    <cellStyle name="Comma 6 17 8 2" xfId="19047"/>
    <cellStyle name="Comma 6 17 8 2 2" xfId="19048"/>
    <cellStyle name="Comma 6 17 9" xfId="19049"/>
    <cellStyle name="Comma 6 17 9 2" xfId="19050"/>
    <cellStyle name="Comma 6 17 9 2 2" xfId="19051"/>
    <cellStyle name="Comma 6 18" xfId="19052"/>
    <cellStyle name="Comma 6 18 10" xfId="19053"/>
    <cellStyle name="Comma 6 18 10 2" xfId="19054"/>
    <cellStyle name="Comma 6 18 10 2 2" xfId="19055"/>
    <cellStyle name="Comma 6 18 11" xfId="19056"/>
    <cellStyle name="Comma 6 18 11 2" xfId="19057"/>
    <cellStyle name="Comma 6 18 11 2 2" xfId="19058"/>
    <cellStyle name="Comma 6 18 12" xfId="19059"/>
    <cellStyle name="Comma 6 18 12 2" xfId="19060"/>
    <cellStyle name="Comma 6 18 12 2 2" xfId="19061"/>
    <cellStyle name="Comma 6 18 13" xfId="19062"/>
    <cellStyle name="Comma 6 18 13 2" xfId="19063"/>
    <cellStyle name="Comma 6 18 13 2 2" xfId="19064"/>
    <cellStyle name="Comma 6 18 14" xfId="19065"/>
    <cellStyle name="Comma 6 18 14 2" xfId="19066"/>
    <cellStyle name="Comma 6 18 14 2 2" xfId="19067"/>
    <cellStyle name="Comma 6 18 15" xfId="19068"/>
    <cellStyle name="Comma 6 18 15 2" xfId="19069"/>
    <cellStyle name="Comma 6 18 2" xfId="19070"/>
    <cellStyle name="Comma 6 18 2 2" xfId="19071"/>
    <cellStyle name="Comma 6 18 2 2 2" xfId="19072"/>
    <cellStyle name="Comma 6 18 3" xfId="19073"/>
    <cellStyle name="Comma 6 18 3 2" xfId="19074"/>
    <cellStyle name="Comma 6 18 3 2 2" xfId="19075"/>
    <cellStyle name="Comma 6 18 4" xfId="19076"/>
    <cellStyle name="Comma 6 18 4 2" xfId="19077"/>
    <cellStyle name="Comma 6 18 4 2 2" xfId="19078"/>
    <cellStyle name="Comma 6 18 5" xfId="19079"/>
    <cellStyle name="Comma 6 18 5 2" xfId="19080"/>
    <cellStyle name="Comma 6 18 5 2 2" xfId="19081"/>
    <cellStyle name="Comma 6 18 6" xfId="19082"/>
    <cellStyle name="Comma 6 18 6 2" xfId="19083"/>
    <cellStyle name="Comma 6 18 6 2 2" xfId="19084"/>
    <cellStyle name="Comma 6 18 7" xfId="19085"/>
    <cellStyle name="Comma 6 18 7 2" xfId="19086"/>
    <cellStyle name="Comma 6 18 7 2 2" xfId="19087"/>
    <cellStyle name="Comma 6 18 8" xfId="19088"/>
    <cellStyle name="Comma 6 18 8 2" xfId="19089"/>
    <cellStyle name="Comma 6 18 8 2 2" xfId="19090"/>
    <cellStyle name="Comma 6 18 9" xfId="19091"/>
    <cellStyle name="Comma 6 18 9 2" xfId="19092"/>
    <cellStyle name="Comma 6 18 9 2 2" xfId="19093"/>
    <cellStyle name="Comma 6 19" xfId="19094"/>
    <cellStyle name="Comma 6 19 10" xfId="19095"/>
    <cellStyle name="Comma 6 19 10 2" xfId="19096"/>
    <cellStyle name="Comma 6 19 10 2 2" xfId="19097"/>
    <cellStyle name="Comma 6 19 11" xfId="19098"/>
    <cellStyle name="Comma 6 19 11 2" xfId="19099"/>
    <cellStyle name="Comma 6 19 11 2 2" xfId="19100"/>
    <cellStyle name="Comma 6 19 12" xfId="19101"/>
    <cellStyle name="Comma 6 19 12 2" xfId="19102"/>
    <cellStyle name="Comma 6 19 12 2 2" xfId="19103"/>
    <cellStyle name="Comma 6 19 13" xfId="19104"/>
    <cellStyle name="Comma 6 19 13 2" xfId="19105"/>
    <cellStyle name="Comma 6 19 13 2 2" xfId="19106"/>
    <cellStyle name="Comma 6 19 14" xfId="19107"/>
    <cellStyle name="Comma 6 19 14 2" xfId="19108"/>
    <cellStyle name="Comma 6 19 14 2 2" xfId="19109"/>
    <cellStyle name="Comma 6 19 15" xfId="19110"/>
    <cellStyle name="Comma 6 19 15 2" xfId="19111"/>
    <cellStyle name="Comma 6 19 2" xfId="19112"/>
    <cellStyle name="Comma 6 19 2 2" xfId="19113"/>
    <cellStyle name="Comma 6 19 2 2 2" xfId="19114"/>
    <cellStyle name="Comma 6 19 3" xfId="19115"/>
    <cellStyle name="Comma 6 19 3 2" xfId="19116"/>
    <cellStyle name="Comma 6 19 3 2 2" xfId="19117"/>
    <cellStyle name="Comma 6 19 4" xfId="19118"/>
    <cellStyle name="Comma 6 19 4 2" xfId="19119"/>
    <cellStyle name="Comma 6 19 4 2 2" xfId="19120"/>
    <cellStyle name="Comma 6 19 5" xfId="19121"/>
    <cellStyle name="Comma 6 19 5 2" xfId="19122"/>
    <cellStyle name="Comma 6 19 5 2 2" xfId="19123"/>
    <cellStyle name="Comma 6 19 6" xfId="19124"/>
    <cellStyle name="Comma 6 19 6 2" xfId="19125"/>
    <cellStyle name="Comma 6 19 6 2 2" xfId="19126"/>
    <cellStyle name="Comma 6 19 7" xfId="19127"/>
    <cellStyle name="Comma 6 19 7 2" xfId="19128"/>
    <cellStyle name="Comma 6 19 7 2 2" xfId="19129"/>
    <cellStyle name="Comma 6 19 8" xfId="19130"/>
    <cellStyle name="Comma 6 19 8 2" xfId="19131"/>
    <cellStyle name="Comma 6 19 8 2 2" xfId="19132"/>
    <cellStyle name="Comma 6 19 9" xfId="19133"/>
    <cellStyle name="Comma 6 19 9 2" xfId="19134"/>
    <cellStyle name="Comma 6 19 9 2 2" xfId="19135"/>
    <cellStyle name="Comma 6 2" xfId="19136"/>
    <cellStyle name="Comma 6 2 10" xfId="19137"/>
    <cellStyle name="Comma 6 2 10 2" xfId="19138"/>
    <cellStyle name="Comma 6 2 10 2 2" xfId="19139"/>
    <cellStyle name="Comma 6 2 11" xfId="19140"/>
    <cellStyle name="Comma 6 2 11 2" xfId="19141"/>
    <cellStyle name="Comma 6 2 11 2 2" xfId="19142"/>
    <cellStyle name="Comma 6 2 12" xfId="19143"/>
    <cellStyle name="Comma 6 2 12 2" xfId="19144"/>
    <cellStyle name="Comma 6 2 12 2 2" xfId="19145"/>
    <cellStyle name="Comma 6 2 13" xfId="19146"/>
    <cellStyle name="Comma 6 2 13 2" xfId="19147"/>
    <cellStyle name="Comma 6 2 13 2 2" xfId="19148"/>
    <cellStyle name="Comma 6 2 14" xfId="19149"/>
    <cellStyle name="Comma 6 2 14 2" xfId="19150"/>
    <cellStyle name="Comma 6 2 14 2 2" xfId="19151"/>
    <cellStyle name="Comma 6 2 15" xfId="19152"/>
    <cellStyle name="Comma 6 2 15 2" xfId="19153"/>
    <cellStyle name="Comma 6 2 2" xfId="19154"/>
    <cellStyle name="Comma 6 2 2 2" xfId="19155"/>
    <cellStyle name="Comma 6 2 2 2 2" xfId="19156"/>
    <cellStyle name="Comma 6 2 3" xfId="19157"/>
    <cellStyle name="Comma 6 2 3 2" xfId="19158"/>
    <cellStyle name="Comma 6 2 3 2 2" xfId="19159"/>
    <cellStyle name="Comma 6 2 4" xfId="19160"/>
    <cellStyle name="Comma 6 2 4 2" xfId="19161"/>
    <cellStyle name="Comma 6 2 4 2 2" xfId="19162"/>
    <cellStyle name="Comma 6 2 5" xfId="19163"/>
    <cellStyle name="Comma 6 2 5 2" xfId="19164"/>
    <cellStyle name="Comma 6 2 5 2 2" xfId="19165"/>
    <cellStyle name="Comma 6 2 6" xfId="19166"/>
    <cellStyle name="Comma 6 2 6 2" xfId="19167"/>
    <cellStyle name="Comma 6 2 6 2 2" xfId="19168"/>
    <cellStyle name="Comma 6 2 7" xfId="19169"/>
    <cellStyle name="Comma 6 2 7 2" xfId="19170"/>
    <cellStyle name="Comma 6 2 7 2 2" xfId="19171"/>
    <cellStyle name="Comma 6 2 8" xfId="19172"/>
    <cellStyle name="Comma 6 2 8 2" xfId="19173"/>
    <cellStyle name="Comma 6 2 8 2 2" xfId="19174"/>
    <cellStyle name="Comma 6 2 9" xfId="19175"/>
    <cellStyle name="Comma 6 2 9 2" xfId="19176"/>
    <cellStyle name="Comma 6 2 9 2 2" xfId="19177"/>
    <cellStyle name="Comma 6 20" xfId="19178"/>
    <cellStyle name="Comma 6 20 10" xfId="19179"/>
    <cellStyle name="Comma 6 20 10 2" xfId="19180"/>
    <cellStyle name="Comma 6 20 10 2 2" xfId="19181"/>
    <cellStyle name="Comma 6 20 11" xfId="19182"/>
    <cellStyle name="Comma 6 20 11 2" xfId="19183"/>
    <cellStyle name="Comma 6 20 11 2 2" xfId="19184"/>
    <cellStyle name="Comma 6 20 12" xfId="19185"/>
    <cellStyle name="Comma 6 20 12 2" xfId="19186"/>
    <cellStyle name="Comma 6 20 12 2 2" xfId="19187"/>
    <cellStyle name="Comma 6 20 13" xfId="19188"/>
    <cellStyle name="Comma 6 20 13 2" xfId="19189"/>
    <cellStyle name="Comma 6 20 13 2 2" xfId="19190"/>
    <cellStyle name="Comma 6 20 14" xfId="19191"/>
    <cellStyle name="Comma 6 20 14 2" xfId="19192"/>
    <cellStyle name="Comma 6 20 14 2 2" xfId="19193"/>
    <cellStyle name="Comma 6 20 15" xfId="19194"/>
    <cellStyle name="Comma 6 20 15 2" xfId="19195"/>
    <cellStyle name="Comma 6 20 2" xfId="19196"/>
    <cellStyle name="Comma 6 20 2 2" xfId="19197"/>
    <cellStyle name="Comma 6 20 2 2 2" xfId="19198"/>
    <cellStyle name="Comma 6 20 3" xfId="19199"/>
    <cellStyle name="Comma 6 20 3 2" xfId="19200"/>
    <cellStyle name="Comma 6 20 3 2 2" xfId="19201"/>
    <cellStyle name="Comma 6 20 4" xfId="19202"/>
    <cellStyle name="Comma 6 20 4 2" xfId="19203"/>
    <cellStyle name="Comma 6 20 4 2 2" xfId="19204"/>
    <cellStyle name="Comma 6 20 5" xfId="19205"/>
    <cellStyle name="Comma 6 20 5 2" xfId="19206"/>
    <cellStyle name="Comma 6 20 5 2 2" xfId="19207"/>
    <cellStyle name="Comma 6 20 6" xfId="19208"/>
    <cellStyle name="Comma 6 20 6 2" xfId="19209"/>
    <cellStyle name="Comma 6 20 6 2 2" xfId="19210"/>
    <cellStyle name="Comma 6 20 7" xfId="19211"/>
    <cellStyle name="Comma 6 20 7 2" xfId="19212"/>
    <cellStyle name="Comma 6 20 7 2 2" xfId="19213"/>
    <cellStyle name="Comma 6 20 8" xfId="19214"/>
    <cellStyle name="Comma 6 20 8 2" xfId="19215"/>
    <cellStyle name="Comma 6 20 8 2 2" xfId="19216"/>
    <cellStyle name="Comma 6 20 9" xfId="19217"/>
    <cellStyle name="Comma 6 20 9 2" xfId="19218"/>
    <cellStyle name="Comma 6 20 9 2 2" xfId="19219"/>
    <cellStyle name="Comma 6 21" xfId="19220"/>
    <cellStyle name="Comma 6 21 10" xfId="19221"/>
    <cellStyle name="Comma 6 21 10 2" xfId="19222"/>
    <cellStyle name="Comma 6 21 10 2 2" xfId="19223"/>
    <cellStyle name="Comma 6 21 11" xfId="19224"/>
    <cellStyle name="Comma 6 21 11 2" xfId="19225"/>
    <cellStyle name="Comma 6 21 11 2 2" xfId="19226"/>
    <cellStyle name="Comma 6 21 12" xfId="19227"/>
    <cellStyle name="Comma 6 21 12 2" xfId="19228"/>
    <cellStyle name="Comma 6 21 12 2 2" xfId="19229"/>
    <cellStyle name="Comma 6 21 13" xfId="19230"/>
    <cellStyle name="Comma 6 21 13 2" xfId="19231"/>
    <cellStyle name="Comma 6 21 13 2 2" xfId="19232"/>
    <cellStyle name="Comma 6 21 14" xfId="19233"/>
    <cellStyle name="Comma 6 21 14 2" xfId="19234"/>
    <cellStyle name="Comma 6 21 14 2 2" xfId="19235"/>
    <cellStyle name="Comma 6 21 15" xfId="19236"/>
    <cellStyle name="Comma 6 21 15 2" xfId="19237"/>
    <cellStyle name="Comma 6 21 2" xfId="19238"/>
    <cellStyle name="Comma 6 21 2 2" xfId="19239"/>
    <cellStyle name="Comma 6 21 2 2 2" xfId="19240"/>
    <cellStyle name="Comma 6 21 3" xfId="19241"/>
    <cellStyle name="Comma 6 21 3 2" xfId="19242"/>
    <cellStyle name="Comma 6 21 3 2 2" xfId="19243"/>
    <cellStyle name="Comma 6 21 4" xfId="19244"/>
    <cellStyle name="Comma 6 21 4 2" xfId="19245"/>
    <cellStyle name="Comma 6 21 4 2 2" xfId="19246"/>
    <cellStyle name="Comma 6 21 5" xfId="19247"/>
    <cellStyle name="Comma 6 21 5 2" xfId="19248"/>
    <cellStyle name="Comma 6 21 5 2 2" xfId="19249"/>
    <cellStyle name="Comma 6 21 6" xfId="19250"/>
    <cellStyle name="Comma 6 21 6 2" xfId="19251"/>
    <cellStyle name="Comma 6 21 6 2 2" xfId="19252"/>
    <cellStyle name="Comma 6 21 7" xfId="19253"/>
    <cellStyle name="Comma 6 21 7 2" xfId="19254"/>
    <cellStyle name="Comma 6 21 7 2 2" xfId="19255"/>
    <cellStyle name="Comma 6 21 8" xfId="19256"/>
    <cellStyle name="Comma 6 21 8 2" xfId="19257"/>
    <cellStyle name="Comma 6 21 8 2 2" xfId="19258"/>
    <cellStyle name="Comma 6 21 9" xfId="19259"/>
    <cellStyle name="Comma 6 21 9 2" xfId="19260"/>
    <cellStyle name="Comma 6 21 9 2 2" xfId="19261"/>
    <cellStyle name="Comma 6 22" xfId="19262"/>
    <cellStyle name="Comma 6 22 10" xfId="19263"/>
    <cellStyle name="Comma 6 22 10 2" xfId="19264"/>
    <cellStyle name="Comma 6 22 10 2 2" xfId="19265"/>
    <cellStyle name="Comma 6 22 11" xfId="19266"/>
    <cellStyle name="Comma 6 22 11 2" xfId="19267"/>
    <cellStyle name="Comma 6 22 11 2 2" xfId="19268"/>
    <cellStyle name="Comma 6 22 12" xfId="19269"/>
    <cellStyle name="Comma 6 22 12 2" xfId="19270"/>
    <cellStyle name="Comma 6 22 12 2 2" xfId="19271"/>
    <cellStyle name="Comma 6 22 13" xfId="19272"/>
    <cellStyle name="Comma 6 22 13 2" xfId="19273"/>
    <cellStyle name="Comma 6 22 13 2 2" xfId="19274"/>
    <cellStyle name="Comma 6 22 14" xfId="19275"/>
    <cellStyle name="Comma 6 22 14 2" xfId="19276"/>
    <cellStyle name="Comma 6 22 14 2 2" xfId="19277"/>
    <cellStyle name="Comma 6 22 15" xfId="19278"/>
    <cellStyle name="Comma 6 22 15 2" xfId="19279"/>
    <cellStyle name="Comma 6 22 2" xfId="19280"/>
    <cellStyle name="Comma 6 22 2 2" xfId="19281"/>
    <cellStyle name="Comma 6 22 2 2 2" xfId="19282"/>
    <cellStyle name="Comma 6 22 3" xfId="19283"/>
    <cellStyle name="Comma 6 22 3 2" xfId="19284"/>
    <cellStyle name="Comma 6 22 3 2 2" xfId="19285"/>
    <cellStyle name="Comma 6 22 4" xfId="19286"/>
    <cellStyle name="Comma 6 22 4 2" xfId="19287"/>
    <cellStyle name="Comma 6 22 4 2 2" xfId="19288"/>
    <cellStyle name="Comma 6 22 5" xfId="19289"/>
    <cellStyle name="Comma 6 22 5 2" xfId="19290"/>
    <cellStyle name="Comma 6 22 5 2 2" xfId="19291"/>
    <cellStyle name="Comma 6 22 6" xfId="19292"/>
    <cellStyle name="Comma 6 22 6 2" xfId="19293"/>
    <cellStyle name="Comma 6 22 6 2 2" xfId="19294"/>
    <cellStyle name="Comma 6 22 7" xfId="19295"/>
    <cellStyle name="Comma 6 22 7 2" xfId="19296"/>
    <cellStyle name="Comma 6 22 7 2 2" xfId="19297"/>
    <cellStyle name="Comma 6 22 8" xfId="19298"/>
    <cellStyle name="Comma 6 22 8 2" xfId="19299"/>
    <cellStyle name="Comma 6 22 8 2 2" xfId="19300"/>
    <cellStyle name="Comma 6 22 9" xfId="19301"/>
    <cellStyle name="Comma 6 22 9 2" xfId="19302"/>
    <cellStyle name="Comma 6 22 9 2 2" xfId="19303"/>
    <cellStyle name="Comma 6 23" xfId="19304"/>
    <cellStyle name="Comma 6 23 10" xfId="19305"/>
    <cellStyle name="Comma 6 23 10 2" xfId="19306"/>
    <cellStyle name="Comma 6 23 10 2 2" xfId="19307"/>
    <cellStyle name="Comma 6 23 11" xfId="19308"/>
    <cellStyle name="Comma 6 23 11 2" xfId="19309"/>
    <cellStyle name="Comma 6 23 11 2 2" xfId="19310"/>
    <cellStyle name="Comma 6 23 12" xfId="19311"/>
    <cellStyle name="Comma 6 23 12 2" xfId="19312"/>
    <cellStyle name="Comma 6 23 12 2 2" xfId="19313"/>
    <cellStyle name="Comma 6 23 13" xfId="19314"/>
    <cellStyle name="Comma 6 23 13 2" xfId="19315"/>
    <cellStyle name="Comma 6 23 13 2 2" xfId="19316"/>
    <cellStyle name="Comma 6 23 14" xfId="19317"/>
    <cellStyle name="Comma 6 23 14 2" xfId="19318"/>
    <cellStyle name="Comma 6 23 14 2 2" xfId="19319"/>
    <cellStyle name="Comma 6 23 15" xfId="19320"/>
    <cellStyle name="Comma 6 23 15 2" xfId="19321"/>
    <cellStyle name="Comma 6 23 2" xfId="19322"/>
    <cellStyle name="Comma 6 23 2 2" xfId="19323"/>
    <cellStyle name="Comma 6 23 2 2 2" xfId="19324"/>
    <cellStyle name="Comma 6 23 3" xfId="19325"/>
    <cellStyle name="Comma 6 23 3 2" xfId="19326"/>
    <cellStyle name="Comma 6 23 3 2 2" xfId="19327"/>
    <cellStyle name="Comma 6 23 4" xfId="19328"/>
    <cellStyle name="Comma 6 23 4 2" xfId="19329"/>
    <cellStyle name="Comma 6 23 4 2 2" xfId="19330"/>
    <cellStyle name="Comma 6 23 5" xfId="19331"/>
    <cellStyle name="Comma 6 23 5 2" xfId="19332"/>
    <cellStyle name="Comma 6 23 5 2 2" xfId="19333"/>
    <cellStyle name="Comma 6 23 6" xfId="19334"/>
    <cellStyle name="Comma 6 23 6 2" xfId="19335"/>
    <cellStyle name="Comma 6 23 6 2 2" xfId="19336"/>
    <cellStyle name="Comma 6 23 7" xfId="19337"/>
    <cellStyle name="Comma 6 23 7 2" xfId="19338"/>
    <cellStyle name="Comma 6 23 7 2 2" xfId="19339"/>
    <cellStyle name="Comma 6 23 8" xfId="19340"/>
    <cellStyle name="Comma 6 23 8 2" xfId="19341"/>
    <cellStyle name="Comma 6 23 8 2 2" xfId="19342"/>
    <cellStyle name="Comma 6 23 9" xfId="19343"/>
    <cellStyle name="Comma 6 23 9 2" xfId="19344"/>
    <cellStyle name="Comma 6 23 9 2 2" xfId="19345"/>
    <cellStyle name="Comma 6 24" xfId="19346"/>
    <cellStyle name="Comma 6 24 2" xfId="19347"/>
    <cellStyle name="Comma 6 24 2 2" xfId="19348"/>
    <cellStyle name="Comma 6 25" xfId="19349"/>
    <cellStyle name="Comma 6 25 2" xfId="19350"/>
    <cellStyle name="Comma 6 25 2 2" xfId="19351"/>
    <cellStyle name="Comma 6 26" xfId="19352"/>
    <cellStyle name="Comma 6 26 2" xfId="19353"/>
    <cellStyle name="Comma 6 26 2 2" xfId="19354"/>
    <cellStyle name="Comma 6 27" xfId="19355"/>
    <cellStyle name="Comma 6 27 2" xfId="19356"/>
    <cellStyle name="Comma 6 27 2 2" xfId="19357"/>
    <cellStyle name="Comma 6 28" xfId="19358"/>
    <cellStyle name="Comma 6 28 2" xfId="19359"/>
    <cellStyle name="Comma 6 28 2 2" xfId="19360"/>
    <cellStyle name="Comma 6 29" xfId="19361"/>
    <cellStyle name="Comma 6 29 2" xfId="19362"/>
    <cellStyle name="Comma 6 29 2 2" xfId="19363"/>
    <cellStyle name="Comma 6 3" xfId="19364"/>
    <cellStyle name="Comma 6 3 10" xfId="19365"/>
    <cellStyle name="Comma 6 3 10 2" xfId="19366"/>
    <cellStyle name="Comma 6 3 10 2 2" xfId="19367"/>
    <cellStyle name="Comma 6 3 11" xfId="19368"/>
    <cellStyle name="Comma 6 3 11 2" xfId="19369"/>
    <cellStyle name="Comma 6 3 11 2 2" xfId="19370"/>
    <cellStyle name="Comma 6 3 12" xfId="19371"/>
    <cellStyle name="Comma 6 3 12 2" xfId="19372"/>
    <cellStyle name="Comma 6 3 12 2 2" xfId="19373"/>
    <cellStyle name="Comma 6 3 13" xfId="19374"/>
    <cellStyle name="Comma 6 3 13 2" xfId="19375"/>
    <cellStyle name="Comma 6 3 13 2 2" xfId="19376"/>
    <cellStyle name="Comma 6 3 14" xfId="19377"/>
    <cellStyle name="Comma 6 3 14 2" xfId="19378"/>
    <cellStyle name="Comma 6 3 14 2 2" xfId="19379"/>
    <cellStyle name="Comma 6 3 15" xfId="19380"/>
    <cellStyle name="Comma 6 3 15 2" xfId="19381"/>
    <cellStyle name="Comma 6 3 2" xfId="19382"/>
    <cellStyle name="Comma 6 3 2 2" xfId="19383"/>
    <cellStyle name="Comma 6 3 2 2 2" xfId="19384"/>
    <cellStyle name="Comma 6 3 3" xfId="19385"/>
    <cellStyle name="Comma 6 3 3 2" xfId="19386"/>
    <cellStyle name="Comma 6 3 3 2 2" xfId="19387"/>
    <cellStyle name="Comma 6 3 4" xfId="19388"/>
    <cellStyle name="Comma 6 3 4 2" xfId="19389"/>
    <cellStyle name="Comma 6 3 4 2 2" xfId="19390"/>
    <cellStyle name="Comma 6 3 5" xfId="19391"/>
    <cellStyle name="Comma 6 3 5 2" xfId="19392"/>
    <cellStyle name="Comma 6 3 5 2 2" xfId="19393"/>
    <cellStyle name="Comma 6 3 6" xfId="19394"/>
    <cellStyle name="Comma 6 3 6 2" xfId="19395"/>
    <cellStyle name="Comma 6 3 6 2 2" xfId="19396"/>
    <cellStyle name="Comma 6 3 7" xfId="19397"/>
    <cellStyle name="Comma 6 3 7 2" xfId="19398"/>
    <cellStyle name="Comma 6 3 7 2 2" xfId="19399"/>
    <cellStyle name="Comma 6 3 8" xfId="19400"/>
    <cellStyle name="Comma 6 3 8 2" xfId="19401"/>
    <cellStyle name="Comma 6 3 8 2 2" xfId="19402"/>
    <cellStyle name="Comma 6 3 9" xfId="19403"/>
    <cellStyle name="Comma 6 3 9 2" xfId="19404"/>
    <cellStyle name="Comma 6 3 9 2 2" xfId="19405"/>
    <cellStyle name="Comma 6 30" xfId="19406"/>
    <cellStyle name="Comma 6 30 2" xfId="19407"/>
    <cellStyle name="Comma 6 30 2 2" xfId="19408"/>
    <cellStyle name="Comma 6 31" xfId="19409"/>
    <cellStyle name="Comma 6 31 2" xfId="19410"/>
    <cellStyle name="Comma 6 31 2 2" xfId="19411"/>
    <cellStyle name="Comma 6 32" xfId="19412"/>
    <cellStyle name="Comma 6 32 2" xfId="19413"/>
    <cellStyle name="Comma 6 32 2 2" xfId="19414"/>
    <cellStyle name="Comma 6 33" xfId="19415"/>
    <cellStyle name="Comma 6 33 2" xfId="19416"/>
    <cellStyle name="Comma 6 33 2 2" xfId="19417"/>
    <cellStyle name="Comma 6 34" xfId="19418"/>
    <cellStyle name="Comma 6 34 2" xfId="19419"/>
    <cellStyle name="Comma 6 34 2 2" xfId="19420"/>
    <cellStyle name="Comma 6 35" xfId="19421"/>
    <cellStyle name="Comma 6 35 2" xfId="19422"/>
    <cellStyle name="Comma 6 35 2 2" xfId="19423"/>
    <cellStyle name="Comma 6 36" xfId="19424"/>
    <cellStyle name="Comma 6 36 2" xfId="19425"/>
    <cellStyle name="Comma 6 36 2 2" xfId="19426"/>
    <cellStyle name="Comma 6 37" xfId="19427"/>
    <cellStyle name="Comma 6 37 2" xfId="19428"/>
    <cellStyle name="Comma 6 37 2 2" xfId="19429"/>
    <cellStyle name="Comma 6 38" xfId="19430"/>
    <cellStyle name="Comma 6 38 2" xfId="19431"/>
    <cellStyle name="Comma 6 38 2 2" xfId="19432"/>
    <cellStyle name="Comma 6 39" xfId="19433"/>
    <cellStyle name="Comma 6 39 2" xfId="19434"/>
    <cellStyle name="Comma 6 39 2 2" xfId="19435"/>
    <cellStyle name="Comma 6 4" xfId="19436"/>
    <cellStyle name="Comma 6 4 10" xfId="19437"/>
    <cellStyle name="Comma 6 4 10 2" xfId="19438"/>
    <cellStyle name="Comma 6 4 10 2 2" xfId="19439"/>
    <cellStyle name="Comma 6 4 11" xfId="19440"/>
    <cellStyle name="Comma 6 4 11 2" xfId="19441"/>
    <cellStyle name="Comma 6 4 11 2 2" xfId="19442"/>
    <cellStyle name="Comma 6 4 12" xfId="19443"/>
    <cellStyle name="Comma 6 4 12 2" xfId="19444"/>
    <cellStyle name="Comma 6 4 12 2 2" xfId="19445"/>
    <cellStyle name="Comma 6 4 13" xfId="19446"/>
    <cellStyle name="Comma 6 4 13 2" xfId="19447"/>
    <cellStyle name="Comma 6 4 13 2 2" xfId="19448"/>
    <cellStyle name="Comma 6 4 14" xfId="19449"/>
    <cellStyle name="Comma 6 4 14 2" xfId="19450"/>
    <cellStyle name="Comma 6 4 14 2 2" xfId="19451"/>
    <cellStyle name="Comma 6 4 15" xfId="19452"/>
    <cellStyle name="Comma 6 4 15 2" xfId="19453"/>
    <cellStyle name="Comma 6 4 2" xfId="19454"/>
    <cellStyle name="Comma 6 4 2 2" xfId="19455"/>
    <cellStyle name="Comma 6 4 2 2 2" xfId="19456"/>
    <cellStyle name="Comma 6 4 3" xfId="19457"/>
    <cellStyle name="Comma 6 4 3 2" xfId="19458"/>
    <cellStyle name="Comma 6 4 3 2 2" xfId="19459"/>
    <cellStyle name="Comma 6 4 4" xfId="19460"/>
    <cellStyle name="Comma 6 4 4 2" xfId="19461"/>
    <cellStyle name="Comma 6 4 4 2 2" xfId="19462"/>
    <cellStyle name="Comma 6 4 5" xfId="19463"/>
    <cellStyle name="Comma 6 4 5 2" xfId="19464"/>
    <cellStyle name="Comma 6 4 5 2 2" xfId="19465"/>
    <cellStyle name="Comma 6 4 6" xfId="19466"/>
    <cellStyle name="Comma 6 4 6 2" xfId="19467"/>
    <cellStyle name="Comma 6 4 6 2 2" xfId="19468"/>
    <cellStyle name="Comma 6 4 7" xfId="19469"/>
    <cellStyle name="Comma 6 4 7 2" xfId="19470"/>
    <cellStyle name="Comma 6 4 7 2 2" xfId="19471"/>
    <cellStyle name="Comma 6 4 8" xfId="19472"/>
    <cellStyle name="Comma 6 4 8 2" xfId="19473"/>
    <cellStyle name="Comma 6 4 8 2 2" xfId="19474"/>
    <cellStyle name="Comma 6 4 9" xfId="19475"/>
    <cellStyle name="Comma 6 4 9 2" xfId="19476"/>
    <cellStyle name="Comma 6 4 9 2 2" xfId="19477"/>
    <cellStyle name="Comma 6 40" xfId="19478"/>
    <cellStyle name="Comma 6 40 2" xfId="19479"/>
    <cellStyle name="Comma 6 41" xfId="19480"/>
    <cellStyle name="Comma 6 41 2" xfId="19481"/>
    <cellStyle name="Comma 6 42" xfId="19482"/>
    <cellStyle name="Comma 6 5" xfId="19483"/>
    <cellStyle name="Comma 6 5 10" xfId="19484"/>
    <cellStyle name="Comma 6 5 10 2" xfId="19485"/>
    <cellStyle name="Comma 6 5 10 2 2" xfId="19486"/>
    <cellStyle name="Comma 6 5 11" xfId="19487"/>
    <cellStyle name="Comma 6 5 11 2" xfId="19488"/>
    <cellStyle name="Comma 6 5 11 2 2" xfId="19489"/>
    <cellStyle name="Comma 6 5 12" xfId="19490"/>
    <cellStyle name="Comma 6 5 12 2" xfId="19491"/>
    <cellStyle name="Comma 6 5 12 2 2" xfId="19492"/>
    <cellStyle name="Comma 6 5 13" xfId="19493"/>
    <cellStyle name="Comma 6 5 13 2" xfId="19494"/>
    <cellStyle name="Comma 6 5 13 2 2" xfId="19495"/>
    <cellStyle name="Comma 6 5 14" xfId="19496"/>
    <cellStyle name="Comma 6 5 14 2" xfId="19497"/>
    <cellStyle name="Comma 6 5 14 2 2" xfId="19498"/>
    <cellStyle name="Comma 6 5 15" xfId="19499"/>
    <cellStyle name="Comma 6 5 15 2" xfId="19500"/>
    <cellStyle name="Comma 6 5 2" xfId="19501"/>
    <cellStyle name="Comma 6 5 2 2" xfId="19502"/>
    <cellStyle name="Comma 6 5 2 2 2" xfId="19503"/>
    <cellStyle name="Comma 6 5 3" xfId="19504"/>
    <cellStyle name="Comma 6 5 3 2" xfId="19505"/>
    <cellStyle name="Comma 6 5 3 2 2" xfId="19506"/>
    <cellStyle name="Comma 6 5 4" xfId="19507"/>
    <cellStyle name="Comma 6 5 4 2" xfId="19508"/>
    <cellStyle name="Comma 6 5 4 2 2" xfId="19509"/>
    <cellStyle name="Comma 6 5 5" xfId="19510"/>
    <cellStyle name="Comma 6 5 5 2" xfId="19511"/>
    <cellStyle name="Comma 6 5 5 2 2" xfId="19512"/>
    <cellStyle name="Comma 6 5 6" xfId="19513"/>
    <cellStyle name="Comma 6 5 6 2" xfId="19514"/>
    <cellStyle name="Comma 6 5 6 2 2" xfId="19515"/>
    <cellStyle name="Comma 6 5 7" xfId="19516"/>
    <cellStyle name="Comma 6 5 7 2" xfId="19517"/>
    <cellStyle name="Comma 6 5 7 2 2" xfId="19518"/>
    <cellStyle name="Comma 6 5 8" xfId="19519"/>
    <cellStyle name="Comma 6 5 8 2" xfId="19520"/>
    <cellStyle name="Comma 6 5 8 2 2" xfId="19521"/>
    <cellStyle name="Comma 6 5 9" xfId="19522"/>
    <cellStyle name="Comma 6 5 9 2" xfId="19523"/>
    <cellStyle name="Comma 6 5 9 2 2" xfId="19524"/>
    <cellStyle name="Comma 6 6" xfId="19525"/>
    <cellStyle name="Comma 6 6 10" xfId="19526"/>
    <cellStyle name="Comma 6 6 10 2" xfId="19527"/>
    <cellStyle name="Comma 6 6 10 2 2" xfId="19528"/>
    <cellStyle name="Comma 6 6 11" xfId="19529"/>
    <cellStyle name="Comma 6 6 11 2" xfId="19530"/>
    <cellStyle name="Comma 6 6 11 2 2" xfId="19531"/>
    <cellStyle name="Comma 6 6 12" xfId="19532"/>
    <cellStyle name="Comma 6 6 12 2" xfId="19533"/>
    <cellStyle name="Comma 6 6 12 2 2" xfId="19534"/>
    <cellStyle name="Comma 6 6 13" xfId="19535"/>
    <cellStyle name="Comma 6 6 13 2" xfId="19536"/>
    <cellStyle name="Comma 6 6 13 2 2" xfId="19537"/>
    <cellStyle name="Comma 6 6 14" xfId="19538"/>
    <cellStyle name="Comma 6 6 14 2" xfId="19539"/>
    <cellStyle name="Comma 6 6 14 2 2" xfId="19540"/>
    <cellStyle name="Comma 6 6 15" xfId="19541"/>
    <cellStyle name="Comma 6 6 15 2" xfId="19542"/>
    <cellStyle name="Comma 6 6 2" xfId="19543"/>
    <cellStyle name="Comma 6 6 2 2" xfId="19544"/>
    <cellStyle name="Comma 6 6 2 2 2" xfId="19545"/>
    <cellStyle name="Comma 6 6 3" xfId="19546"/>
    <cellStyle name="Comma 6 6 3 2" xfId="19547"/>
    <cellStyle name="Comma 6 6 3 2 2" xfId="19548"/>
    <cellStyle name="Comma 6 6 4" xfId="19549"/>
    <cellStyle name="Comma 6 6 4 2" xfId="19550"/>
    <cellStyle name="Comma 6 6 4 2 2" xfId="19551"/>
    <cellStyle name="Comma 6 6 5" xfId="19552"/>
    <cellStyle name="Comma 6 6 5 2" xfId="19553"/>
    <cellStyle name="Comma 6 6 5 2 2" xfId="19554"/>
    <cellStyle name="Comma 6 6 6" xfId="19555"/>
    <cellStyle name="Comma 6 6 6 2" xfId="19556"/>
    <cellStyle name="Comma 6 6 6 2 2" xfId="19557"/>
    <cellStyle name="Comma 6 6 7" xfId="19558"/>
    <cellStyle name="Comma 6 6 7 2" xfId="19559"/>
    <cellStyle name="Comma 6 6 7 2 2" xfId="19560"/>
    <cellStyle name="Comma 6 6 8" xfId="19561"/>
    <cellStyle name="Comma 6 6 8 2" xfId="19562"/>
    <cellStyle name="Comma 6 6 8 2 2" xfId="19563"/>
    <cellStyle name="Comma 6 6 9" xfId="19564"/>
    <cellStyle name="Comma 6 6 9 2" xfId="19565"/>
    <cellStyle name="Comma 6 6 9 2 2" xfId="19566"/>
    <cellStyle name="Comma 6 7" xfId="19567"/>
    <cellStyle name="Comma 6 7 10" xfId="19568"/>
    <cellStyle name="Comma 6 7 10 2" xfId="19569"/>
    <cellStyle name="Comma 6 7 10 2 2" xfId="19570"/>
    <cellStyle name="Comma 6 7 11" xfId="19571"/>
    <cellStyle name="Comma 6 7 11 2" xfId="19572"/>
    <cellStyle name="Comma 6 7 11 2 2" xfId="19573"/>
    <cellStyle name="Comma 6 7 12" xfId="19574"/>
    <cellStyle name="Comma 6 7 12 2" xfId="19575"/>
    <cellStyle name="Comma 6 7 12 2 2" xfId="19576"/>
    <cellStyle name="Comma 6 7 13" xfId="19577"/>
    <cellStyle name="Comma 6 7 13 2" xfId="19578"/>
    <cellStyle name="Comma 6 7 13 2 2" xfId="19579"/>
    <cellStyle name="Comma 6 7 14" xfId="19580"/>
    <cellStyle name="Comma 6 7 14 2" xfId="19581"/>
    <cellStyle name="Comma 6 7 14 2 2" xfId="19582"/>
    <cellStyle name="Comma 6 7 15" xfId="19583"/>
    <cellStyle name="Comma 6 7 15 2" xfId="19584"/>
    <cellStyle name="Comma 6 7 2" xfId="19585"/>
    <cellStyle name="Comma 6 7 2 2" xfId="19586"/>
    <cellStyle name="Comma 6 7 2 2 2" xfId="19587"/>
    <cellStyle name="Comma 6 7 3" xfId="19588"/>
    <cellStyle name="Comma 6 7 3 2" xfId="19589"/>
    <cellStyle name="Comma 6 7 3 2 2" xfId="19590"/>
    <cellStyle name="Comma 6 7 4" xfId="19591"/>
    <cellStyle name="Comma 6 7 4 2" xfId="19592"/>
    <cellStyle name="Comma 6 7 4 2 2" xfId="19593"/>
    <cellStyle name="Comma 6 7 5" xfId="19594"/>
    <cellStyle name="Comma 6 7 5 2" xfId="19595"/>
    <cellStyle name="Comma 6 7 5 2 2" xfId="19596"/>
    <cellStyle name="Comma 6 7 6" xfId="19597"/>
    <cellStyle name="Comma 6 7 6 2" xfId="19598"/>
    <cellStyle name="Comma 6 7 6 2 2" xfId="19599"/>
    <cellStyle name="Comma 6 7 7" xfId="19600"/>
    <cellStyle name="Comma 6 7 7 2" xfId="19601"/>
    <cellStyle name="Comma 6 7 7 2 2" xfId="19602"/>
    <cellStyle name="Comma 6 7 8" xfId="19603"/>
    <cellStyle name="Comma 6 7 8 2" xfId="19604"/>
    <cellStyle name="Comma 6 7 8 2 2" xfId="19605"/>
    <cellStyle name="Comma 6 7 9" xfId="19606"/>
    <cellStyle name="Comma 6 7 9 2" xfId="19607"/>
    <cellStyle name="Comma 6 7 9 2 2" xfId="19608"/>
    <cellStyle name="Comma 6 8" xfId="19609"/>
    <cellStyle name="Comma 6 8 10" xfId="19610"/>
    <cellStyle name="Comma 6 8 10 2" xfId="19611"/>
    <cellStyle name="Comma 6 8 10 2 2" xfId="19612"/>
    <cellStyle name="Comma 6 8 11" xfId="19613"/>
    <cellStyle name="Comma 6 8 11 2" xfId="19614"/>
    <cellStyle name="Comma 6 8 11 2 2" xfId="19615"/>
    <cellStyle name="Comma 6 8 12" xfId="19616"/>
    <cellStyle name="Comma 6 8 12 2" xfId="19617"/>
    <cellStyle name="Comma 6 8 12 2 2" xfId="19618"/>
    <cellStyle name="Comma 6 8 13" xfId="19619"/>
    <cellStyle name="Comma 6 8 13 2" xfId="19620"/>
    <cellStyle name="Comma 6 8 13 2 2" xfId="19621"/>
    <cellStyle name="Comma 6 8 14" xfId="19622"/>
    <cellStyle name="Comma 6 8 14 2" xfId="19623"/>
    <cellStyle name="Comma 6 8 14 2 2" xfId="19624"/>
    <cellStyle name="Comma 6 8 15" xfId="19625"/>
    <cellStyle name="Comma 6 8 15 2" xfId="19626"/>
    <cellStyle name="Comma 6 8 2" xfId="19627"/>
    <cellStyle name="Comma 6 8 2 2" xfId="19628"/>
    <cellStyle name="Comma 6 8 2 2 2" xfId="19629"/>
    <cellStyle name="Comma 6 8 3" xfId="19630"/>
    <cellStyle name="Comma 6 8 3 2" xfId="19631"/>
    <cellStyle name="Comma 6 8 3 2 2" xfId="19632"/>
    <cellStyle name="Comma 6 8 4" xfId="19633"/>
    <cellStyle name="Comma 6 8 4 2" xfId="19634"/>
    <cellStyle name="Comma 6 8 4 2 2" xfId="19635"/>
    <cellStyle name="Comma 6 8 5" xfId="19636"/>
    <cellStyle name="Comma 6 8 5 2" xfId="19637"/>
    <cellStyle name="Comma 6 8 5 2 2" xfId="19638"/>
    <cellStyle name="Comma 6 8 6" xfId="19639"/>
    <cellStyle name="Comma 6 8 6 2" xfId="19640"/>
    <cellStyle name="Comma 6 8 6 2 2" xfId="19641"/>
    <cellStyle name="Comma 6 8 7" xfId="19642"/>
    <cellStyle name="Comma 6 8 7 2" xfId="19643"/>
    <cellStyle name="Comma 6 8 7 2 2" xfId="19644"/>
    <cellStyle name="Comma 6 8 8" xfId="19645"/>
    <cellStyle name="Comma 6 8 8 2" xfId="19646"/>
    <cellStyle name="Comma 6 8 8 2 2" xfId="19647"/>
    <cellStyle name="Comma 6 8 9" xfId="19648"/>
    <cellStyle name="Comma 6 8 9 2" xfId="19649"/>
    <cellStyle name="Comma 6 8 9 2 2" xfId="19650"/>
    <cellStyle name="Comma 6 9" xfId="19651"/>
    <cellStyle name="Comma 6 9 10" xfId="19652"/>
    <cellStyle name="Comma 6 9 10 2" xfId="19653"/>
    <cellStyle name="Comma 6 9 10 2 2" xfId="19654"/>
    <cellStyle name="Comma 6 9 11" xfId="19655"/>
    <cellStyle name="Comma 6 9 11 2" xfId="19656"/>
    <cellStyle name="Comma 6 9 11 2 2" xfId="19657"/>
    <cellStyle name="Comma 6 9 12" xfId="19658"/>
    <cellStyle name="Comma 6 9 12 2" xfId="19659"/>
    <cellStyle name="Comma 6 9 12 2 2" xfId="19660"/>
    <cellStyle name="Comma 6 9 13" xfId="19661"/>
    <cellStyle name="Comma 6 9 13 2" xfId="19662"/>
    <cellStyle name="Comma 6 9 13 2 2" xfId="19663"/>
    <cellStyle name="Comma 6 9 14" xfId="19664"/>
    <cellStyle name="Comma 6 9 14 2" xfId="19665"/>
    <cellStyle name="Comma 6 9 14 2 2" xfId="19666"/>
    <cellStyle name="Comma 6 9 15" xfId="19667"/>
    <cellStyle name="Comma 6 9 15 2" xfId="19668"/>
    <cellStyle name="Comma 6 9 2" xfId="19669"/>
    <cellStyle name="Comma 6 9 2 2" xfId="19670"/>
    <cellStyle name="Comma 6 9 2 2 2" xfId="19671"/>
    <cellStyle name="Comma 6 9 3" xfId="19672"/>
    <cellStyle name="Comma 6 9 3 2" xfId="19673"/>
    <cellStyle name="Comma 6 9 3 2 2" xfId="19674"/>
    <cellStyle name="Comma 6 9 4" xfId="19675"/>
    <cellStyle name="Comma 6 9 4 2" xfId="19676"/>
    <cellStyle name="Comma 6 9 4 2 2" xfId="19677"/>
    <cellStyle name="Comma 6 9 5" xfId="19678"/>
    <cellStyle name="Comma 6 9 5 2" xfId="19679"/>
    <cellStyle name="Comma 6 9 5 2 2" xfId="19680"/>
    <cellStyle name="Comma 6 9 6" xfId="19681"/>
    <cellStyle name="Comma 6 9 6 2" xfId="19682"/>
    <cellStyle name="Comma 6 9 6 2 2" xfId="19683"/>
    <cellStyle name="Comma 6 9 7" xfId="19684"/>
    <cellStyle name="Comma 6 9 7 2" xfId="19685"/>
    <cellStyle name="Comma 6 9 7 2 2" xfId="19686"/>
    <cellStyle name="Comma 6 9 8" xfId="19687"/>
    <cellStyle name="Comma 6 9 8 2" xfId="19688"/>
    <cellStyle name="Comma 6 9 8 2 2" xfId="19689"/>
    <cellStyle name="Comma 6 9 9" xfId="19690"/>
    <cellStyle name="Comma 6 9 9 2" xfId="19691"/>
    <cellStyle name="Comma 6 9 9 2 2" xfId="19692"/>
    <cellStyle name="Comma 7" xfId="19693"/>
    <cellStyle name="Comma 7 10" xfId="19694"/>
    <cellStyle name="Comma 7 10 10" xfId="19695"/>
    <cellStyle name="Comma 7 10 10 2" xfId="19696"/>
    <cellStyle name="Comma 7 10 10 2 2" xfId="19697"/>
    <cellStyle name="Comma 7 10 11" xfId="19698"/>
    <cellStyle name="Comma 7 10 11 2" xfId="19699"/>
    <cellStyle name="Comma 7 10 11 2 2" xfId="19700"/>
    <cellStyle name="Comma 7 10 12" xfId="19701"/>
    <cellStyle name="Comma 7 10 12 2" xfId="19702"/>
    <cellStyle name="Comma 7 10 12 2 2" xfId="19703"/>
    <cellStyle name="Comma 7 10 13" xfId="19704"/>
    <cellStyle name="Comma 7 10 13 2" xfId="19705"/>
    <cellStyle name="Comma 7 10 13 2 2" xfId="19706"/>
    <cellStyle name="Comma 7 10 14" xfId="19707"/>
    <cellStyle name="Comma 7 10 14 2" xfId="19708"/>
    <cellStyle name="Comma 7 10 14 2 2" xfId="19709"/>
    <cellStyle name="Comma 7 10 15" xfId="19710"/>
    <cellStyle name="Comma 7 10 15 2" xfId="19711"/>
    <cellStyle name="Comma 7 10 2" xfId="19712"/>
    <cellStyle name="Comma 7 10 2 2" xfId="19713"/>
    <cellStyle name="Comma 7 10 2 2 2" xfId="19714"/>
    <cellStyle name="Comma 7 10 3" xfId="19715"/>
    <cellStyle name="Comma 7 10 3 2" xfId="19716"/>
    <cellStyle name="Comma 7 10 3 2 2" xfId="19717"/>
    <cellStyle name="Comma 7 10 4" xfId="19718"/>
    <cellStyle name="Comma 7 10 4 2" xfId="19719"/>
    <cellStyle name="Comma 7 10 4 2 2" xfId="19720"/>
    <cellStyle name="Comma 7 10 5" xfId="19721"/>
    <cellStyle name="Comma 7 10 5 2" xfId="19722"/>
    <cellStyle name="Comma 7 10 5 2 2" xfId="19723"/>
    <cellStyle name="Comma 7 10 6" xfId="19724"/>
    <cellStyle name="Comma 7 10 6 2" xfId="19725"/>
    <cellStyle name="Comma 7 10 6 2 2" xfId="19726"/>
    <cellStyle name="Comma 7 10 7" xfId="19727"/>
    <cellStyle name="Comma 7 10 7 2" xfId="19728"/>
    <cellStyle name="Comma 7 10 7 2 2" xfId="19729"/>
    <cellStyle name="Comma 7 10 8" xfId="19730"/>
    <cellStyle name="Comma 7 10 8 2" xfId="19731"/>
    <cellStyle name="Comma 7 10 8 2 2" xfId="19732"/>
    <cellStyle name="Comma 7 10 9" xfId="19733"/>
    <cellStyle name="Comma 7 10 9 2" xfId="19734"/>
    <cellStyle name="Comma 7 10 9 2 2" xfId="19735"/>
    <cellStyle name="Comma 7 11" xfId="19736"/>
    <cellStyle name="Comma 7 11 10" xfId="19737"/>
    <cellStyle name="Comma 7 11 10 2" xfId="19738"/>
    <cellStyle name="Comma 7 11 10 2 2" xfId="19739"/>
    <cellStyle name="Comma 7 11 11" xfId="19740"/>
    <cellStyle name="Comma 7 11 11 2" xfId="19741"/>
    <cellStyle name="Comma 7 11 11 2 2" xfId="19742"/>
    <cellStyle name="Comma 7 11 12" xfId="19743"/>
    <cellStyle name="Comma 7 11 12 2" xfId="19744"/>
    <cellStyle name="Comma 7 11 12 2 2" xfId="19745"/>
    <cellStyle name="Comma 7 11 13" xfId="19746"/>
    <cellStyle name="Comma 7 11 13 2" xfId="19747"/>
    <cellStyle name="Comma 7 11 13 2 2" xfId="19748"/>
    <cellStyle name="Comma 7 11 14" xfId="19749"/>
    <cellStyle name="Comma 7 11 14 2" xfId="19750"/>
    <cellStyle name="Comma 7 11 14 2 2" xfId="19751"/>
    <cellStyle name="Comma 7 11 15" xfId="19752"/>
    <cellStyle name="Comma 7 11 15 2" xfId="19753"/>
    <cellStyle name="Comma 7 11 2" xfId="19754"/>
    <cellStyle name="Comma 7 11 2 2" xfId="19755"/>
    <cellStyle name="Comma 7 11 2 2 2" xfId="19756"/>
    <cellStyle name="Comma 7 11 3" xfId="19757"/>
    <cellStyle name="Comma 7 11 3 2" xfId="19758"/>
    <cellStyle name="Comma 7 11 3 2 2" xfId="19759"/>
    <cellStyle name="Comma 7 11 4" xfId="19760"/>
    <cellStyle name="Comma 7 11 4 2" xfId="19761"/>
    <cellStyle name="Comma 7 11 4 2 2" xfId="19762"/>
    <cellStyle name="Comma 7 11 5" xfId="19763"/>
    <cellStyle name="Comma 7 11 5 2" xfId="19764"/>
    <cellStyle name="Comma 7 11 5 2 2" xfId="19765"/>
    <cellStyle name="Comma 7 11 6" xfId="19766"/>
    <cellStyle name="Comma 7 11 6 2" xfId="19767"/>
    <cellStyle name="Comma 7 11 6 2 2" xfId="19768"/>
    <cellStyle name="Comma 7 11 7" xfId="19769"/>
    <cellStyle name="Comma 7 11 7 2" xfId="19770"/>
    <cellStyle name="Comma 7 11 7 2 2" xfId="19771"/>
    <cellStyle name="Comma 7 11 8" xfId="19772"/>
    <cellStyle name="Comma 7 11 8 2" xfId="19773"/>
    <cellStyle name="Comma 7 11 8 2 2" xfId="19774"/>
    <cellStyle name="Comma 7 11 9" xfId="19775"/>
    <cellStyle name="Comma 7 11 9 2" xfId="19776"/>
    <cellStyle name="Comma 7 11 9 2 2" xfId="19777"/>
    <cellStyle name="Comma 7 12" xfId="19778"/>
    <cellStyle name="Comma 7 12 10" xfId="19779"/>
    <cellStyle name="Comma 7 12 10 2" xfId="19780"/>
    <cellStyle name="Comma 7 12 10 2 2" xfId="19781"/>
    <cellStyle name="Comma 7 12 11" xfId="19782"/>
    <cellStyle name="Comma 7 12 11 2" xfId="19783"/>
    <cellStyle name="Comma 7 12 11 2 2" xfId="19784"/>
    <cellStyle name="Comma 7 12 12" xfId="19785"/>
    <cellStyle name="Comma 7 12 12 2" xfId="19786"/>
    <cellStyle name="Comma 7 12 12 2 2" xfId="19787"/>
    <cellStyle name="Comma 7 12 13" xfId="19788"/>
    <cellStyle name="Comma 7 12 13 2" xfId="19789"/>
    <cellStyle name="Comma 7 12 13 2 2" xfId="19790"/>
    <cellStyle name="Comma 7 12 14" xfId="19791"/>
    <cellStyle name="Comma 7 12 14 2" xfId="19792"/>
    <cellStyle name="Comma 7 12 14 2 2" xfId="19793"/>
    <cellStyle name="Comma 7 12 15" xfId="19794"/>
    <cellStyle name="Comma 7 12 15 2" xfId="19795"/>
    <cellStyle name="Comma 7 12 2" xfId="19796"/>
    <cellStyle name="Comma 7 12 2 2" xfId="19797"/>
    <cellStyle name="Comma 7 12 2 2 2" xfId="19798"/>
    <cellStyle name="Comma 7 12 3" xfId="19799"/>
    <cellStyle name="Comma 7 12 3 2" xfId="19800"/>
    <cellStyle name="Comma 7 12 3 2 2" xfId="19801"/>
    <cellStyle name="Comma 7 12 4" xfId="19802"/>
    <cellStyle name="Comma 7 12 4 2" xfId="19803"/>
    <cellStyle name="Comma 7 12 4 2 2" xfId="19804"/>
    <cellStyle name="Comma 7 12 5" xfId="19805"/>
    <cellStyle name="Comma 7 12 5 2" xfId="19806"/>
    <cellStyle name="Comma 7 12 5 2 2" xfId="19807"/>
    <cellStyle name="Comma 7 12 6" xfId="19808"/>
    <cellStyle name="Comma 7 12 6 2" xfId="19809"/>
    <cellStyle name="Comma 7 12 6 2 2" xfId="19810"/>
    <cellStyle name="Comma 7 12 7" xfId="19811"/>
    <cellStyle name="Comma 7 12 7 2" xfId="19812"/>
    <cellStyle name="Comma 7 12 7 2 2" xfId="19813"/>
    <cellStyle name="Comma 7 12 8" xfId="19814"/>
    <cellStyle name="Comma 7 12 8 2" xfId="19815"/>
    <cellStyle name="Comma 7 12 8 2 2" xfId="19816"/>
    <cellStyle name="Comma 7 12 9" xfId="19817"/>
    <cellStyle name="Comma 7 12 9 2" xfId="19818"/>
    <cellStyle name="Comma 7 12 9 2 2" xfId="19819"/>
    <cellStyle name="Comma 7 13" xfId="19820"/>
    <cellStyle name="Comma 7 13 10" xfId="19821"/>
    <cellStyle name="Comma 7 13 10 2" xfId="19822"/>
    <cellStyle name="Comma 7 13 10 2 2" xfId="19823"/>
    <cellStyle name="Comma 7 13 11" xfId="19824"/>
    <cellStyle name="Comma 7 13 11 2" xfId="19825"/>
    <cellStyle name="Comma 7 13 11 2 2" xfId="19826"/>
    <cellStyle name="Comma 7 13 12" xfId="19827"/>
    <cellStyle name="Comma 7 13 12 2" xfId="19828"/>
    <cellStyle name="Comma 7 13 12 2 2" xfId="19829"/>
    <cellStyle name="Comma 7 13 13" xfId="19830"/>
    <cellStyle name="Comma 7 13 13 2" xfId="19831"/>
    <cellStyle name="Comma 7 13 13 2 2" xfId="19832"/>
    <cellStyle name="Comma 7 13 14" xfId="19833"/>
    <cellStyle name="Comma 7 13 14 2" xfId="19834"/>
    <cellStyle name="Comma 7 13 14 2 2" xfId="19835"/>
    <cellStyle name="Comma 7 13 15" xfId="19836"/>
    <cellStyle name="Comma 7 13 15 2" xfId="19837"/>
    <cellStyle name="Comma 7 13 2" xfId="19838"/>
    <cellStyle name="Comma 7 13 2 2" xfId="19839"/>
    <cellStyle name="Comma 7 13 2 2 2" xfId="19840"/>
    <cellStyle name="Comma 7 13 3" xfId="19841"/>
    <cellStyle name="Comma 7 13 3 2" xfId="19842"/>
    <cellStyle name="Comma 7 13 3 2 2" xfId="19843"/>
    <cellStyle name="Comma 7 13 4" xfId="19844"/>
    <cellStyle name="Comma 7 13 4 2" xfId="19845"/>
    <cellStyle name="Comma 7 13 4 2 2" xfId="19846"/>
    <cellStyle name="Comma 7 13 5" xfId="19847"/>
    <cellStyle name="Comma 7 13 5 2" xfId="19848"/>
    <cellStyle name="Comma 7 13 5 2 2" xfId="19849"/>
    <cellStyle name="Comma 7 13 6" xfId="19850"/>
    <cellStyle name="Comma 7 13 6 2" xfId="19851"/>
    <cellStyle name="Comma 7 13 6 2 2" xfId="19852"/>
    <cellStyle name="Comma 7 13 7" xfId="19853"/>
    <cellStyle name="Comma 7 13 7 2" xfId="19854"/>
    <cellStyle name="Comma 7 13 7 2 2" xfId="19855"/>
    <cellStyle name="Comma 7 13 8" xfId="19856"/>
    <cellStyle name="Comma 7 13 8 2" xfId="19857"/>
    <cellStyle name="Comma 7 13 8 2 2" xfId="19858"/>
    <cellStyle name="Comma 7 13 9" xfId="19859"/>
    <cellStyle name="Comma 7 13 9 2" xfId="19860"/>
    <cellStyle name="Comma 7 13 9 2 2" xfId="19861"/>
    <cellStyle name="Comma 7 14" xfId="19862"/>
    <cellStyle name="Comma 7 14 10" xfId="19863"/>
    <cellStyle name="Comma 7 14 10 2" xfId="19864"/>
    <cellStyle name="Comma 7 14 10 2 2" xfId="19865"/>
    <cellStyle name="Comma 7 14 11" xfId="19866"/>
    <cellStyle name="Comma 7 14 11 2" xfId="19867"/>
    <cellStyle name="Comma 7 14 11 2 2" xfId="19868"/>
    <cellStyle name="Comma 7 14 12" xfId="19869"/>
    <cellStyle name="Comma 7 14 12 2" xfId="19870"/>
    <cellStyle name="Comma 7 14 12 2 2" xfId="19871"/>
    <cellStyle name="Comma 7 14 13" xfId="19872"/>
    <cellStyle name="Comma 7 14 13 2" xfId="19873"/>
    <cellStyle name="Comma 7 14 13 2 2" xfId="19874"/>
    <cellStyle name="Comma 7 14 14" xfId="19875"/>
    <cellStyle name="Comma 7 14 14 2" xfId="19876"/>
    <cellStyle name="Comma 7 14 14 2 2" xfId="19877"/>
    <cellStyle name="Comma 7 14 15" xfId="19878"/>
    <cellStyle name="Comma 7 14 15 2" xfId="19879"/>
    <cellStyle name="Comma 7 14 2" xfId="19880"/>
    <cellStyle name="Comma 7 14 2 2" xfId="19881"/>
    <cellStyle name="Comma 7 14 2 2 2" xfId="19882"/>
    <cellStyle name="Comma 7 14 3" xfId="19883"/>
    <cellStyle name="Comma 7 14 3 2" xfId="19884"/>
    <cellStyle name="Comma 7 14 3 2 2" xfId="19885"/>
    <cellStyle name="Comma 7 14 4" xfId="19886"/>
    <cellStyle name="Comma 7 14 4 2" xfId="19887"/>
    <cellStyle name="Comma 7 14 4 2 2" xfId="19888"/>
    <cellStyle name="Comma 7 14 5" xfId="19889"/>
    <cellStyle name="Comma 7 14 5 2" xfId="19890"/>
    <cellStyle name="Comma 7 14 5 2 2" xfId="19891"/>
    <cellStyle name="Comma 7 14 6" xfId="19892"/>
    <cellStyle name="Comma 7 14 6 2" xfId="19893"/>
    <cellStyle name="Comma 7 14 6 2 2" xfId="19894"/>
    <cellStyle name="Comma 7 14 7" xfId="19895"/>
    <cellStyle name="Comma 7 14 7 2" xfId="19896"/>
    <cellStyle name="Comma 7 14 7 2 2" xfId="19897"/>
    <cellStyle name="Comma 7 14 8" xfId="19898"/>
    <cellStyle name="Comma 7 14 8 2" xfId="19899"/>
    <cellStyle name="Comma 7 14 8 2 2" xfId="19900"/>
    <cellStyle name="Comma 7 14 9" xfId="19901"/>
    <cellStyle name="Comma 7 14 9 2" xfId="19902"/>
    <cellStyle name="Comma 7 14 9 2 2" xfId="19903"/>
    <cellStyle name="Comma 7 15" xfId="19904"/>
    <cellStyle name="Comma 7 15 10" xfId="19905"/>
    <cellStyle name="Comma 7 15 10 2" xfId="19906"/>
    <cellStyle name="Comma 7 15 10 2 2" xfId="19907"/>
    <cellStyle name="Comma 7 15 11" xfId="19908"/>
    <cellStyle name="Comma 7 15 11 2" xfId="19909"/>
    <cellStyle name="Comma 7 15 11 2 2" xfId="19910"/>
    <cellStyle name="Comma 7 15 12" xfId="19911"/>
    <cellStyle name="Comma 7 15 12 2" xfId="19912"/>
    <cellStyle name="Comma 7 15 12 2 2" xfId="19913"/>
    <cellStyle name="Comma 7 15 13" xfId="19914"/>
    <cellStyle name="Comma 7 15 13 2" xfId="19915"/>
    <cellStyle name="Comma 7 15 13 2 2" xfId="19916"/>
    <cellStyle name="Comma 7 15 14" xfId="19917"/>
    <cellStyle name="Comma 7 15 14 2" xfId="19918"/>
    <cellStyle name="Comma 7 15 14 2 2" xfId="19919"/>
    <cellStyle name="Comma 7 15 15" xfId="19920"/>
    <cellStyle name="Comma 7 15 15 2" xfId="19921"/>
    <cellStyle name="Comma 7 15 2" xfId="19922"/>
    <cellStyle name="Comma 7 15 2 2" xfId="19923"/>
    <cellStyle name="Comma 7 15 2 2 2" xfId="19924"/>
    <cellStyle name="Comma 7 15 3" xfId="19925"/>
    <cellStyle name="Comma 7 15 3 2" xfId="19926"/>
    <cellStyle name="Comma 7 15 3 2 2" xfId="19927"/>
    <cellStyle name="Comma 7 15 4" xfId="19928"/>
    <cellStyle name="Comma 7 15 4 2" xfId="19929"/>
    <cellStyle name="Comma 7 15 4 2 2" xfId="19930"/>
    <cellStyle name="Comma 7 15 5" xfId="19931"/>
    <cellStyle name="Comma 7 15 5 2" xfId="19932"/>
    <cellStyle name="Comma 7 15 5 2 2" xfId="19933"/>
    <cellStyle name="Comma 7 15 6" xfId="19934"/>
    <cellStyle name="Comma 7 15 6 2" xfId="19935"/>
    <cellStyle name="Comma 7 15 6 2 2" xfId="19936"/>
    <cellStyle name="Comma 7 15 7" xfId="19937"/>
    <cellStyle name="Comma 7 15 7 2" xfId="19938"/>
    <cellStyle name="Comma 7 15 7 2 2" xfId="19939"/>
    <cellStyle name="Comma 7 15 8" xfId="19940"/>
    <cellStyle name="Comma 7 15 8 2" xfId="19941"/>
    <cellStyle name="Comma 7 15 8 2 2" xfId="19942"/>
    <cellStyle name="Comma 7 15 9" xfId="19943"/>
    <cellStyle name="Comma 7 15 9 2" xfId="19944"/>
    <cellStyle name="Comma 7 15 9 2 2" xfId="19945"/>
    <cellStyle name="Comma 7 16" xfId="19946"/>
    <cellStyle name="Comma 7 16 10" xfId="19947"/>
    <cellStyle name="Comma 7 16 10 2" xfId="19948"/>
    <cellStyle name="Comma 7 16 10 2 2" xfId="19949"/>
    <cellStyle name="Comma 7 16 11" xfId="19950"/>
    <cellStyle name="Comma 7 16 11 2" xfId="19951"/>
    <cellStyle name="Comma 7 16 11 2 2" xfId="19952"/>
    <cellStyle name="Comma 7 16 12" xfId="19953"/>
    <cellStyle name="Comma 7 16 12 2" xfId="19954"/>
    <cellStyle name="Comma 7 16 12 2 2" xfId="19955"/>
    <cellStyle name="Comma 7 16 13" xfId="19956"/>
    <cellStyle name="Comma 7 16 13 2" xfId="19957"/>
    <cellStyle name="Comma 7 16 13 2 2" xfId="19958"/>
    <cellStyle name="Comma 7 16 14" xfId="19959"/>
    <cellStyle name="Comma 7 16 14 2" xfId="19960"/>
    <cellStyle name="Comma 7 16 14 2 2" xfId="19961"/>
    <cellStyle name="Comma 7 16 15" xfId="19962"/>
    <cellStyle name="Comma 7 16 15 2" xfId="19963"/>
    <cellStyle name="Comma 7 16 2" xfId="19964"/>
    <cellStyle name="Comma 7 16 2 2" xfId="19965"/>
    <cellStyle name="Comma 7 16 2 2 2" xfId="19966"/>
    <cellStyle name="Comma 7 16 3" xfId="19967"/>
    <cellStyle name="Comma 7 16 3 2" xfId="19968"/>
    <cellStyle name="Comma 7 16 3 2 2" xfId="19969"/>
    <cellStyle name="Comma 7 16 4" xfId="19970"/>
    <cellStyle name="Comma 7 16 4 2" xfId="19971"/>
    <cellStyle name="Comma 7 16 4 2 2" xfId="19972"/>
    <cellStyle name="Comma 7 16 5" xfId="19973"/>
    <cellStyle name="Comma 7 16 5 2" xfId="19974"/>
    <cellStyle name="Comma 7 16 5 2 2" xfId="19975"/>
    <cellStyle name="Comma 7 16 6" xfId="19976"/>
    <cellStyle name="Comma 7 16 6 2" xfId="19977"/>
    <cellStyle name="Comma 7 16 6 2 2" xfId="19978"/>
    <cellStyle name="Comma 7 16 7" xfId="19979"/>
    <cellStyle name="Comma 7 16 7 2" xfId="19980"/>
    <cellStyle name="Comma 7 16 7 2 2" xfId="19981"/>
    <cellStyle name="Comma 7 16 8" xfId="19982"/>
    <cellStyle name="Comma 7 16 8 2" xfId="19983"/>
    <cellStyle name="Comma 7 16 8 2 2" xfId="19984"/>
    <cellStyle name="Comma 7 16 9" xfId="19985"/>
    <cellStyle name="Comma 7 16 9 2" xfId="19986"/>
    <cellStyle name="Comma 7 16 9 2 2" xfId="19987"/>
    <cellStyle name="Comma 7 17" xfId="19988"/>
    <cellStyle name="Comma 7 17 10" xfId="19989"/>
    <cellStyle name="Comma 7 17 10 2" xfId="19990"/>
    <cellStyle name="Comma 7 17 10 2 2" xfId="19991"/>
    <cellStyle name="Comma 7 17 11" xfId="19992"/>
    <cellStyle name="Comma 7 17 11 2" xfId="19993"/>
    <cellStyle name="Comma 7 17 11 2 2" xfId="19994"/>
    <cellStyle name="Comma 7 17 12" xfId="19995"/>
    <cellStyle name="Comma 7 17 12 2" xfId="19996"/>
    <cellStyle name="Comma 7 17 12 2 2" xfId="19997"/>
    <cellStyle name="Comma 7 17 13" xfId="19998"/>
    <cellStyle name="Comma 7 17 13 2" xfId="19999"/>
    <cellStyle name="Comma 7 17 13 2 2" xfId="20000"/>
    <cellStyle name="Comma 7 17 14" xfId="20001"/>
    <cellStyle name="Comma 7 17 14 2" xfId="20002"/>
    <cellStyle name="Comma 7 17 14 2 2" xfId="20003"/>
    <cellStyle name="Comma 7 17 15" xfId="20004"/>
    <cellStyle name="Comma 7 17 15 2" xfId="20005"/>
    <cellStyle name="Comma 7 17 2" xfId="20006"/>
    <cellStyle name="Comma 7 17 2 2" xfId="20007"/>
    <cellStyle name="Comma 7 17 2 2 2" xfId="20008"/>
    <cellStyle name="Comma 7 17 3" xfId="20009"/>
    <cellStyle name="Comma 7 17 3 2" xfId="20010"/>
    <cellStyle name="Comma 7 17 3 2 2" xfId="20011"/>
    <cellStyle name="Comma 7 17 4" xfId="20012"/>
    <cellStyle name="Comma 7 17 4 2" xfId="20013"/>
    <cellStyle name="Comma 7 17 4 2 2" xfId="20014"/>
    <cellStyle name="Comma 7 17 5" xfId="20015"/>
    <cellStyle name="Comma 7 17 5 2" xfId="20016"/>
    <cellStyle name="Comma 7 17 5 2 2" xfId="20017"/>
    <cellStyle name="Comma 7 17 6" xfId="20018"/>
    <cellStyle name="Comma 7 17 6 2" xfId="20019"/>
    <cellStyle name="Comma 7 17 6 2 2" xfId="20020"/>
    <cellStyle name="Comma 7 17 7" xfId="20021"/>
    <cellStyle name="Comma 7 17 7 2" xfId="20022"/>
    <cellStyle name="Comma 7 17 7 2 2" xfId="20023"/>
    <cellStyle name="Comma 7 17 8" xfId="20024"/>
    <cellStyle name="Comma 7 17 8 2" xfId="20025"/>
    <cellStyle name="Comma 7 17 8 2 2" xfId="20026"/>
    <cellStyle name="Comma 7 17 9" xfId="20027"/>
    <cellStyle name="Comma 7 17 9 2" xfId="20028"/>
    <cellStyle name="Comma 7 17 9 2 2" xfId="20029"/>
    <cellStyle name="Comma 7 18" xfId="20030"/>
    <cellStyle name="Comma 7 18 10" xfId="20031"/>
    <cellStyle name="Comma 7 18 10 2" xfId="20032"/>
    <cellStyle name="Comma 7 18 10 2 2" xfId="20033"/>
    <cellStyle name="Comma 7 18 11" xfId="20034"/>
    <cellStyle name="Comma 7 18 11 2" xfId="20035"/>
    <cellStyle name="Comma 7 18 11 2 2" xfId="20036"/>
    <cellStyle name="Comma 7 18 12" xfId="20037"/>
    <cellStyle name="Comma 7 18 12 2" xfId="20038"/>
    <cellStyle name="Comma 7 18 12 2 2" xfId="20039"/>
    <cellStyle name="Comma 7 18 13" xfId="20040"/>
    <cellStyle name="Comma 7 18 13 2" xfId="20041"/>
    <cellStyle name="Comma 7 18 13 2 2" xfId="20042"/>
    <cellStyle name="Comma 7 18 14" xfId="20043"/>
    <cellStyle name="Comma 7 18 14 2" xfId="20044"/>
    <cellStyle name="Comma 7 18 14 2 2" xfId="20045"/>
    <cellStyle name="Comma 7 18 15" xfId="20046"/>
    <cellStyle name="Comma 7 18 15 2" xfId="20047"/>
    <cellStyle name="Comma 7 18 2" xfId="20048"/>
    <cellStyle name="Comma 7 18 2 2" xfId="20049"/>
    <cellStyle name="Comma 7 18 2 2 2" xfId="20050"/>
    <cellStyle name="Comma 7 18 3" xfId="20051"/>
    <cellStyle name="Comma 7 18 3 2" xfId="20052"/>
    <cellStyle name="Comma 7 18 3 2 2" xfId="20053"/>
    <cellStyle name="Comma 7 18 4" xfId="20054"/>
    <cellStyle name="Comma 7 18 4 2" xfId="20055"/>
    <cellStyle name="Comma 7 18 4 2 2" xfId="20056"/>
    <cellStyle name="Comma 7 18 5" xfId="20057"/>
    <cellStyle name="Comma 7 18 5 2" xfId="20058"/>
    <cellStyle name="Comma 7 18 5 2 2" xfId="20059"/>
    <cellStyle name="Comma 7 18 6" xfId="20060"/>
    <cellStyle name="Comma 7 18 6 2" xfId="20061"/>
    <cellStyle name="Comma 7 18 6 2 2" xfId="20062"/>
    <cellStyle name="Comma 7 18 7" xfId="20063"/>
    <cellStyle name="Comma 7 18 7 2" xfId="20064"/>
    <cellStyle name="Comma 7 18 7 2 2" xfId="20065"/>
    <cellStyle name="Comma 7 18 8" xfId="20066"/>
    <cellStyle name="Comma 7 18 8 2" xfId="20067"/>
    <cellStyle name="Comma 7 18 8 2 2" xfId="20068"/>
    <cellStyle name="Comma 7 18 9" xfId="20069"/>
    <cellStyle name="Comma 7 18 9 2" xfId="20070"/>
    <cellStyle name="Comma 7 18 9 2 2" xfId="20071"/>
    <cellStyle name="Comma 7 19" xfId="20072"/>
    <cellStyle name="Comma 7 19 10" xfId="20073"/>
    <cellStyle name="Comma 7 19 10 2" xfId="20074"/>
    <cellStyle name="Comma 7 19 10 2 2" xfId="20075"/>
    <cellStyle name="Comma 7 19 11" xfId="20076"/>
    <cellStyle name="Comma 7 19 11 2" xfId="20077"/>
    <cellStyle name="Comma 7 19 11 2 2" xfId="20078"/>
    <cellStyle name="Comma 7 19 12" xfId="20079"/>
    <cellStyle name="Comma 7 19 12 2" xfId="20080"/>
    <cellStyle name="Comma 7 19 12 2 2" xfId="20081"/>
    <cellStyle name="Comma 7 19 13" xfId="20082"/>
    <cellStyle name="Comma 7 19 13 2" xfId="20083"/>
    <cellStyle name="Comma 7 19 13 2 2" xfId="20084"/>
    <cellStyle name="Comma 7 19 14" xfId="20085"/>
    <cellStyle name="Comma 7 19 14 2" xfId="20086"/>
    <cellStyle name="Comma 7 19 14 2 2" xfId="20087"/>
    <cellStyle name="Comma 7 19 15" xfId="20088"/>
    <cellStyle name="Comma 7 19 15 2" xfId="20089"/>
    <cellStyle name="Comma 7 19 2" xfId="20090"/>
    <cellStyle name="Comma 7 19 2 2" xfId="20091"/>
    <cellStyle name="Comma 7 19 2 2 2" xfId="20092"/>
    <cellStyle name="Comma 7 19 3" xfId="20093"/>
    <cellStyle name="Comma 7 19 3 2" xfId="20094"/>
    <cellStyle name="Comma 7 19 3 2 2" xfId="20095"/>
    <cellStyle name="Comma 7 19 4" xfId="20096"/>
    <cellStyle name="Comma 7 19 4 2" xfId="20097"/>
    <cellStyle name="Comma 7 19 4 2 2" xfId="20098"/>
    <cellStyle name="Comma 7 19 5" xfId="20099"/>
    <cellStyle name="Comma 7 19 5 2" xfId="20100"/>
    <cellStyle name="Comma 7 19 5 2 2" xfId="20101"/>
    <cellStyle name="Comma 7 19 6" xfId="20102"/>
    <cellStyle name="Comma 7 19 6 2" xfId="20103"/>
    <cellStyle name="Comma 7 19 6 2 2" xfId="20104"/>
    <cellStyle name="Comma 7 19 7" xfId="20105"/>
    <cellStyle name="Comma 7 19 7 2" xfId="20106"/>
    <cellStyle name="Comma 7 19 7 2 2" xfId="20107"/>
    <cellStyle name="Comma 7 19 8" xfId="20108"/>
    <cellStyle name="Comma 7 19 8 2" xfId="20109"/>
    <cellStyle name="Comma 7 19 8 2 2" xfId="20110"/>
    <cellStyle name="Comma 7 19 9" xfId="20111"/>
    <cellStyle name="Comma 7 19 9 2" xfId="20112"/>
    <cellStyle name="Comma 7 19 9 2 2" xfId="20113"/>
    <cellStyle name="Comma 7 2" xfId="20114"/>
    <cellStyle name="Comma 7 2 10" xfId="20115"/>
    <cellStyle name="Comma 7 2 10 2" xfId="20116"/>
    <cellStyle name="Comma 7 2 10 2 2" xfId="20117"/>
    <cellStyle name="Comma 7 2 11" xfId="20118"/>
    <cellStyle name="Comma 7 2 11 2" xfId="20119"/>
    <cellStyle name="Comma 7 2 11 2 2" xfId="20120"/>
    <cellStyle name="Comma 7 2 12" xfId="20121"/>
    <cellStyle name="Comma 7 2 12 2" xfId="20122"/>
    <cellStyle name="Comma 7 2 12 2 2" xfId="20123"/>
    <cellStyle name="Comma 7 2 13" xfId="20124"/>
    <cellStyle name="Comma 7 2 13 2" xfId="20125"/>
    <cellStyle name="Comma 7 2 13 2 2" xfId="20126"/>
    <cellStyle name="Comma 7 2 14" xfId="20127"/>
    <cellStyle name="Comma 7 2 14 2" xfId="20128"/>
    <cellStyle name="Comma 7 2 14 2 2" xfId="20129"/>
    <cellStyle name="Comma 7 2 15" xfId="20130"/>
    <cellStyle name="Comma 7 2 15 2" xfId="20131"/>
    <cellStyle name="Comma 7 2 2" xfId="20132"/>
    <cellStyle name="Comma 7 2 2 2" xfId="20133"/>
    <cellStyle name="Comma 7 2 2 2 2" xfId="20134"/>
    <cellStyle name="Comma 7 2 3" xfId="20135"/>
    <cellStyle name="Comma 7 2 3 2" xfId="20136"/>
    <cellStyle name="Comma 7 2 3 2 2" xfId="20137"/>
    <cellStyle name="Comma 7 2 4" xfId="20138"/>
    <cellStyle name="Comma 7 2 4 2" xfId="20139"/>
    <cellStyle name="Comma 7 2 4 2 2" xfId="20140"/>
    <cellStyle name="Comma 7 2 5" xfId="20141"/>
    <cellStyle name="Comma 7 2 5 2" xfId="20142"/>
    <cellStyle name="Comma 7 2 5 2 2" xfId="20143"/>
    <cellStyle name="Comma 7 2 6" xfId="20144"/>
    <cellStyle name="Comma 7 2 6 2" xfId="20145"/>
    <cellStyle name="Comma 7 2 6 2 2" xfId="20146"/>
    <cellStyle name="Comma 7 2 7" xfId="20147"/>
    <cellStyle name="Comma 7 2 7 2" xfId="20148"/>
    <cellStyle name="Comma 7 2 7 2 2" xfId="20149"/>
    <cellStyle name="Comma 7 2 8" xfId="20150"/>
    <cellStyle name="Comma 7 2 8 2" xfId="20151"/>
    <cellStyle name="Comma 7 2 8 2 2" xfId="20152"/>
    <cellStyle name="Comma 7 2 9" xfId="20153"/>
    <cellStyle name="Comma 7 2 9 2" xfId="20154"/>
    <cellStyle name="Comma 7 2 9 2 2" xfId="20155"/>
    <cellStyle name="Comma 7 20" xfId="20156"/>
    <cellStyle name="Comma 7 20 10" xfId="20157"/>
    <cellStyle name="Comma 7 20 10 2" xfId="20158"/>
    <cellStyle name="Comma 7 20 10 2 2" xfId="20159"/>
    <cellStyle name="Comma 7 20 11" xfId="20160"/>
    <cellStyle name="Comma 7 20 11 2" xfId="20161"/>
    <cellStyle name="Comma 7 20 11 2 2" xfId="20162"/>
    <cellStyle name="Comma 7 20 12" xfId="20163"/>
    <cellStyle name="Comma 7 20 12 2" xfId="20164"/>
    <cellStyle name="Comma 7 20 12 2 2" xfId="20165"/>
    <cellStyle name="Comma 7 20 13" xfId="20166"/>
    <cellStyle name="Comma 7 20 13 2" xfId="20167"/>
    <cellStyle name="Comma 7 20 13 2 2" xfId="20168"/>
    <cellStyle name="Comma 7 20 14" xfId="20169"/>
    <cellStyle name="Comma 7 20 14 2" xfId="20170"/>
    <cellStyle name="Comma 7 20 14 2 2" xfId="20171"/>
    <cellStyle name="Comma 7 20 15" xfId="20172"/>
    <cellStyle name="Comma 7 20 15 2" xfId="20173"/>
    <cellStyle name="Comma 7 20 2" xfId="20174"/>
    <cellStyle name="Comma 7 20 2 2" xfId="20175"/>
    <cellStyle name="Comma 7 20 2 2 2" xfId="20176"/>
    <cellStyle name="Comma 7 20 3" xfId="20177"/>
    <cellStyle name="Comma 7 20 3 2" xfId="20178"/>
    <cellStyle name="Comma 7 20 3 2 2" xfId="20179"/>
    <cellStyle name="Comma 7 20 4" xfId="20180"/>
    <cellStyle name="Comma 7 20 4 2" xfId="20181"/>
    <cellStyle name="Comma 7 20 4 2 2" xfId="20182"/>
    <cellStyle name="Comma 7 20 5" xfId="20183"/>
    <cellStyle name="Comma 7 20 5 2" xfId="20184"/>
    <cellStyle name="Comma 7 20 5 2 2" xfId="20185"/>
    <cellStyle name="Comma 7 20 6" xfId="20186"/>
    <cellStyle name="Comma 7 20 6 2" xfId="20187"/>
    <cellStyle name="Comma 7 20 6 2 2" xfId="20188"/>
    <cellStyle name="Comma 7 20 7" xfId="20189"/>
    <cellStyle name="Comma 7 20 7 2" xfId="20190"/>
    <cellStyle name="Comma 7 20 7 2 2" xfId="20191"/>
    <cellStyle name="Comma 7 20 8" xfId="20192"/>
    <cellStyle name="Comma 7 20 8 2" xfId="20193"/>
    <cellStyle name="Comma 7 20 8 2 2" xfId="20194"/>
    <cellStyle name="Comma 7 20 9" xfId="20195"/>
    <cellStyle name="Comma 7 20 9 2" xfId="20196"/>
    <cellStyle name="Comma 7 20 9 2 2" xfId="20197"/>
    <cellStyle name="Comma 7 21" xfId="20198"/>
    <cellStyle name="Comma 7 21 10" xfId="20199"/>
    <cellStyle name="Comma 7 21 10 2" xfId="20200"/>
    <cellStyle name="Comma 7 21 10 2 2" xfId="20201"/>
    <cellStyle name="Comma 7 21 11" xfId="20202"/>
    <cellStyle name="Comma 7 21 11 2" xfId="20203"/>
    <cellStyle name="Comma 7 21 11 2 2" xfId="20204"/>
    <cellStyle name="Comma 7 21 12" xfId="20205"/>
    <cellStyle name="Comma 7 21 12 2" xfId="20206"/>
    <cellStyle name="Comma 7 21 12 2 2" xfId="20207"/>
    <cellStyle name="Comma 7 21 13" xfId="20208"/>
    <cellStyle name="Comma 7 21 13 2" xfId="20209"/>
    <cellStyle name="Comma 7 21 13 2 2" xfId="20210"/>
    <cellStyle name="Comma 7 21 14" xfId="20211"/>
    <cellStyle name="Comma 7 21 14 2" xfId="20212"/>
    <cellStyle name="Comma 7 21 14 2 2" xfId="20213"/>
    <cellStyle name="Comma 7 21 15" xfId="20214"/>
    <cellStyle name="Comma 7 21 15 2" xfId="20215"/>
    <cellStyle name="Comma 7 21 2" xfId="20216"/>
    <cellStyle name="Comma 7 21 2 2" xfId="20217"/>
    <cellStyle name="Comma 7 21 2 2 2" xfId="20218"/>
    <cellStyle name="Comma 7 21 3" xfId="20219"/>
    <cellStyle name="Comma 7 21 3 2" xfId="20220"/>
    <cellStyle name="Comma 7 21 3 2 2" xfId="20221"/>
    <cellStyle name="Comma 7 21 4" xfId="20222"/>
    <cellStyle name="Comma 7 21 4 2" xfId="20223"/>
    <cellStyle name="Comma 7 21 4 2 2" xfId="20224"/>
    <cellStyle name="Comma 7 21 5" xfId="20225"/>
    <cellStyle name="Comma 7 21 5 2" xfId="20226"/>
    <cellStyle name="Comma 7 21 5 2 2" xfId="20227"/>
    <cellStyle name="Comma 7 21 6" xfId="20228"/>
    <cellStyle name="Comma 7 21 6 2" xfId="20229"/>
    <cellStyle name="Comma 7 21 6 2 2" xfId="20230"/>
    <cellStyle name="Comma 7 21 7" xfId="20231"/>
    <cellStyle name="Comma 7 21 7 2" xfId="20232"/>
    <cellStyle name="Comma 7 21 7 2 2" xfId="20233"/>
    <cellStyle name="Comma 7 21 8" xfId="20234"/>
    <cellStyle name="Comma 7 21 8 2" xfId="20235"/>
    <cellStyle name="Comma 7 21 8 2 2" xfId="20236"/>
    <cellStyle name="Comma 7 21 9" xfId="20237"/>
    <cellStyle name="Comma 7 21 9 2" xfId="20238"/>
    <cellStyle name="Comma 7 21 9 2 2" xfId="20239"/>
    <cellStyle name="Comma 7 22" xfId="20240"/>
    <cellStyle name="Comma 7 22 10" xfId="20241"/>
    <cellStyle name="Comma 7 22 10 2" xfId="20242"/>
    <cellStyle name="Comma 7 22 10 2 2" xfId="20243"/>
    <cellStyle name="Comma 7 22 11" xfId="20244"/>
    <cellStyle name="Comma 7 22 11 2" xfId="20245"/>
    <cellStyle name="Comma 7 22 11 2 2" xfId="20246"/>
    <cellStyle name="Comma 7 22 12" xfId="20247"/>
    <cellStyle name="Comma 7 22 12 2" xfId="20248"/>
    <cellStyle name="Comma 7 22 12 2 2" xfId="20249"/>
    <cellStyle name="Comma 7 22 13" xfId="20250"/>
    <cellStyle name="Comma 7 22 13 2" xfId="20251"/>
    <cellStyle name="Comma 7 22 13 2 2" xfId="20252"/>
    <cellStyle name="Comma 7 22 14" xfId="20253"/>
    <cellStyle name="Comma 7 22 14 2" xfId="20254"/>
    <cellStyle name="Comma 7 22 14 2 2" xfId="20255"/>
    <cellStyle name="Comma 7 22 15" xfId="20256"/>
    <cellStyle name="Comma 7 22 15 2" xfId="20257"/>
    <cellStyle name="Comma 7 22 2" xfId="20258"/>
    <cellStyle name="Comma 7 22 2 2" xfId="20259"/>
    <cellStyle name="Comma 7 22 2 2 2" xfId="20260"/>
    <cellStyle name="Comma 7 22 3" xfId="20261"/>
    <cellStyle name="Comma 7 22 3 2" xfId="20262"/>
    <cellStyle name="Comma 7 22 3 2 2" xfId="20263"/>
    <cellStyle name="Comma 7 22 4" xfId="20264"/>
    <cellStyle name="Comma 7 22 4 2" xfId="20265"/>
    <cellStyle name="Comma 7 22 4 2 2" xfId="20266"/>
    <cellStyle name="Comma 7 22 5" xfId="20267"/>
    <cellStyle name="Comma 7 22 5 2" xfId="20268"/>
    <cellStyle name="Comma 7 22 5 2 2" xfId="20269"/>
    <cellStyle name="Comma 7 22 6" xfId="20270"/>
    <cellStyle name="Comma 7 22 6 2" xfId="20271"/>
    <cellStyle name="Comma 7 22 6 2 2" xfId="20272"/>
    <cellStyle name="Comma 7 22 7" xfId="20273"/>
    <cellStyle name="Comma 7 22 7 2" xfId="20274"/>
    <cellStyle name="Comma 7 22 7 2 2" xfId="20275"/>
    <cellStyle name="Comma 7 22 8" xfId="20276"/>
    <cellStyle name="Comma 7 22 8 2" xfId="20277"/>
    <cellStyle name="Comma 7 22 8 2 2" xfId="20278"/>
    <cellStyle name="Comma 7 22 9" xfId="20279"/>
    <cellStyle name="Comma 7 22 9 2" xfId="20280"/>
    <cellStyle name="Comma 7 22 9 2 2" xfId="20281"/>
    <cellStyle name="Comma 7 23" xfId="20282"/>
    <cellStyle name="Comma 7 23 10" xfId="20283"/>
    <cellStyle name="Comma 7 23 10 2" xfId="20284"/>
    <cellStyle name="Comma 7 23 10 2 2" xfId="20285"/>
    <cellStyle name="Comma 7 23 11" xfId="20286"/>
    <cellStyle name="Comma 7 23 11 2" xfId="20287"/>
    <cellStyle name="Comma 7 23 11 2 2" xfId="20288"/>
    <cellStyle name="Comma 7 23 12" xfId="20289"/>
    <cellStyle name="Comma 7 23 12 2" xfId="20290"/>
    <cellStyle name="Comma 7 23 12 2 2" xfId="20291"/>
    <cellStyle name="Comma 7 23 13" xfId="20292"/>
    <cellStyle name="Comma 7 23 13 2" xfId="20293"/>
    <cellStyle name="Comma 7 23 13 2 2" xfId="20294"/>
    <cellStyle name="Comma 7 23 14" xfId="20295"/>
    <cellStyle name="Comma 7 23 14 2" xfId="20296"/>
    <cellStyle name="Comma 7 23 14 2 2" xfId="20297"/>
    <cellStyle name="Comma 7 23 15" xfId="20298"/>
    <cellStyle name="Comma 7 23 15 2" xfId="20299"/>
    <cellStyle name="Comma 7 23 2" xfId="20300"/>
    <cellStyle name="Comma 7 23 2 2" xfId="20301"/>
    <cellStyle name="Comma 7 23 2 2 2" xfId="20302"/>
    <cellStyle name="Comma 7 23 3" xfId="20303"/>
    <cellStyle name="Comma 7 23 3 2" xfId="20304"/>
    <cellStyle name="Comma 7 23 3 2 2" xfId="20305"/>
    <cellStyle name="Comma 7 23 4" xfId="20306"/>
    <cellStyle name="Comma 7 23 4 2" xfId="20307"/>
    <cellStyle name="Comma 7 23 4 2 2" xfId="20308"/>
    <cellStyle name="Comma 7 23 5" xfId="20309"/>
    <cellStyle name="Comma 7 23 5 2" xfId="20310"/>
    <cellStyle name="Comma 7 23 5 2 2" xfId="20311"/>
    <cellStyle name="Comma 7 23 6" xfId="20312"/>
    <cellStyle name="Comma 7 23 6 2" xfId="20313"/>
    <cellStyle name="Comma 7 23 6 2 2" xfId="20314"/>
    <cellStyle name="Comma 7 23 7" xfId="20315"/>
    <cellStyle name="Comma 7 23 7 2" xfId="20316"/>
    <cellStyle name="Comma 7 23 7 2 2" xfId="20317"/>
    <cellStyle name="Comma 7 23 8" xfId="20318"/>
    <cellStyle name="Comma 7 23 8 2" xfId="20319"/>
    <cellStyle name="Comma 7 23 8 2 2" xfId="20320"/>
    <cellStyle name="Comma 7 23 9" xfId="20321"/>
    <cellStyle name="Comma 7 23 9 2" xfId="20322"/>
    <cellStyle name="Comma 7 23 9 2 2" xfId="20323"/>
    <cellStyle name="Comma 7 24" xfId="20324"/>
    <cellStyle name="Comma 7 24 2" xfId="20325"/>
    <cellStyle name="Comma 7 24 2 2" xfId="20326"/>
    <cellStyle name="Comma 7 25" xfId="20327"/>
    <cellStyle name="Comma 7 25 2" xfId="20328"/>
    <cellStyle name="Comma 7 25 2 2" xfId="20329"/>
    <cellStyle name="Comma 7 26" xfId="20330"/>
    <cellStyle name="Comma 7 26 2" xfId="20331"/>
    <cellStyle name="Comma 7 26 2 2" xfId="20332"/>
    <cellStyle name="Comma 7 27" xfId="20333"/>
    <cellStyle name="Comma 7 27 2" xfId="20334"/>
    <cellStyle name="Comma 7 27 2 2" xfId="20335"/>
    <cellStyle name="Comma 7 28" xfId="20336"/>
    <cellStyle name="Comma 7 28 2" xfId="20337"/>
    <cellStyle name="Comma 7 28 2 2" xfId="20338"/>
    <cellStyle name="Comma 7 29" xfId="20339"/>
    <cellStyle name="Comma 7 29 2" xfId="20340"/>
    <cellStyle name="Comma 7 29 2 2" xfId="20341"/>
    <cellStyle name="Comma 7 3" xfId="20342"/>
    <cellStyle name="Comma 7 3 10" xfId="20343"/>
    <cellStyle name="Comma 7 3 10 2" xfId="20344"/>
    <cellStyle name="Comma 7 3 10 2 2" xfId="20345"/>
    <cellStyle name="Comma 7 3 11" xfId="20346"/>
    <cellStyle name="Comma 7 3 11 2" xfId="20347"/>
    <cellStyle name="Comma 7 3 11 2 2" xfId="20348"/>
    <cellStyle name="Comma 7 3 12" xfId="20349"/>
    <cellStyle name="Comma 7 3 12 2" xfId="20350"/>
    <cellStyle name="Comma 7 3 12 2 2" xfId="20351"/>
    <cellStyle name="Comma 7 3 13" xfId="20352"/>
    <cellStyle name="Comma 7 3 13 2" xfId="20353"/>
    <cellStyle name="Comma 7 3 13 2 2" xfId="20354"/>
    <cellStyle name="Comma 7 3 14" xfId="20355"/>
    <cellStyle name="Comma 7 3 14 2" xfId="20356"/>
    <cellStyle name="Comma 7 3 14 2 2" xfId="20357"/>
    <cellStyle name="Comma 7 3 15" xfId="20358"/>
    <cellStyle name="Comma 7 3 15 2" xfId="20359"/>
    <cellStyle name="Comma 7 3 2" xfId="20360"/>
    <cellStyle name="Comma 7 3 2 2" xfId="20361"/>
    <cellStyle name="Comma 7 3 2 2 2" xfId="20362"/>
    <cellStyle name="Comma 7 3 3" xfId="20363"/>
    <cellStyle name="Comma 7 3 3 2" xfId="20364"/>
    <cellStyle name="Comma 7 3 3 2 2" xfId="20365"/>
    <cellStyle name="Comma 7 3 4" xfId="20366"/>
    <cellStyle name="Comma 7 3 4 2" xfId="20367"/>
    <cellStyle name="Comma 7 3 4 2 2" xfId="20368"/>
    <cellStyle name="Comma 7 3 5" xfId="20369"/>
    <cellStyle name="Comma 7 3 5 2" xfId="20370"/>
    <cellStyle name="Comma 7 3 5 2 2" xfId="20371"/>
    <cellStyle name="Comma 7 3 6" xfId="20372"/>
    <cellStyle name="Comma 7 3 6 2" xfId="20373"/>
    <cellStyle name="Comma 7 3 6 2 2" xfId="20374"/>
    <cellStyle name="Comma 7 3 7" xfId="20375"/>
    <cellStyle name="Comma 7 3 7 2" xfId="20376"/>
    <cellStyle name="Comma 7 3 7 2 2" xfId="20377"/>
    <cellStyle name="Comma 7 3 8" xfId="20378"/>
    <cellStyle name="Comma 7 3 8 2" xfId="20379"/>
    <cellStyle name="Comma 7 3 8 2 2" xfId="20380"/>
    <cellStyle name="Comma 7 3 9" xfId="20381"/>
    <cellStyle name="Comma 7 3 9 2" xfId="20382"/>
    <cellStyle name="Comma 7 3 9 2 2" xfId="20383"/>
    <cellStyle name="Comma 7 30" xfId="20384"/>
    <cellStyle name="Comma 7 30 2" xfId="20385"/>
    <cellStyle name="Comma 7 30 2 2" xfId="20386"/>
    <cellStyle name="Comma 7 31" xfId="20387"/>
    <cellStyle name="Comma 7 31 2" xfId="20388"/>
    <cellStyle name="Comma 7 31 2 2" xfId="20389"/>
    <cellStyle name="Comma 7 32" xfId="20390"/>
    <cellStyle name="Comma 7 32 2" xfId="20391"/>
    <cellStyle name="Comma 7 32 2 2" xfId="20392"/>
    <cellStyle name="Comma 7 33" xfId="20393"/>
    <cellStyle name="Comma 7 33 2" xfId="20394"/>
    <cellStyle name="Comma 7 33 2 2" xfId="20395"/>
    <cellStyle name="Comma 7 34" xfId="20396"/>
    <cellStyle name="Comma 7 34 2" xfId="20397"/>
    <cellStyle name="Comma 7 34 2 2" xfId="20398"/>
    <cellStyle name="Comma 7 35" xfId="20399"/>
    <cellStyle name="Comma 7 35 2" xfId="20400"/>
    <cellStyle name="Comma 7 35 2 2" xfId="20401"/>
    <cellStyle name="Comma 7 36" xfId="20402"/>
    <cellStyle name="Comma 7 36 2" xfId="20403"/>
    <cellStyle name="Comma 7 36 2 2" xfId="20404"/>
    <cellStyle name="Comma 7 37" xfId="20405"/>
    <cellStyle name="Comma 7 37 2" xfId="20406"/>
    <cellStyle name="Comma 7 37 2 2" xfId="20407"/>
    <cellStyle name="Comma 7 38" xfId="20408"/>
    <cellStyle name="Comma 7 38 2" xfId="20409"/>
    <cellStyle name="Comma 7 38 2 2" xfId="20410"/>
    <cellStyle name="Comma 7 39" xfId="20411"/>
    <cellStyle name="Comma 7 39 2" xfId="20412"/>
    <cellStyle name="Comma 7 39 2 2" xfId="20413"/>
    <cellStyle name="Comma 7 4" xfId="20414"/>
    <cellStyle name="Comma 7 4 10" xfId="20415"/>
    <cellStyle name="Comma 7 4 10 2" xfId="20416"/>
    <cellStyle name="Comma 7 4 10 2 2" xfId="20417"/>
    <cellStyle name="Comma 7 4 11" xfId="20418"/>
    <cellStyle name="Comma 7 4 11 2" xfId="20419"/>
    <cellStyle name="Comma 7 4 11 2 2" xfId="20420"/>
    <cellStyle name="Comma 7 4 12" xfId="20421"/>
    <cellStyle name="Comma 7 4 12 2" xfId="20422"/>
    <cellStyle name="Comma 7 4 12 2 2" xfId="20423"/>
    <cellStyle name="Comma 7 4 13" xfId="20424"/>
    <cellStyle name="Comma 7 4 13 2" xfId="20425"/>
    <cellStyle name="Comma 7 4 13 2 2" xfId="20426"/>
    <cellStyle name="Comma 7 4 14" xfId="20427"/>
    <cellStyle name="Comma 7 4 14 2" xfId="20428"/>
    <cellStyle name="Comma 7 4 14 2 2" xfId="20429"/>
    <cellStyle name="Comma 7 4 15" xfId="20430"/>
    <cellStyle name="Comma 7 4 15 2" xfId="20431"/>
    <cellStyle name="Comma 7 4 2" xfId="20432"/>
    <cellStyle name="Comma 7 4 2 2" xfId="20433"/>
    <cellStyle name="Comma 7 4 2 2 2" xfId="20434"/>
    <cellStyle name="Comma 7 4 3" xfId="20435"/>
    <cellStyle name="Comma 7 4 3 2" xfId="20436"/>
    <cellStyle name="Comma 7 4 3 2 2" xfId="20437"/>
    <cellStyle name="Comma 7 4 4" xfId="20438"/>
    <cellStyle name="Comma 7 4 4 2" xfId="20439"/>
    <cellStyle name="Comma 7 4 4 2 2" xfId="20440"/>
    <cellStyle name="Comma 7 4 5" xfId="20441"/>
    <cellStyle name="Comma 7 4 5 2" xfId="20442"/>
    <cellStyle name="Comma 7 4 5 2 2" xfId="20443"/>
    <cellStyle name="Comma 7 4 6" xfId="20444"/>
    <cellStyle name="Comma 7 4 6 2" xfId="20445"/>
    <cellStyle name="Comma 7 4 6 2 2" xfId="20446"/>
    <cellStyle name="Comma 7 4 7" xfId="20447"/>
    <cellStyle name="Comma 7 4 7 2" xfId="20448"/>
    <cellStyle name="Comma 7 4 7 2 2" xfId="20449"/>
    <cellStyle name="Comma 7 4 8" xfId="20450"/>
    <cellStyle name="Comma 7 4 8 2" xfId="20451"/>
    <cellStyle name="Comma 7 4 8 2 2" xfId="20452"/>
    <cellStyle name="Comma 7 4 9" xfId="20453"/>
    <cellStyle name="Comma 7 4 9 2" xfId="20454"/>
    <cellStyle name="Comma 7 4 9 2 2" xfId="20455"/>
    <cellStyle name="Comma 7 40" xfId="20456"/>
    <cellStyle name="Comma 7 40 2" xfId="20457"/>
    <cellStyle name="Comma 7 40 2 2" xfId="20458"/>
    <cellStyle name="Comma 7 41" xfId="20459"/>
    <cellStyle name="Comma 7 41 2" xfId="20460"/>
    <cellStyle name="Comma 7 42" xfId="20461"/>
    <cellStyle name="Comma 7 42 2" xfId="20462"/>
    <cellStyle name="Comma 7 43" xfId="20463"/>
    <cellStyle name="Comma 7 5" xfId="20464"/>
    <cellStyle name="Comma 7 5 10" xfId="20465"/>
    <cellStyle name="Comma 7 5 10 2" xfId="20466"/>
    <cellStyle name="Comma 7 5 10 2 2" xfId="20467"/>
    <cellStyle name="Comma 7 5 11" xfId="20468"/>
    <cellStyle name="Comma 7 5 11 2" xfId="20469"/>
    <cellStyle name="Comma 7 5 11 2 2" xfId="20470"/>
    <cellStyle name="Comma 7 5 12" xfId="20471"/>
    <cellStyle name="Comma 7 5 12 2" xfId="20472"/>
    <cellStyle name="Comma 7 5 12 2 2" xfId="20473"/>
    <cellStyle name="Comma 7 5 13" xfId="20474"/>
    <cellStyle name="Comma 7 5 13 2" xfId="20475"/>
    <cellStyle name="Comma 7 5 13 2 2" xfId="20476"/>
    <cellStyle name="Comma 7 5 14" xfId="20477"/>
    <cellStyle name="Comma 7 5 14 2" xfId="20478"/>
    <cellStyle name="Comma 7 5 14 2 2" xfId="20479"/>
    <cellStyle name="Comma 7 5 15" xfId="20480"/>
    <cellStyle name="Comma 7 5 15 2" xfId="20481"/>
    <cellStyle name="Comma 7 5 2" xfId="20482"/>
    <cellStyle name="Comma 7 5 2 2" xfId="20483"/>
    <cellStyle name="Comma 7 5 2 2 2" xfId="20484"/>
    <cellStyle name="Comma 7 5 3" xfId="20485"/>
    <cellStyle name="Comma 7 5 3 2" xfId="20486"/>
    <cellStyle name="Comma 7 5 3 2 2" xfId="20487"/>
    <cellStyle name="Comma 7 5 4" xfId="20488"/>
    <cellStyle name="Comma 7 5 4 2" xfId="20489"/>
    <cellStyle name="Comma 7 5 4 2 2" xfId="20490"/>
    <cellStyle name="Comma 7 5 5" xfId="20491"/>
    <cellStyle name="Comma 7 5 5 2" xfId="20492"/>
    <cellStyle name="Comma 7 5 5 2 2" xfId="20493"/>
    <cellStyle name="Comma 7 5 6" xfId="20494"/>
    <cellStyle name="Comma 7 5 6 2" xfId="20495"/>
    <cellStyle name="Comma 7 5 6 2 2" xfId="20496"/>
    <cellStyle name="Comma 7 5 7" xfId="20497"/>
    <cellStyle name="Comma 7 5 7 2" xfId="20498"/>
    <cellStyle name="Comma 7 5 7 2 2" xfId="20499"/>
    <cellStyle name="Comma 7 5 8" xfId="20500"/>
    <cellStyle name="Comma 7 5 8 2" xfId="20501"/>
    <cellStyle name="Comma 7 5 8 2 2" xfId="20502"/>
    <cellStyle name="Comma 7 5 9" xfId="20503"/>
    <cellStyle name="Comma 7 5 9 2" xfId="20504"/>
    <cellStyle name="Comma 7 5 9 2 2" xfId="20505"/>
    <cellStyle name="Comma 7 6" xfId="20506"/>
    <cellStyle name="Comma 7 6 10" xfId="20507"/>
    <cellStyle name="Comma 7 6 10 2" xfId="20508"/>
    <cellStyle name="Comma 7 6 10 2 2" xfId="20509"/>
    <cellStyle name="Comma 7 6 11" xfId="20510"/>
    <cellStyle name="Comma 7 6 11 2" xfId="20511"/>
    <cellStyle name="Comma 7 6 11 2 2" xfId="20512"/>
    <cellStyle name="Comma 7 6 12" xfId="20513"/>
    <cellStyle name="Comma 7 6 12 2" xfId="20514"/>
    <cellStyle name="Comma 7 6 12 2 2" xfId="20515"/>
    <cellStyle name="Comma 7 6 13" xfId="20516"/>
    <cellStyle name="Comma 7 6 13 2" xfId="20517"/>
    <cellStyle name="Comma 7 6 13 2 2" xfId="20518"/>
    <cellStyle name="Comma 7 6 14" xfId="20519"/>
    <cellStyle name="Comma 7 6 14 2" xfId="20520"/>
    <cellStyle name="Comma 7 6 14 2 2" xfId="20521"/>
    <cellStyle name="Comma 7 6 15" xfId="20522"/>
    <cellStyle name="Comma 7 6 15 2" xfId="20523"/>
    <cellStyle name="Comma 7 6 2" xfId="20524"/>
    <cellStyle name="Comma 7 6 2 2" xfId="20525"/>
    <cellStyle name="Comma 7 6 2 2 2" xfId="20526"/>
    <cellStyle name="Comma 7 6 3" xfId="20527"/>
    <cellStyle name="Comma 7 6 3 2" xfId="20528"/>
    <cellStyle name="Comma 7 6 3 2 2" xfId="20529"/>
    <cellStyle name="Comma 7 6 4" xfId="20530"/>
    <cellStyle name="Comma 7 6 4 2" xfId="20531"/>
    <cellStyle name="Comma 7 6 4 2 2" xfId="20532"/>
    <cellStyle name="Comma 7 6 5" xfId="20533"/>
    <cellStyle name="Comma 7 6 5 2" xfId="20534"/>
    <cellStyle name="Comma 7 6 5 2 2" xfId="20535"/>
    <cellStyle name="Comma 7 6 6" xfId="20536"/>
    <cellStyle name="Comma 7 6 6 2" xfId="20537"/>
    <cellStyle name="Comma 7 6 6 2 2" xfId="20538"/>
    <cellStyle name="Comma 7 6 7" xfId="20539"/>
    <cellStyle name="Comma 7 6 7 2" xfId="20540"/>
    <cellStyle name="Comma 7 6 7 2 2" xfId="20541"/>
    <cellStyle name="Comma 7 6 8" xfId="20542"/>
    <cellStyle name="Comma 7 6 8 2" xfId="20543"/>
    <cellStyle name="Comma 7 6 8 2 2" xfId="20544"/>
    <cellStyle name="Comma 7 6 9" xfId="20545"/>
    <cellStyle name="Comma 7 6 9 2" xfId="20546"/>
    <cellStyle name="Comma 7 6 9 2 2" xfId="20547"/>
    <cellStyle name="Comma 7 7" xfId="20548"/>
    <cellStyle name="Comma 7 7 10" xfId="20549"/>
    <cellStyle name="Comma 7 7 10 2" xfId="20550"/>
    <cellStyle name="Comma 7 7 10 2 2" xfId="20551"/>
    <cellStyle name="Comma 7 7 11" xfId="20552"/>
    <cellStyle name="Comma 7 7 11 2" xfId="20553"/>
    <cellStyle name="Comma 7 7 11 2 2" xfId="20554"/>
    <cellStyle name="Comma 7 7 12" xfId="20555"/>
    <cellStyle name="Comma 7 7 12 2" xfId="20556"/>
    <cellStyle name="Comma 7 7 12 2 2" xfId="20557"/>
    <cellStyle name="Comma 7 7 13" xfId="20558"/>
    <cellStyle name="Comma 7 7 13 2" xfId="20559"/>
    <cellStyle name="Comma 7 7 13 2 2" xfId="20560"/>
    <cellStyle name="Comma 7 7 14" xfId="20561"/>
    <cellStyle name="Comma 7 7 14 2" xfId="20562"/>
    <cellStyle name="Comma 7 7 14 2 2" xfId="20563"/>
    <cellStyle name="Comma 7 7 15" xfId="20564"/>
    <cellStyle name="Comma 7 7 15 2" xfId="20565"/>
    <cellStyle name="Comma 7 7 2" xfId="20566"/>
    <cellStyle name="Comma 7 7 2 2" xfId="20567"/>
    <cellStyle name="Comma 7 7 2 2 2" xfId="20568"/>
    <cellStyle name="Comma 7 7 3" xfId="20569"/>
    <cellStyle name="Comma 7 7 3 2" xfId="20570"/>
    <cellStyle name="Comma 7 7 3 2 2" xfId="20571"/>
    <cellStyle name="Comma 7 7 4" xfId="20572"/>
    <cellStyle name="Comma 7 7 4 2" xfId="20573"/>
    <cellStyle name="Comma 7 7 4 2 2" xfId="20574"/>
    <cellStyle name="Comma 7 7 5" xfId="20575"/>
    <cellStyle name="Comma 7 7 5 2" xfId="20576"/>
    <cellStyle name="Comma 7 7 5 2 2" xfId="20577"/>
    <cellStyle name="Comma 7 7 6" xfId="20578"/>
    <cellStyle name="Comma 7 7 6 2" xfId="20579"/>
    <cellStyle name="Comma 7 7 6 2 2" xfId="20580"/>
    <cellStyle name="Comma 7 7 7" xfId="20581"/>
    <cellStyle name="Comma 7 7 7 2" xfId="20582"/>
    <cellStyle name="Comma 7 7 7 2 2" xfId="20583"/>
    <cellStyle name="Comma 7 7 8" xfId="20584"/>
    <cellStyle name="Comma 7 7 8 2" xfId="20585"/>
    <cellStyle name="Comma 7 7 8 2 2" xfId="20586"/>
    <cellStyle name="Comma 7 7 9" xfId="20587"/>
    <cellStyle name="Comma 7 7 9 2" xfId="20588"/>
    <cellStyle name="Comma 7 7 9 2 2" xfId="20589"/>
    <cellStyle name="Comma 7 8" xfId="20590"/>
    <cellStyle name="Comma 7 8 10" xfId="20591"/>
    <cellStyle name="Comma 7 8 10 2" xfId="20592"/>
    <cellStyle name="Comma 7 8 10 2 2" xfId="20593"/>
    <cellStyle name="Comma 7 8 11" xfId="20594"/>
    <cellStyle name="Comma 7 8 11 2" xfId="20595"/>
    <cellStyle name="Comma 7 8 11 2 2" xfId="20596"/>
    <cellStyle name="Comma 7 8 12" xfId="20597"/>
    <cellStyle name="Comma 7 8 12 2" xfId="20598"/>
    <cellStyle name="Comma 7 8 12 2 2" xfId="20599"/>
    <cellStyle name="Comma 7 8 13" xfId="20600"/>
    <cellStyle name="Comma 7 8 13 2" xfId="20601"/>
    <cellStyle name="Comma 7 8 13 2 2" xfId="20602"/>
    <cellStyle name="Comma 7 8 14" xfId="20603"/>
    <cellStyle name="Comma 7 8 14 2" xfId="20604"/>
    <cellStyle name="Comma 7 8 14 2 2" xfId="20605"/>
    <cellStyle name="Comma 7 8 15" xfId="20606"/>
    <cellStyle name="Comma 7 8 15 2" xfId="20607"/>
    <cellStyle name="Comma 7 8 2" xfId="20608"/>
    <cellStyle name="Comma 7 8 2 2" xfId="20609"/>
    <cellStyle name="Comma 7 8 2 2 2" xfId="20610"/>
    <cellStyle name="Comma 7 8 3" xfId="20611"/>
    <cellStyle name="Comma 7 8 3 2" xfId="20612"/>
    <cellStyle name="Comma 7 8 3 2 2" xfId="20613"/>
    <cellStyle name="Comma 7 8 4" xfId="20614"/>
    <cellStyle name="Comma 7 8 4 2" xfId="20615"/>
    <cellStyle name="Comma 7 8 4 2 2" xfId="20616"/>
    <cellStyle name="Comma 7 8 5" xfId="20617"/>
    <cellStyle name="Comma 7 8 5 2" xfId="20618"/>
    <cellStyle name="Comma 7 8 5 2 2" xfId="20619"/>
    <cellStyle name="Comma 7 8 6" xfId="20620"/>
    <cellStyle name="Comma 7 8 6 2" xfId="20621"/>
    <cellStyle name="Comma 7 8 6 2 2" xfId="20622"/>
    <cellStyle name="Comma 7 8 7" xfId="20623"/>
    <cellStyle name="Comma 7 8 7 2" xfId="20624"/>
    <cellStyle name="Comma 7 8 7 2 2" xfId="20625"/>
    <cellStyle name="Comma 7 8 8" xfId="20626"/>
    <cellStyle name="Comma 7 8 8 2" xfId="20627"/>
    <cellStyle name="Comma 7 8 8 2 2" xfId="20628"/>
    <cellStyle name="Comma 7 8 9" xfId="20629"/>
    <cellStyle name="Comma 7 8 9 2" xfId="20630"/>
    <cellStyle name="Comma 7 8 9 2 2" xfId="20631"/>
    <cellStyle name="Comma 7 9" xfId="20632"/>
    <cellStyle name="Comma 7 9 10" xfId="20633"/>
    <cellStyle name="Comma 7 9 10 2" xfId="20634"/>
    <cellStyle name="Comma 7 9 10 2 2" xfId="20635"/>
    <cellStyle name="Comma 7 9 11" xfId="20636"/>
    <cellStyle name="Comma 7 9 11 2" xfId="20637"/>
    <cellStyle name="Comma 7 9 11 2 2" xfId="20638"/>
    <cellStyle name="Comma 7 9 12" xfId="20639"/>
    <cellStyle name="Comma 7 9 12 2" xfId="20640"/>
    <cellStyle name="Comma 7 9 12 2 2" xfId="20641"/>
    <cellStyle name="Comma 7 9 13" xfId="20642"/>
    <cellStyle name="Comma 7 9 13 2" xfId="20643"/>
    <cellStyle name="Comma 7 9 13 2 2" xfId="20644"/>
    <cellStyle name="Comma 7 9 14" xfId="20645"/>
    <cellStyle name="Comma 7 9 14 2" xfId="20646"/>
    <cellStyle name="Comma 7 9 14 2 2" xfId="20647"/>
    <cellStyle name="Comma 7 9 15" xfId="20648"/>
    <cellStyle name="Comma 7 9 15 2" xfId="20649"/>
    <cellStyle name="Comma 7 9 2" xfId="20650"/>
    <cellStyle name="Comma 7 9 2 2" xfId="20651"/>
    <cellStyle name="Comma 7 9 2 2 2" xfId="20652"/>
    <cellStyle name="Comma 7 9 3" xfId="20653"/>
    <cellStyle name="Comma 7 9 3 2" xfId="20654"/>
    <cellStyle name="Comma 7 9 3 2 2" xfId="20655"/>
    <cellStyle name="Comma 7 9 4" xfId="20656"/>
    <cellStyle name="Comma 7 9 4 2" xfId="20657"/>
    <cellStyle name="Comma 7 9 4 2 2" xfId="20658"/>
    <cellStyle name="Comma 7 9 5" xfId="20659"/>
    <cellStyle name="Comma 7 9 5 2" xfId="20660"/>
    <cellStyle name="Comma 7 9 5 2 2" xfId="20661"/>
    <cellStyle name="Comma 7 9 6" xfId="20662"/>
    <cellStyle name="Comma 7 9 6 2" xfId="20663"/>
    <cellStyle name="Comma 7 9 6 2 2" xfId="20664"/>
    <cellStyle name="Comma 7 9 7" xfId="20665"/>
    <cellStyle name="Comma 7 9 7 2" xfId="20666"/>
    <cellStyle name="Comma 7 9 7 2 2" xfId="20667"/>
    <cellStyle name="Comma 7 9 8" xfId="20668"/>
    <cellStyle name="Comma 7 9 8 2" xfId="20669"/>
    <cellStyle name="Comma 7 9 8 2 2" xfId="20670"/>
    <cellStyle name="Comma 7 9 9" xfId="20671"/>
    <cellStyle name="Comma 7 9 9 2" xfId="20672"/>
    <cellStyle name="Comma 7 9 9 2 2" xfId="20673"/>
    <cellStyle name="Comma 8" xfId="20674"/>
    <cellStyle name="Comma 8 10" xfId="20675"/>
    <cellStyle name="Comma 8 10 10" xfId="20676"/>
    <cellStyle name="Comma 8 10 10 2" xfId="20677"/>
    <cellStyle name="Comma 8 10 10 2 2" xfId="20678"/>
    <cellStyle name="Comma 8 10 11" xfId="20679"/>
    <cellStyle name="Comma 8 10 11 2" xfId="20680"/>
    <cellStyle name="Comma 8 10 11 2 2" xfId="20681"/>
    <cellStyle name="Comma 8 10 12" xfId="20682"/>
    <cellStyle name="Comma 8 10 12 2" xfId="20683"/>
    <cellStyle name="Comma 8 10 12 2 2" xfId="20684"/>
    <cellStyle name="Comma 8 10 13" xfId="20685"/>
    <cellStyle name="Comma 8 10 13 2" xfId="20686"/>
    <cellStyle name="Comma 8 10 13 2 2" xfId="20687"/>
    <cellStyle name="Comma 8 10 14" xfId="20688"/>
    <cellStyle name="Comma 8 10 14 2" xfId="20689"/>
    <cellStyle name="Comma 8 10 14 2 2" xfId="20690"/>
    <cellStyle name="Comma 8 10 15" xfId="20691"/>
    <cellStyle name="Comma 8 10 15 2" xfId="20692"/>
    <cellStyle name="Comma 8 10 2" xfId="20693"/>
    <cellStyle name="Comma 8 10 2 2" xfId="20694"/>
    <cellStyle name="Comma 8 10 2 2 2" xfId="20695"/>
    <cellStyle name="Comma 8 10 3" xfId="20696"/>
    <cellStyle name="Comma 8 10 3 2" xfId="20697"/>
    <cellStyle name="Comma 8 10 3 2 2" xfId="20698"/>
    <cellStyle name="Comma 8 10 4" xfId="20699"/>
    <cellStyle name="Comma 8 10 4 2" xfId="20700"/>
    <cellStyle name="Comma 8 10 4 2 2" xfId="20701"/>
    <cellStyle name="Comma 8 10 5" xfId="20702"/>
    <cellStyle name="Comma 8 10 5 2" xfId="20703"/>
    <cellStyle name="Comma 8 10 5 2 2" xfId="20704"/>
    <cellStyle name="Comma 8 10 6" xfId="20705"/>
    <cellStyle name="Comma 8 10 6 2" xfId="20706"/>
    <cellStyle name="Comma 8 10 6 2 2" xfId="20707"/>
    <cellStyle name="Comma 8 10 7" xfId="20708"/>
    <cellStyle name="Comma 8 10 7 2" xfId="20709"/>
    <cellStyle name="Comma 8 10 7 2 2" xfId="20710"/>
    <cellStyle name="Comma 8 10 8" xfId="20711"/>
    <cellStyle name="Comma 8 10 8 2" xfId="20712"/>
    <cellStyle name="Comma 8 10 8 2 2" xfId="20713"/>
    <cellStyle name="Comma 8 10 9" xfId="20714"/>
    <cellStyle name="Comma 8 10 9 2" xfId="20715"/>
    <cellStyle name="Comma 8 10 9 2 2" xfId="20716"/>
    <cellStyle name="Comma 8 11" xfId="20717"/>
    <cellStyle name="Comma 8 11 10" xfId="20718"/>
    <cellStyle name="Comma 8 11 10 2" xfId="20719"/>
    <cellStyle name="Comma 8 11 10 2 2" xfId="20720"/>
    <cellStyle name="Comma 8 11 11" xfId="20721"/>
    <cellStyle name="Comma 8 11 11 2" xfId="20722"/>
    <cellStyle name="Comma 8 11 11 2 2" xfId="20723"/>
    <cellStyle name="Comma 8 11 12" xfId="20724"/>
    <cellStyle name="Comma 8 11 12 2" xfId="20725"/>
    <cellStyle name="Comma 8 11 12 2 2" xfId="20726"/>
    <cellStyle name="Comma 8 11 13" xfId="20727"/>
    <cellStyle name="Comma 8 11 13 2" xfId="20728"/>
    <cellStyle name="Comma 8 11 13 2 2" xfId="20729"/>
    <cellStyle name="Comma 8 11 14" xfId="20730"/>
    <cellStyle name="Comma 8 11 14 2" xfId="20731"/>
    <cellStyle name="Comma 8 11 14 2 2" xfId="20732"/>
    <cellStyle name="Comma 8 11 15" xfId="20733"/>
    <cellStyle name="Comma 8 11 15 2" xfId="20734"/>
    <cellStyle name="Comma 8 11 2" xfId="20735"/>
    <cellStyle name="Comma 8 11 2 2" xfId="20736"/>
    <cellStyle name="Comma 8 11 2 2 2" xfId="20737"/>
    <cellStyle name="Comma 8 11 3" xfId="20738"/>
    <cellStyle name="Comma 8 11 3 2" xfId="20739"/>
    <cellStyle name="Comma 8 11 3 2 2" xfId="20740"/>
    <cellStyle name="Comma 8 11 4" xfId="20741"/>
    <cellStyle name="Comma 8 11 4 2" xfId="20742"/>
    <cellStyle name="Comma 8 11 4 2 2" xfId="20743"/>
    <cellStyle name="Comma 8 11 5" xfId="20744"/>
    <cellStyle name="Comma 8 11 5 2" xfId="20745"/>
    <cellStyle name="Comma 8 11 5 2 2" xfId="20746"/>
    <cellStyle name="Comma 8 11 6" xfId="20747"/>
    <cellStyle name="Comma 8 11 6 2" xfId="20748"/>
    <cellStyle name="Comma 8 11 6 2 2" xfId="20749"/>
    <cellStyle name="Comma 8 11 7" xfId="20750"/>
    <cellStyle name="Comma 8 11 7 2" xfId="20751"/>
    <cellStyle name="Comma 8 11 7 2 2" xfId="20752"/>
    <cellStyle name="Comma 8 11 8" xfId="20753"/>
    <cellStyle name="Comma 8 11 8 2" xfId="20754"/>
    <cellStyle name="Comma 8 11 8 2 2" xfId="20755"/>
    <cellStyle name="Comma 8 11 9" xfId="20756"/>
    <cellStyle name="Comma 8 11 9 2" xfId="20757"/>
    <cellStyle name="Comma 8 11 9 2 2" xfId="20758"/>
    <cellStyle name="Comma 8 12" xfId="20759"/>
    <cellStyle name="Comma 8 12 10" xfId="20760"/>
    <cellStyle name="Comma 8 12 10 2" xfId="20761"/>
    <cellStyle name="Comma 8 12 10 2 2" xfId="20762"/>
    <cellStyle name="Comma 8 12 11" xfId="20763"/>
    <cellStyle name="Comma 8 12 11 2" xfId="20764"/>
    <cellStyle name="Comma 8 12 11 2 2" xfId="20765"/>
    <cellStyle name="Comma 8 12 12" xfId="20766"/>
    <cellStyle name="Comma 8 12 12 2" xfId="20767"/>
    <cellStyle name="Comma 8 12 12 2 2" xfId="20768"/>
    <cellStyle name="Comma 8 12 13" xfId="20769"/>
    <cellStyle name="Comma 8 12 13 2" xfId="20770"/>
    <cellStyle name="Comma 8 12 13 2 2" xfId="20771"/>
    <cellStyle name="Comma 8 12 14" xfId="20772"/>
    <cellStyle name="Comma 8 12 14 2" xfId="20773"/>
    <cellStyle name="Comma 8 12 14 2 2" xfId="20774"/>
    <cellStyle name="Comma 8 12 15" xfId="20775"/>
    <cellStyle name="Comma 8 12 15 2" xfId="20776"/>
    <cellStyle name="Comma 8 12 2" xfId="20777"/>
    <cellStyle name="Comma 8 12 2 2" xfId="20778"/>
    <cellStyle name="Comma 8 12 2 2 2" xfId="20779"/>
    <cellStyle name="Comma 8 12 3" xfId="20780"/>
    <cellStyle name="Comma 8 12 3 2" xfId="20781"/>
    <cellStyle name="Comma 8 12 3 2 2" xfId="20782"/>
    <cellStyle name="Comma 8 12 4" xfId="20783"/>
    <cellStyle name="Comma 8 12 4 2" xfId="20784"/>
    <cellStyle name="Comma 8 12 4 2 2" xfId="20785"/>
    <cellStyle name="Comma 8 12 5" xfId="20786"/>
    <cellStyle name="Comma 8 12 5 2" xfId="20787"/>
    <cellStyle name="Comma 8 12 5 2 2" xfId="20788"/>
    <cellStyle name="Comma 8 12 6" xfId="20789"/>
    <cellStyle name="Comma 8 12 6 2" xfId="20790"/>
    <cellStyle name="Comma 8 12 6 2 2" xfId="20791"/>
    <cellStyle name="Comma 8 12 7" xfId="20792"/>
    <cellStyle name="Comma 8 12 7 2" xfId="20793"/>
    <cellStyle name="Comma 8 12 7 2 2" xfId="20794"/>
    <cellStyle name="Comma 8 12 8" xfId="20795"/>
    <cellStyle name="Comma 8 12 8 2" xfId="20796"/>
    <cellStyle name="Comma 8 12 8 2 2" xfId="20797"/>
    <cellStyle name="Comma 8 12 9" xfId="20798"/>
    <cellStyle name="Comma 8 12 9 2" xfId="20799"/>
    <cellStyle name="Comma 8 12 9 2 2" xfId="20800"/>
    <cellStyle name="Comma 8 13" xfId="20801"/>
    <cellStyle name="Comma 8 13 10" xfId="20802"/>
    <cellStyle name="Comma 8 13 10 2" xfId="20803"/>
    <cellStyle name="Comma 8 13 10 2 2" xfId="20804"/>
    <cellStyle name="Comma 8 13 11" xfId="20805"/>
    <cellStyle name="Comma 8 13 11 2" xfId="20806"/>
    <cellStyle name="Comma 8 13 11 2 2" xfId="20807"/>
    <cellStyle name="Comma 8 13 12" xfId="20808"/>
    <cellStyle name="Comma 8 13 12 2" xfId="20809"/>
    <cellStyle name="Comma 8 13 12 2 2" xfId="20810"/>
    <cellStyle name="Comma 8 13 13" xfId="20811"/>
    <cellStyle name="Comma 8 13 13 2" xfId="20812"/>
    <cellStyle name="Comma 8 13 13 2 2" xfId="20813"/>
    <cellStyle name="Comma 8 13 14" xfId="20814"/>
    <cellStyle name="Comma 8 13 14 2" xfId="20815"/>
    <cellStyle name="Comma 8 13 14 2 2" xfId="20816"/>
    <cellStyle name="Comma 8 13 15" xfId="20817"/>
    <cellStyle name="Comma 8 13 15 2" xfId="20818"/>
    <cellStyle name="Comma 8 13 2" xfId="20819"/>
    <cellStyle name="Comma 8 13 2 2" xfId="20820"/>
    <cellStyle name="Comma 8 13 2 2 2" xfId="20821"/>
    <cellStyle name="Comma 8 13 3" xfId="20822"/>
    <cellStyle name="Comma 8 13 3 2" xfId="20823"/>
    <cellStyle name="Comma 8 13 3 2 2" xfId="20824"/>
    <cellStyle name="Comma 8 13 4" xfId="20825"/>
    <cellStyle name="Comma 8 13 4 2" xfId="20826"/>
    <cellStyle name="Comma 8 13 4 2 2" xfId="20827"/>
    <cellStyle name="Comma 8 13 5" xfId="20828"/>
    <cellStyle name="Comma 8 13 5 2" xfId="20829"/>
    <cellStyle name="Comma 8 13 5 2 2" xfId="20830"/>
    <cellStyle name="Comma 8 13 6" xfId="20831"/>
    <cellStyle name="Comma 8 13 6 2" xfId="20832"/>
    <cellStyle name="Comma 8 13 6 2 2" xfId="20833"/>
    <cellStyle name="Comma 8 13 7" xfId="20834"/>
    <cellStyle name="Comma 8 13 7 2" xfId="20835"/>
    <cellStyle name="Comma 8 13 7 2 2" xfId="20836"/>
    <cellStyle name="Comma 8 13 8" xfId="20837"/>
    <cellStyle name="Comma 8 13 8 2" xfId="20838"/>
    <cellStyle name="Comma 8 13 8 2 2" xfId="20839"/>
    <cellStyle name="Comma 8 13 9" xfId="20840"/>
    <cellStyle name="Comma 8 13 9 2" xfId="20841"/>
    <cellStyle name="Comma 8 13 9 2 2" xfId="20842"/>
    <cellStyle name="Comma 8 14" xfId="20843"/>
    <cellStyle name="Comma 8 14 10" xfId="20844"/>
    <cellStyle name="Comma 8 14 10 2" xfId="20845"/>
    <cellStyle name="Comma 8 14 10 2 2" xfId="20846"/>
    <cellStyle name="Comma 8 14 11" xfId="20847"/>
    <cellStyle name="Comma 8 14 11 2" xfId="20848"/>
    <cellStyle name="Comma 8 14 11 2 2" xfId="20849"/>
    <cellStyle name="Comma 8 14 12" xfId="20850"/>
    <cellStyle name="Comma 8 14 12 2" xfId="20851"/>
    <cellStyle name="Comma 8 14 12 2 2" xfId="20852"/>
    <cellStyle name="Comma 8 14 13" xfId="20853"/>
    <cellStyle name="Comma 8 14 13 2" xfId="20854"/>
    <cellStyle name="Comma 8 14 13 2 2" xfId="20855"/>
    <cellStyle name="Comma 8 14 14" xfId="20856"/>
    <cellStyle name="Comma 8 14 14 2" xfId="20857"/>
    <cellStyle name="Comma 8 14 14 2 2" xfId="20858"/>
    <cellStyle name="Comma 8 14 15" xfId="20859"/>
    <cellStyle name="Comma 8 14 15 2" xfId="20860"/>
    <cellStyle name="Comma 8 14 2" xfId="20861"/>
    <cellStyle name="Comma 8 14 2 2" xfId="20862"/>
    <cellStyle name="Comma 8 14 2 2 2" xfId="20863"/>
    <cellStyle name="Comma 8 14 3" xfId="20864"/>
    <cellStyle name="Comma 8 14 3 2" xfId="20865"/>
    <cellStyle name="Comma 8 14 3 2 2" xfId="20866"/>
    <cellStyle name="Comma 8 14 4" xfId="20867"/>
    <cellStyle name="Comma 8 14 4 2" xfId="20868"/>
    <cellStyle name="Comma 8 14 4 2 2" xfId="20869"/>
    <cellStyle name="Comma 8 14 5" xfId="20870"/>
    <cellStyle name="Comma 8 14 5 2" xfId="20871"/>
    <cellStyle name="Comma 8 14 5 2 2" xfId="20872"/>
    <cellStyle name="Comma 8 14 6" xfId="20873"/>
    <cellStyle name="Comma 8 14 6 2" xfId="20874"/>
    <cellStyle name="Comma 8 14 6 2 2" xfId="20875"/>
    <cellStyle name="Comma 8 14 7" xfId="20876"/>
    <cellStyle name="Comma 8 14 7 2" xfId="20877"/>
    <cellStyle name="Comma 8 14 7 2 2" xfId="20878"/>
    <cellStyle name="Comma 8 14 8" xfId="20879"/>
    <cellStyle name="Comma 8 14 8 2" xfId="20880"/>
    <cellStyle name="Comma 8 14 8 2 2" xfId="20881"/>
    <cellStyle name="Comma 8 14 9" xfId="20882"/>
    <cellStyle name="Comma 8 14 9 2" xfId="20883"/>
    <cellStyle name="Comma 8 14 9 2 2" xfId="20884"/>
    <cellStyle name="Comma 8 15" xfId="20885"/>
    <cellStyle name="Comma 8 15 10" xfId="20886"/>
    <cellStyle name="Comma 8 15 10 2" xfId="20887"/>
    <cellStyle name="Comma 8 15 10 2 2" xfId="20888"/>
    <cellStyle name="Comma 8 15 11" xfId="20889"/>
    <cellStyle name="Comma 8 15 11 2" xfId="20890"/>
    <cellStyle name="Comma 8 15 11 2 2" xfId="20891"/>
    <cellStyle name="Comma 8 15 12" xfId="20892"/>
    <cellStyle name="Comma 8 15 12 2" xfId="20893"/>
    <cellStyle name="Comma 8 15 12 2 2" xfId="20894"/>
    <cellStyle name="Comma 8 15 13" xfId="20895"/>
    <cellStyle name="Comma 8 15 13 2" xfId="20896"/>
    <cellStyle name="Comma 8 15 13 2 2" xfId="20897"/>
    <cellStyle name="Comma 8 15 14" xfId="20898"/>
    <cellStyle name="Comma 8 15 14 2" xfId="20899"/>
    <cellStyle name="Comma 8 15 14 2 2" xfId="20900"/>
    <cellStyle name="Comma 8 15 15" xfId="20901"/>
    <cellStyle name="Comma 8 15 15 2" xfId="20902"/>
    <cellStyle name="Comma 8 15 2" xfId="20903"/>
    <cellStyle name="Comma 8 15 2 2" xfId="20904"/>
    <cellStyle name="Comma 8 15 2 2 2" xfId="20905"/>
    <cellStyle name="Comma 8 15 3" xfId="20906"/>
    <cellStyle name="Comma 8 15 3 2" xfId="20907"/>
    <cellStyle name="Comma 8 15 3 2 2" xfId="20908"/>
    <cellStyle name="Comma 8 15 4" xfId="20909"/>
    <cellStyle name="Comma 8 15 4 2" xfId="20910"/>
    <cellStyle name="Comma 8 15 4 2 2" xfId="20911"/>
    <cellStyle name="Comma 8 15 5" xfId="20912"/>
    <cellStyle name="Comma 8 15 5 2" xfId="20913"/>
    <cellStyle name="Comma 8 15 5 2 2" xfId="20914"/>
    <cellStyle name="Comma 8 15 6" xfId="20915"/>
    <cellStyle name="Comma 8 15 6 2" xfId="20916"/>
    <cellStyle name="Comma 8 15 6 2 2" xfId="20917"/>
    <cellStyle name="Comma 8 15 7" xfId="20918"/>
    <cellStyle name="Comma 8 15 7 2" xfId="20919"/>
    <cellStyle name="Comma 8 15 7 2 2" xfId="20920"/>
    <cellStyle name="Comma 8 15 8" xfId="20921"/>
    <cellStyle name="Comma 8 15 8 2" xfId="20922"/>
    <cellStyle name="Comma 8 15 8 2 2" xfId="20923"/>
    <cellStyle name="Comma 8 15 9" xfId="20924"/>
    <cellStyle name="Comma 8 15 9 2" xfId="20925"/>
    <cellStyle name="Comma 8 15 9 2 2" xfId="20926"/>
    <cellStyle name="Comma 8 16" xfId="20927"/>
    <cellStyle name="Comma 8 16 10" xfId="20928"/>
    <cellStyle name="Comma 8 16 10 2" xfId="20929"/>
    <cellStyle name="Comma 8 16 10 2 2" xfId="20930"/>
    <cellStyle name="Comma 8 16 11" xfId="20931"/>
    <cellStyle name="Comma 8 16 11 2" xfId="20932"/>
    <cellStyle name="Comma 8 16 11 2 2" xfId="20933"/>
    <cellStyle name="Comma 8 16 12" xfId="20934"/>
    <cellStyle name="Comma 8 16 12 2" xfId="20935"/>
    <cellStyle name="Comma 8 16 12 2 2" xfId="20936"/>
    <cellStyle name="Comma 8 16 13" xfId="20937"/>
    <cellStyle name="Comma 8 16 13 2" xfId="20938"/>
    <cellStyle name="Comma 8 16 13 2 2" xfId="20939"/>
    <cellStyle name="Comma 8 16 14" xfId="20940"/>
    <cellStyle name="Comma 8 16 14 2" xfId="20941"/>
    <cellStyle name="Comma 8 16 14 2 2" xfId="20942"/>
    <cellStyle name="Comma 8 16 15" xfId="20943"/>
    <cellStyle name="Comma 8 16 15 2" xfId="20944"/>
    <cellStyle name="Comma 8 16 2" xfId="20945"/>
    <cellStyle name="Comma 8 16 2 2" xfId="20946"/>
    <cellStyle name="Comma 8 16 2 2 2" xfId="20947"/>
    <cellStyle name="Comma 8 16 3" xfId="20948"/>
    <cellStyle name="Comma 8 16 3 2" xfId="20949"/>
    <cellStyle name="Comma 8 16 3 2 2" xfId="20950"/>
    <cellStyle name="Comma 8 16 4" xfId="20951"/>
    <cellStyle name="Comma 8 16 4 2" xfId="20952"/>
    <cellStyle name="Comma 8 16 4 2 2" xfId="20953"/>
    <cellStyle name="Comma 8 16 5" xfId="20954"/>
    <cellStyle name="Comma 8 16 5 2" xfId="20955"/>
    <cellStyle name="Comma 8 16 5 2 2" xfId="20956"/>
    <cellStyle name="Comma 8 16 6" xfId="20957"/>
    <cellStyle name="Comma 8 16 6 2" xfId="20958"/>
    <cellStyle name="Comma 8 16 6 2 2" xfId="20959"/>
    <cellStyle name="Comma 8 16 7" xfId="20960"/>
    <cellStyle name="Comma 8 16 7 2" xfId="20961"/>
    <cellStyle name="Comma 8 16 7 2 2" xfId="20962"/>
    <cellStyle name="Comma 8 16 8" xfId="20963"/>
    <cellStyle name="Comma 8 16 8 2" xfId="20964"/>
    <cellStyle name="Comma 8 16 8 2 2" xfId="20965"/>
    <cellStyle name="Comma 8 16 9" xfId="20966"/>
    <cellStyle name="Comma 8 16 9 2" xfId="20967"/>
    <cellStyle name="Comma 8 16 9 2 2" xfId="20968"/>
    <cellStyle name="Comma 8 17" xfId="20969"/>
    <cellStyle name="Comma 8 17 10" xfId="20970"/>
    <cellStyle name="Comma 8 17 10 2" xfId="20971"/>
    <cellStyle name="Comma 8 17 10 2 2" xfId="20972"/>
    <cellStyle name="Comma 8 17 11" xfId="20973"/>
    <cellStyle name="Comma 8 17 11 2" xfId="20974"/>
    <cellStyle name="Comma 8 17 11 2 2" xfId="20975"/>
    <cellStyle name="Comma 8 17 12" xfId="20976"/>
    <cellStyle name="Comma 8 17 12 2" xfId="20977"/>
    <cellStyle name="Comma 8 17 12 2 2" xfId="20978"/>
    <cellStyle name="Comma 8 17 13" xfId="20979"/>
    <cellStyle name="Comma 8 17 13 2" xfId="20980"/>
    <cellStyle name="Comma 8 17 13 2 2" xfId="20981"/>
    <cellStyle name="Comma 8 17 14" xfId="20982"/>
    <cellStyle name="Comma 8 17 14 2" xfId="20983"/>
    <cellStyle name="Comma 8 17 14 2 2" xfId="20984"/>
    <cellStyle name="Comma 8 17 15" xfId="20985"/>
    <cellStyle name="Comma 8 17 15 2" xfId="20986"/>
    <cellStyle name="Comma 8 17 2" xfId="20987"/>
    <cellStyle name="Comma 8 17 2 2" xfId="20988"/>
    <cellStyle name="Comma 8 17 2 2 2" xfId="20989"/>
    <cellStyle name="Comma 8 17 3" xfId="20990"/>
    <cellStyle name="Comma 8 17 3 2" xfId="20991"/>
    <cellStyle name="Comma 8 17 3 2 2" xfId="20992"/>
    <cellStyle name="Comma 8 17 4" xfId="20993"/>
    <cellStyle name="Comma 8 17 4 2" xfId="20994"/>
    <cellStyle name="Comma 8 17 4 2 2" xfId="20995"/>
    <cellStyle name="Comma 8 17 5" xfId="20996"/>
    <cellStyle name="Comma 8 17 5 2" xfId="20997"/>
    <cellStyle name="Comma 8 17 5 2 2" xfId="20998"/>
    <cellStyle name="Comma 8 17 6" xfId="20999"/>
    <cellStyle name="Comma 8 17 6 2" xfId="21000"/>
    <cellStyle name="Comma 8 17 6 2 2" xfId="21001"/>
    <cellStyle name="Comma 8 17 7" xfId="21002"/>
    <cellStyle name="Comma 8 17 7 2" xfId="21003"/>
    <cellStyle name="Comma 8 17 7 2 2" xfId="21004"/>
    <cellStyle name="Comma 8 17 8" xfId="21005"/>
    <cellStyle name="Comma 8 17 8 2" xfId="21006"/>
    <cellStyle name="Comma 8 17 8 2 2" xfId="21007"/>
    <cellStyle name="Comma 8 17 9" xfId="21008"/>
    <cellStyle name="Comma 8 17 9 2" xfId="21009"/>
    <cellStyle name="Comma 8 17 9 2 2" xfId="21010"/>
    <cellStyle name="Comma 8 18" xfId="21011"/>
    <cellStyle name="Comma 8 18 10" xfId="21012"/>
    <cellStyle name="Comma 8 18 10 2" xfId="21013"/>
    <cellStyle name="Comma 8 18 10 2 2" xfId="21014"/>
    <cellStyle name="Comma 8 18 11" xfId="21015"/>
    <cellStyle name="Comma 8 18 11 2" xfId="21016"/>
    <cellStyle name="Comma 8 18 11 2 2" xfId="21017"/>
    <cellStyle name="Comma 8 18 12" xfId="21018"/>
    <cellStyle name="Comma 8 18 12 2" xfId="21019"/>
    <cellStyle name="Comma 8 18 12 2 2" xfId="21020"/>
    <cellStyle name="Comma 8 18 13" xfId="21021"/>
    <cellStyle name="Comma 8 18 13 2" xfId="21022"/>
    <cellStyle name="Comma 8 18 13 2 2" xfId="21023"/>
    <cellStyle name="Comma 8 18 14" xfId="21024"/>
    <cellStyle name="Comma 8 18 14 2" xfId="21025"/>
    <cellStyle name="Comma 8 18 14 2 2" xfId="21026"/>
    <cellStyle name="Comma 8 18 15" xfId="21027"/>
    <cellStyle name="Comma 8 18 15 2" xfId="21028"/>
    <cellStyle name="Comma 8 18 2" xfId="21029"/>
    <cellStyle name="Comma 8 18 2 2" xfId="21030"/>
    <cellStyle name="Comma 8 18 2 2 2" xfId="21031"/>
    <cellStyle name="Comma 8 18 3" xfId="21032"/>
    <cellStyle name="Comma 8 18 3 2" xfId="21033"/>
    <cellStyle name="Comma 8 18 3 2 2" xfId="21034"/>
    <cellStyle name="Comma 8 18 4" xfId="21035"/>
    <cellStyle name="Comma 8 18 4 2" xfId="21036"/>
    <cellStyle name="Comma 8 18 4 2 2" xfId="21037"/>
    <cellStyle name="Comma 8 18 5" xfId="21038"/>
    <cellStyle name="Comma 8 18 5 2" xfId="21039"/>
    <cellStyle name="Comma 8 18 5 2 2" xfId="21040"/>
    <cellStyle name="Comma 8 18 6" xfId="21041"/>
    <cellStyle name="Comma 8 18 6 2" xfId="21042"/>
    <cellStyle name="Comma 8 18 6 2 2" xfId="21043"/>
    <cellStyle name="Comma 8 18 7" xfId="21044"/>
    <cellStyle name="Comma 8 18 7 2" xfId="21045"/>
    <cellStyle name="Comma 8 18 7 2 2" xfId="21046"/>
    <cellStyle name="Comma 8 18 8" xfId="21047"/>
    <cellStyle name="Comma 8 18 8 2" xfId="21048"/>
    <cellStyle name="Comma 8 18 8 2 2" xfId="21049"/>
    <cellStyle name="Comma 8 18 9" xfId="21050"/>
    <cellStyle name="Comma 8 18 9 2" xfId="21051"/>
    <cellStyle name="Comma 8 18 9 2 2" xfId="21052"/>
    <cellStyle name="Comma 8 19" xfId="21053"/>
    <cellStyle name="Comma 8 19 10" xfId="21054"/>
    <cellStyle name="Comma 8 19 10 2" xfId="21055"/>
    <cellStyle name="Comma 8 19 10 2 2" xfId="21056"/>
    <cellStyle name="Comma 8 19 11" xfId="21057"/>
    <cellStyle name="Comma 8 19 11 2" xfId="21058"/>
    <cellStyle name="Comma 8 19 11 2 2" xfId="21059"/>
    <cellStyle name="Comma 8 19 12" xfId="21060"/>
    <cellStyle name="Comma 8 19 12 2" xfId="21061"/>
    <cellStyle name="Comma 8 19 12 2 2" xfId="21062"/>
    <cellStyle name="Comma 8 19 13" xfId="21063"/>
    <cellStyle name="Comma 8 19 13 2" xfId="21064"/>
    <cellStyle name="Comma 8 19 13 2 2" xfId="21065"/>
    <cellStyle name="Comma 8 19 14" xfId="21066"/>
    <cellStyle name="Comma 8 19 14 2" xfId="21067"/>
    <cellStyle name="Comma 8 19 14 2 2" xfId="21068"/>
    <cellStyle name="Comma 8 19 15" xfId="21069"/>
    <cellStyle name="Comma 8 19 15 2" xfId="21070"/>
    <cellStyle name="Comma 8 19 2" xfId="21071"/>
    <cellStyle name="Comma 8 19 2 2" xfId="21072"/>
    <cellStyle name="Comma 8 19 2 2 2" xfId="21073"/>
    <cellStyle name="Comma 8 19 3" xfId="21074"/>
    <cellStyle name="Comma 8 19 3 2" xfId="21075"/>
    <cellStyle name="Comma 8 19 3 2 2" xfId="21076"/>
    <cellStyle name="Comma 8 19 4" xfId="21077"/>
    <cellStyle name="Comma 8 19 4 2" xfId="21078"/>
    <cellStyle name="Comma 8 19 4 2 2" xfId="21079"/>
    <cellStyle name="Comma 8 19 5" xfId="21080"/>
    <cellStyle name="Comma 8 19 5 2" xfId="21081"/>
    <cellStyle name="Comma 8 19 5 2 2" xfId="21082"/>
    <cellStyle name="Comma 8 19 6" xfId="21083"/>
    <cellStyle name="Comma 8 19 6 2" xfId="21084"/>
    <cellStyle name="Comma 8 19 6 2 2" xfId="21085"/>
    <cellStyle name="Comma 8 19 7" xfId="21086"/>
    <cellStyle name="Comma 8 19 7 2" xfId="21087"/>
    <cellStyle name="Comma 8 19 7 2 2" xfId="21088"/>
    <cellStyle name="Comma 8 19 8" xfId="21089"/>
    <cellStyle name="Comma 8 19 8 2" xfId="21090"/>
    <cellStyle name="Comma 8 19 8 2 2" xfId="21091"/>
    <cellStyle name="Comma 8 19 9" xfId="21092"/>
    <cellStyle name="Comma 8 19 9 2" xfId="21093"/>
    <cellStyle name="Comma 8 19 9 2 2" xfId="21094"/>
    <cellStyle name="Comma 8 2" xfId="21095"/>
    <cellStyle name="Comma 8 2 10" xfId="21096"/>
    <cellStyle name="Comma 8 2 10 2" xfId="21097"/>
    <cellStyle name="Comma 8 2 10 2 2" xfId="21098"/>
    <cellStyle name="Comma 8 2 11" xfId="21099"/>
    <cellStyle name="Comma 8 2 11 2" xfId="21100"/>
    <cellStyle name="Comma 8 2 11 2 2" xfId="21101"/>
    <cellStyle name="Comma 8 2 12" xfId="21102"/>
    <cellStyle name="Comma 8 2 12 2" xfId="21103"/>
    <cellStyle name="Comma 8 2 12 2 2" xfId="21104"/>
    <cellStyle name="Comma 8 2 13" xfId="21105"/>
    <cellStyle name="Comma 8 2 13 2" xfId="21106"/>
    <cellStyle name="Comma 8 2 13 2 2" xfId="21107"/>
    <cellStyle name="Comma 8 2 14" xfId="21108"/>
    <cellStyle name="Comma 8 2 14 2" xfId="21109"/>
    <cellStyle name="Comma 8 2 14 2 2" xfId="21110"/>
    <cellStyle name="Comma 8 2 15" xfId="21111"/>
    <cellStyle name="Comma 8 2 15 2" xfId="21112"/>
    <cellStyle name="Comma 8 2 2" xfId="21113"/>
    <cellStyle name="Comma 8 2 2 2" xfId="21114"/>
    <cellStyle name="Comma 8 2 2 2 2" xfId="21115"/>
    <cellStyle name="Comma 8 2 3" xfId="21116"/>
    <cellStyle name="Comma 8 2 3 2" xfId="21117"/>
    <cellStyle name="Comma 8 2 3 2 2" xfId="21118"/>
    <cellStyle name="Comma 8 2 4" xfId="21119"/>
    <cellStyle name="Comma 8 2 4 2" xfId="21120"/>
    <cellStyle name="Comma 8 2 4 2 2" xfId="21121"/>
    <cellStyle name="Comma 8 2 5" xfId="21122"/>
    <cellStyle name="Comma 8 2 5 2" xfId="21123"/>
    <cellStyle name="Comma 8 2 5 2 2" xfId="21124"/>
    <cellStyle name="Comma 8 2 6" xfId="21125"/>
    <cellStyle name="Comma 8 2 6 2" xfId="21126"/>
    <cellStyle name="Comma 8 2 6 2 2" xfId="21127"/>
    <cellStyle name="Comma 8 2 7" xfId="21128"/>
    <cellStyle name="Comma 8 2 7 2" xfId="21129"/>
    <cellStyle name="Comma 8 2 7 2 2" xfId="21130"/>
    <cellStyle name="Comma 8 2 8" xfId="21131"/>
    <cellStyle name="Comma 8 2 8 2" xfId="21132"/>
    <cellStyle name="Comma 8 2 8 2 2" xfId="21133"/>
    <cellStyle name="Comma 8 2 9" xfId="21134"/>
    <cellStyle name="Comma 8 2 9 2" xfId="21135"/>
    <cellStyle name="Comma 8 2 9 2 2" xfId="21136"/>
    <cellStyle name="Comma 8 20" xfId="21137"/>
    <cellStyle name="Comma 8 20 10" xfId="21138"/>
    <cellStyle name="Comma 8 20 10 2" xfId="21139"/>
    <cellStyle name="Comma 8 20 10 2 2" xfId="21140"/>
    <cellStyle name="Comma 8 20 11" xfId="21141"/>
    <cellStyle name="Comma 8 20 11 2" xfId="21142"/>
    <cellStyle name="Comma 8 20 11 2 2" xfId="21143"/>
    <cellStyle name="Comma 8 20 12" xfId="21144"/>
    <cellStyle name="Comma 8 20 12 2" xfId="21145"/>
    <cellStyle name="Comma 8 20 12 2 2" xfId="21146"/>
    <cellStyle name="Comma 8 20 13" xfId="21147"/>
    <cellStyle name="Comma 8 20 13 2" xfId="21148"/>
    <cellStyle name="Comma 8 20 13 2 2" xfId="21149"/>
    <cellStyle name="Comma 8 20 14" xfId="21150"/>
    <cellStyle name="Comma 8 20 14 2" xfId="21151"/>
    <cellStyle name="Comma 8 20 14 2 2" xfId="21152"/>
    <cellStyle name="Comma 8 20 15" xfId="21153"/>
    <cellStyle name="Comma 8 20 15 2" xfId="21154"/>
    <cellStyle name="Comma 8 20 2" xfId="21155"/>
    <cellStyle name="Comma 8 20 2 2" xfId="21156"/>
    <cellStyle name="Comma 8 20 2 2 2" xfId="21157"/>
    <cellStyle name="Comma 8 20 3" xfId="21158"/>
    <cellStyle name="Comma 8 20 3 2" xfId="21159"/>
    <cellStyle name="Comma 8 20 3 2 2" xfId="21160"/>
    <cellStyle name="Comma 8 20 4" xfId="21161"/>
    <cellStyle name="Comma 8 20 4 2" xfId="21162"/>
    <cellStyle name="Comma 8 20 4 2 2" xfId="21163"/>
    <cellStyle name="Comma 8 20 5" xfId="21164"/>
    <cellStyle name="Comma 8 20 5 2" xfId="21165"/>
    <cellStyle name="Comma 8 20 5 2 2" xfId="21166"/>
    <cellStyle name="Comma 8 20 6" xfId="21167"/>
    <cellStyle name="Comma 8 20 6 2" xfId="21168"/>
    <cellStyle name="Comma 8 20 6 2 2" xfId="21169"/>
    <cellStyle name="Comma 8 20 7" xfId="21170"/>
    <cellStyle name="Comma 8 20 7 2" xfId="21171"/>
    <cellStyle name="Comma 8 20 7 2 2" xfId="21172"/>
    <cellStyle name="Comma 8 20 8" xfId="21173"/>
    <cellStyle name="Comma 8 20 8 2" xfId="21174"/>
    <cellStyle name="Comma 8 20 8 2 2" xfId="21175"/>
    <cellStyle name="Comma 8 20 9" xfId="21176"/>
    <cellStyle name="Comma 8 20 9 2" xfId="21177"/>
    <cellStyle name="Comma 8 20 9 2 2" xfId="21178"/>
    <cellStyle name="Comma 8 21" xfId="21179"/>
    <cellStyle name="Comma 8 21 10" xfId="21180"/>
    <cellStyle name="Comma 8 21 10 2" xfId="21181"/>
    <cellStyle name="Comma 8 21 10 2 2" xfId="21182"/>
    <cellStyle name="Comma 8 21 11" xfId="21183"/>
    <cellStyle name="Comma 8 21 11 2" xfId="21184"/>
    <cellStyle name="Comma 8 21 11 2 2" xfId="21185"/>
    <cellStyle name="Comma 8 21 12" xfId="21186"/>
    <cellStyle name="Comma 8 21 12 2" xfId="21187"/>
    <cellStyle name="Comma 8 21 12 2 2" xfId="21188"/>
    <cellStyle name="Comma 8 21 13" xfId="21189"/>
    <cellStyle name="Comma 8 21 13 2" xfId="21190"/>
    <cellStyle name="Comma 8 21 13 2 2" xfId="21191"/>
    <cellStyle name="Comma 8 21 14" xfId="21192"/>
    <cellStyle name="Comma 8 21 14 2" xfId="21193"/>
    <cellStyle name="Comma 8 21 14 2 2" xfId="21194"/>
    <cellStyle name="Comma 8 21 15" xfId="21195"/>
    <cellStyle name="Comma 8 21 15 2" xfId="21196"/>
    <cellStyle name="Comma 8 21 2" xfId="21197"/>
    <cellStyle name="Comma 8 21 2 2" xfId="21198"/>
    <cellStyle name="Comma 8 21 2 2 2" xfId="21199"/>
    <cellStyle name="Comma 8 21 3" xfId="21200"/>
    <cellStyle name="Comma 8 21 3 2" xfId="21201"/>
    <cellStyle name="Comma 8 21 3 2 2" xfId="21202"/>
    <cellStyle name="Comma 8 21 4" xfId="21203"/>
    <cellStyle name="Comma 8 21 4 2" xfId="21204"/>
    <cellStyle name="Comma 8 21 4 2 2" xfId="21205"/>
    <cellStyle name="Comma 8 21 5" xfId="21206"/>
    <cellStyle name="Comma 8 21 5 2" xfId="21207"/>
    <cellStyle name="Comma 8 21 5 2 2" xfId="21208"/>
    <cellStyle name="Comma 8 21 6" xfId="21209"/>
    <cellStyle name="Comma 8 21 6 2" xfId="21210"/>
    <cellStyle name="Comma 8 21 6 2 2" xfId="21211"/>
    <cellStyle name="Comma 8 21 7" xfId="21212"/>
    <cellStyle name="Comma 8 21 7 2" xfId="21213"/>
    <cellStyle name="Comma 8 21 7 2 2" xfId="21214"/>
    <cellStyle name="Comma 8 21 8" xfId="21215"/>
    <cellStyle name="Comma 8 21 8 2" xfId="21216"/>
    <cellStyle name="Comma 8 21 8 2 2" xfId="21217"/>
    <cellStyle name="Comma 8 21 9" xfId="21218"/>
    <cellStyle name="Comma 8 21 9 2" xfId="21219"/>
    <cellStyle name="Comma 8 21 9 2 2" xfId="21220"/>
    <cellStyle name="Comma 8 22" xfId="21221"/>
    <cellStyle name="Comma 8 22 10" xfId="21222"/>
    <cellStyle name="Comma 8 22 10 2" xfId="21223"/>
    <cellStyle name="Comma 8 22 10 2 2" xfId="21224"/>
    <cellStyle name="Comma 8 22 11" xfId="21225"/>
    <cellStyle name="Comma 8 22 11 2" xfId="21226"/>
    <cellStyle name="Comma 8 22 11 2 2" xfId="21227"/>
    <cellStyle name="Comma 8 22 12" xfId="21228"/>
    <cellStyle name="Comma 8 22 12 2" xfId="21229"/>
    <cellStyle name="Comma 8 22 12 2 2" xfId="21230"/>
    <cellStyle name="Comma 8 22 13" xfId="21231"/>
    <cellStyle name="Comma 8 22 13 2" xfId="21232"/>
    <cellStyle name="Comma 8 22 13 2 2" xfId="21233"/>
    <cellStyle name="Comma 8 22 14" xfId="21234"/>
    <cellStyle name="Comma 8 22 14 2" xfId="21235"/>
    <cellStyle name="Comma 8 22 14 2 2" xfId="21236"/>
    <cellStyle name="Comma 8 22 15" xfId="21237"/>
    <cellStyle name="Comma 8 22 15 2" xfId="21238"/>
    <cellStyle name="Comma 8 22 2" xfId="21239"/>
    <cellStyle name="Comma 8 22 2 2" xfId="21240"/>
    <cellStyle name="Comma 8 22 2 2 2" xfId="21241"/>
    <cellStyle name="Comma 8 22 3" xfId="21242"/>
    <cellStyle name="Comma 8 22 3 2" xfId="21243"/>
    <cellStyle name="Comma 8 22 3 2 2" xfId="21244"/>
    <cellStyle name="Comma 8 22 4" xfId="21245"/>
    <cellStyle name="Comma 8 22 4 2" xfId="21246"/>
    <cellStyle name="Comma 8 22 4 2 2" xfId="21247"/>
    <cellStyle name="Comma 8 22 5" xfId="21248"/>
    <cellStyle name="Comma 8 22 5 2" xfId="21249"/>
    <cellStyle name="Comma 8 22 5 2 2" xfId="21250"/>
    <cellStyle name="Comma 8 22 6" xfId="21251"/>
    <cellStyle name="Comma 8 22 6 2" xfId="21252"/>
    <cellStyle name="Comma 8 22 6 2 2" xfId="21253"/>
    <cellStyle name="Comma 8 22 7" xfId="21254"/>
    <cellStyle name="Comma 8 22 7 2" xfId="21255"/>
    <cellStyle name="Comma 8 22 7 2 2" xfId="21256"/>
    <cellStyle name="Comma 8 22 8" xfId="21257"/>
    <cellStyle name="Comma 8 22 8 2" xfId="21258"/>
    <cellStyle name="Comma 8 22 8 2 2" xfId="21259"/>
    <cellStyle name="Comma 8 22 9" xfId="21260"/>
    <cellStyle name="Comma 8 22 9 2" xfId="21261"/>
    <cellStyle name="Comma 8 22 9 2 2" xfId="21262"/>
    <cellStyle name="Comma 8 23" xfId="21263"/>
    <cellStyle name="Comma 8 23 10" xfId="21264"/>
    <cellStyle name="Comma 8 23 10 2" xfId="21265"/>
    <cellStyle name="Comma 8 23 10 2 2" xfId="21266"/>
    <cellStyle name="Comma 8 23 11" xfId="21267"/>
    <cellStyle name="Comma 8 23 11 2" xfId="21268"/>
    <cellStyle name="Comma 8 23 11 2 2" xfId="21269"/>
    <cellStyle name="Comma 8 23 12" xfId="21270"/>
    <cellStyle name="Comma 8 23 12 2" xfId="21271"/>
    <cellStyle name="Comma 8 23 12 2 2" xfId="21272"/>
    <cellStyle name="Comma 8 23 13" xfId="21273"/>
    <cellStyle name="Comma 8 23 13 2" xfId="21274"/>
    <cellStyle name="Comma 8 23 13 2 2" xfId="21275"/>
    <cellStyle name="Comma 8 23 14" xfId="21276"/>
    <cellStyle name="Comma 8 23 14 2" xfId="21277"/>
    <cellStyle name="Comma 8 23 14 2 2" xfId="21278"/>
    <cellStyle name="Comma 8 23 15" xfId="21279"/>
    <cellStyle name="Comma 8 23 15 2" xfId="21280"/>
    <cellStyle name="Comma 8 23 2" xfId="21281"/>
    <cellStyle name="Comma 8 23 2 2" xfId="21282"/>
    <cellStyle name="Comma 8 23 2 2 2" xfId="21283"/>
    <cellStyle name="Comma 8 23 3" xfId="21284"/>
    <cellStyle name="Comma 8 23 3 2" xfId="21285"/>
    <cellStyle name="Comma 8 23 3 2 2" xfId="21286"/>
    <cellStyle name="Comma 8 23 4" xfId="21287"/>
    <cellStyle name="Comma 8 23 4 2" xfId="21288"/>
    <cellStyle name="Comma 8 23 4 2 2" xfId="21289"/>
    <cellStyle name="Comma 8 23 5" xfId="21290"/>
    <cellStyle name="Comma 8 23 5 2" xfId="21291"/>
    <cellStyle name="Comma 8 23 5 2 2" xfId="21292"/>
    <cellStyle name="Comma 8 23 6" xfId="21293"/>
    <cellStyle name="Comma 8 23 6 2" xfId="21294"/>
    <cellStyle name="Comma 8 23 6 2 2" xfId="21295"/>
    <cellStyle name="Comma 8 23 7" xfId="21296"/>
    <cellStyle name="Comma 8 23 7 2" xfId="21297"/>
    <cellStyle name="Comma 8 23 7 2 2" xfId="21298"/>
    <cellStyle name="Comma 8 23 8" xfId="21299"/>
    <cellStyle name="Comma 8 23 8 2" xfId="21300"/>
    <cellStyle name="Comma 8 23 8 2 2" xfId="21301"/>
    <cellStyle name="Comma 8 23 9" xfId="21302"/>
    <cellStyle name="Comma 8 23 9 2" xfId="21303"/>
    <cellStyle name="Comma 8 23 9 2 2" xfId="21304"/>
    <cellStyle name="Comma 8 24" xfId="21305"/>
    <cellStyle name="Comma 8 24 2" xfId="21306"/>
    <cellStyle name="Comma 8 24 2 2" xfId="21307"/>
    <cellStyle name="Comma 8 25" xfId="21308"/>
    <cellStyle name="Comma 8 25 2" xfId="21309"/>
    <cellStyle name="Comma 8 25 2 2" xfId="21310"/>
    <cellStyle name="Comma 8 26" xfId="21311"/>
    <cellStyle name="Comma 8 26 2" xfId="21312"/>
    <cellStyle name="Comma 8 26 2 2" xfId="21313"/>
    <cellStyle name="Comma 8 27" xfId="21314"/>
    <cellStyle name="Comma 8 27 2" xfId="21315"/>
    <cellStyle name="Comma 8 27 2 2" xfId="21316"/>
    <cellStyle name="Comma 8 28" xfId="21317"/>
    <cellStyle name="Comma 8 28 2" xfId="21318"/>
    <cellStyle name="Comma 8 28 2 2" xfId="21319"/>
    <cellStyle name="Comma 8 29" xfId="21320"/>
    <cellStyle name="Comma 8 29 2" xfId="21321"/>
    <cellStyle name="Comma 8 29 2 2" xfId="21322"/>
    <cellStyle name="Comma 8 3" xfId="21323"/>
    <cellStyle name="Comma 8 3 10" xfId="21324"/>
    <cellStyle name="Comma 8 3 10 2" xfId="21325"/>
    <cellStyle name="Comma 8 3 10 2 2" xfId="21326"/>
    <cellStyle name="Comma 8 3 11" xfId="21327"/>
    <cellStyle name="Comma 8 3 11 2" xfId="21328"/>
    <cellStyle name="Comma 8 3 11 2 2" xfId="21329"/>
    <cellStyle name="Comma 8 3 12" xfId="21330"/>
    <cellStyle name="Comma 8 3 12 2" xfId="21331"/>
    <cellStyle name="Comma 8 3 12 2 2" xfId="21332"/>
    <cellStyle name="Comma 8 3 13" xfId="21333"/>
    <cellStyle name="Comma 8 3 13 2" xfId="21334"/>
    <cellStyle name="Comma 8 3 13 2 2" xfId="21335"/>
    <cellStyle name="Comma 8 3 14" xfId="21336"/>
    <cellStyle name="Comma 8 3 14 2" xfId="21337"/>
    <cellStyle name="Comma 8 3 14 2 2" xfId="21338"/>
    <cellStyle name="Comma 8 3 15" xfId="21339"/>
    <cellStyle name="Comma 8 3 15 2" xfId="21340"/>
    <cellStyle name="Comma 8 3 2" xfId="21341"/>
    <cellStyle name="Comma 8 3 2 2" xfId="21342"/>
    <cellStyle name="Comma 8 3 2 2 2" xfId="21343"/>
    <cellStyle name="Comma 8 3 3" xfId="21344"/>
    <cellStyle name="Comma 8 3 3 2" xfId="21345"/>
    <cellStyle name="Comma 8 3 3 2 2" xfId="21346"/>
    <cellStyle name="Comma 8 3 4" xfId="21347"/>
    <cellStyle name="Comma 8 3 4 2" xfId="21348"/>
    <cellStyle name="Comma 8 3 4 2 2" xfId="21349"/>
    <cellStyle name="Comma 8 3 5" xfId="21350"/>
    <cellStyle name="Comma 8 3 5 2" xfId="21351"/>
    <cellStyle name="Comma 8 3 5 2 2" xfId="21352"/>
    <cellStyle name="Comma 8 3 6" xfId="21353"/>
    <cellStyle name="Comma 8 3 6 2" xfId="21354"/>
    <cellStyle name="Comma 8 3 6 2 2" xfId="21355"/>
    <cellStyle name="Comma 8 3 7" xfId="21356"/>
    <cellStyle name="Comma 8 3 7 2" xfId="21357"/>
    <cellStyle name="Comma 8 3 7 2 2" xfId="21358"/>
    <cellStyle name="Comma 8 3 8" xfId="21359"/>
    <cellStyle name="Comma 8 3 8 2" xfId="21360"/>
    <cellStyle name="Comma 8 3 8 2 2" xfId="21361"/>
    <cellStyle name="Comma 8 3 9" xfId="21362"/>
    <cellStyle name="Comma 8 3 9 2" xfId="21363"/>
    <cellStyle name="Comma 8 3 9 2 2" xfId="21364"/>
    <cellStyle name="Comma 8 30" xfId="21365"/>
    <cellStyle name="Comma 8 30 2" xfId="21366"/>
    <cellStyle name="Comma 8 30 2 2" xfId="21367"/>
    <cellStyle name="Comma 8 31" xfId="21368"/>
    <cellStyle name="Comma 8 31 2" xfId="21369"/>
    <cellStyle name="Comma 8 31 2 2" xfId="21370"/>
    <cellStyle name="Comma 8 32" xfId="21371"/>
    <cellStyle name="Comma 8 32 2" xfId="21372"/>
    <cellStyle name="Comma 8 32 2 2" xfId="21373"/>
    <cellStyle name="Comma 8 33" xfId="21374"/>
    <cellStyle name="Comma 8 33 2" xfId="21375"/>
    <cellStyle name="Comma 8 33 2 2" xfId="21376"/>
    <cellStyle name="Comma 8 34" xfId="21377"/>
    <cellStyle name="Comma 8 34 2" xfId="21378"/>
    <cellStyle name="Comma 8 34 2 2" xfId="21379"/>
    <cellStyle name="Comma 8 35" xfId="21380"/>
    <cellStyle name="Comma 8 35 2" xfId="21381"/>
    <cellStyle name="Comma 8 35 2 2" xfId="21382"/>
    <cellStyle name="Comma 8 36" xfId="21383"/>
    <cellStyle name="Comma 8 36 2" xfId="21384"/>
    <cellStyle name="Comma 8 36 2 2" xfId="21385"/>
    <cellStyle name="Comma 8 37" xfId="21386"/>
    <cellStyle name="Comma 8 37 2" xfId="21387"/>
    <cellStyle name="Comma 8 38" xfId="21388"/>
    <cellStyle name="Comma 8 38 2" xfId="21389"/>
    <cellStyle name="Comma 8 39" xfId="21390"/>
    <cellStyle name="Comma 8 4" xfId="21391"/>
    <cellStyle name="Comma 8 4 10" xfId="21392"/>
    <cellStyle name="Comma 8 4 10 2" xfId="21393"/>
    <cellStyle name="Comma 8 4 10 2 2" xfId="21394"/>
    <cellStyle name="Comma 8 4 11" xfId="21395"/>
    <cellStyle name="Comma 8 4 11 2" xfId="21396"/>
    <cellStyle name="Comma 8 4 11 2 2" xfId="21397"/>
    <cellStyle name="Comma 8 4 12" xfId="21398"/>
    <cellStyle name="Comma 8 4 12 2" xfId="21399"/>
    <cellStyle name="Comma 8 4 12 2 2" xfId="21400"/>
    <cellStyle name="Comma 8 4 13" xfId="21401"/>
    <cellStyle name="Comma 8 4 13 2" xfId="21402"/>
    <cellStyle name="Comma 8 4 13 2 2" xfId="21403"/>
    <cellStyle name="Comma 8 4 14" xfId="21404"/>
    <cellStyle name="Comma 8 4 14 2" xfId="21405"/>
    <cellStyle name="Comma 8 4 14 2 2" xfId="21406"/>
    <cellStyle name="Comma 8 4 15" xfId="21407"/>
    <cellStyle name="Comma 8 4 15 2" xfId="21408"/>
    <cellStyle name="Comma 8 4 2" xfId="21409"/>
    <cellStyle name="Comma 8 4 2 2" xfId="21410"/>
    <cellStyle name="Comma 8 4 2 2 2" xfId="21411"/>
    <cellStyle name="Comma 8 4 3" xfId="21412"/>
    <cellStyle name="Comma 8 4 3 2" xfId="21413"/>
    <cellStyle name="Comma 8 4 3 2 2" xfId="21414"/>
    <cellStyle name="Comma 8 4 4" xfId="21415"/>
    <cellStyle name="Comma 8 4 4 2" xfId="21416"/>
    <cellStyle name="Comma 8 4 4 2 2" xfId="21417"/>
    <cellStyle name="Comma 8 4 5" xfId="21418"/>
    <cellStyle name="Comma 8 4 5 2" xfId="21419"/>
    <cellStyle name="Comma 8 4 5 2 2" xfId="21420"/>
    <cellStyle name="Comma 8 4 6" xfId="21421"/>
    <cellStyle name="Comma 8 4 6 2" xfId="21422"/>
    <cellStyle name="Comma 8 4 6 2 2" xfId="21423"/>
    <cellStyle name="Comma 8 4 7" xfId="21424"/>
    <cellStyle name="Comma 8 4 7 2" xfId="21425"/>
    <cellStyle name="Comma 8 4 7 2 2" xfId="21426"/>
    <cellStyle name="Comma 8 4 8" xfId="21427"/>
    <cellStyle name="Comma 8 4 8 2" xfId="21428"/>
    <cellStyle name="Comma 8 4 8 2 2" xfId="21429"/>
    <cellStyle name="Comma 8 4 9" xfId="21430"/>
    <cellStyle name="Comma 8 4 9 2" xfId="21431"/>
    <cellStyle name="Comma 8 4 9 2 2" xfId="21432"/>
    <cellStyle name="Comma 8 40" xfId="21433"/>
    <cellStyle name="Comma 8 5" xfId="21434"/>
    <cellStyle name="Comma 8 5 10" xfId="21435"/>
    <cellStyle name="Comma 8 5 10 2" xfId="21436"/>
    <cellStyle name="Comma 8 5 10 2 2" xfId="21437"/>
    <cellStyle name="Comma 8 5 11" xfId="21438"/>
    <cellStyle name="Comma 8 5 11 2" xfId="21439"/>
    <cellStyle name="Comma 8 5 11 2 2" xfId="21440"/>
    <cellStyle name="Comma 8 5 12" xfId="21441"/>
    <cellStyle name="Comma 8 5 12 2" xfId="21442"/>
    <cellStyle name="Comma 8 5 12 2 2" xfId="21443"/>
    <cellStyle name="Comma 8 5 13" xfId="21444"/>
    <cellStyle name="Comma 8 5 13 2" xfId="21445"/>
    <cellStyle name="Comma 8 5 13 2 2" xfId="21446"/>
    <cellStyle name="Comma 8 5 14" xfId="21447"/>
    <cellStyle name="Comma 8 5 14 2" xfId="21448"/>
    <cellStyle name="Comma 8 5 14 2 2" xfId="21449"/>
    <cellStyle name="Comma 8 5 15" xfId="21450"/>
    <cellStyle name="Comma 8 5 15 2" xfId="21451"/>
    <cellStyle name="Comma 8 5 2" xfId="21452"/>
    <cellStyle name="Comma 8 5 2 2" xfId="21453"/>
    <cellStyle name="Comma 8 5 2 2 2" xfId="21454"/>
    <cellStyle name="Comma 8 5 3" xfId="21455"/>
    <cellStyle name="Comma 8 5 3 2" xfId="21456"/>
    <cellStyle name="Comma 8 5 3 2 2" xfId="21457"/>
    <cellStyle name="Comma 8 5 4" xfId="21458"/>
    <cellStyle name="Comma 8 5 4 2" xfId="21459"/>
    <cellStyle name="Comma 8 5 4 2 2" xfId="21460"/>
    <cellStyle name="Comma 8 5 5" xfId="21461"/>
    <cellStyle name="Comma 8 5 5 2" xfId="21462"/>
    <cellStyle name="Comma 8 5 5 2 2" xfId="21463"/>
    <cellStyle name="Comma 8 5 6" xfId="21464"/>
    <cellStyle name="Comma 8 5 6 2" xfId="21465"/>
    <cellStyle name="Comma 8 5 6 2 2" xfId="21466"/>
    <cellStyle name="Comma 8 5 7" xfId="21467"/>
    <cellStyle name="Comma 8 5 7 2" xfId="21468"/>
    <cellStyle name="Comma 8 5 7 2 2" xfId="21469"/>
    <cellStyle name="Comma 8 5 8" xfId="21470"/>
    <cellStyle name="Comma 8 5 8 2" xfId="21471"/>
    <cellStyle name="Comma 8 5 8 2 2" xfId="21472"/>
    <cellStyle name="Comma 8 5 9" xfId="21473"/>
    <cellStyle name="Comma 8 5 9 2" xfId="21474"/>
    <cellStyle name="Comma 8 5 9 2 2" xfId="21475"/>
    <cellStyle name="Comma 8 6" xfId="21476"/>
    <cellStyle name="Comma 8 6 10" xfId="21477"/>
    <cellStyle name="Comma 8 6 10 2" xfId="21478"/>
    <cellStyle name="Comma 8 6 10 2 2" xfId="21479"/>
    <cellStyle name="Comma 8 6 11" xfId="21480"/>
    <cellStyle name="Comma 8 6 11 2" xfId="21481"/>
    <cellStyle name="Comma 8 6 11 2 2" xfId="21482"/>
    <cellStyle name="Comma 8 6 12" xfId="21483"/>
    <cellStyle name="Comma 8 6 12 2" xfId="21484"/>
    <cellStyle name="Comma 8 6 12 2 2" xfId="21485"/>
    <cellStyle name="Comma 8 6 13" xfId="21486"/>
    <cellStyle name="Comma 8 6 13 2" xfId="21487"/>
    <cellStyle name="Comma 8 6 13 2 2" xfId="21488"/>
    <cellStyle name="Comma 8 6 14" xfId="21489"/>
    <cellStyle name="Comma 8 6 14 2" xfId="21490"/>
    <cellStyle name="Comma 8 6 14 2 2" xfId="21491"/>
    <cellStyle name="Comma 8 6 15" xfId="21492"/>
    <cellStyle name="Comma 8 6 15 2" xfId="21493"/>
    <cellStyle name="Comma 8 6 2" xfId="21494"/>
    <cellStyle name="Comma 8 6 2 2" xfId="21495"/>
    <cellStyle name="Comma 8 6 2 2 2" xfId="21496"/>
    <cellStyle name="Comma 8 6 3" xfId="21497"/>
    <cellStyle name="Comma 8 6 3 2" xfId="21498"/>
    <cellStyle name="Comma 8 6 3 2 2" xfId="21499"/>
    <cellStyle name="Comma 8 6 4" xfId="21500"/>
    <cellStyle name="Comma 8 6 4 2" xfId="21501"/>
    <cellStyle name="Comma 8 6 4 2 2" xfId="21502"/>
    <cellStyle name="Comma 8 6 5" xfId="21503"/>
    <cellStyle name="Comma 8 6 5 2" xfId="21504"/>
    <cellStyle name="Comma 8 6 5 2 2" xfId="21505"/>
    <cellStyle name="Comma 8 6 6" xfId="21506"/>
    <cellStyle name="Comma 8 6 6 2" xfId="21507"/>
    <cellStyle name="Comma 8 6 6 2 2" xfId="21508"/>
    <cellStyle name="Comma 8 6 7" xfId="21509"/>
    <cellStyle name="Comma 8 6 7 2" xfId="21510"/>
    <cellStyle name="Comma 8 6 7 2 2" xfId="21511"/>
    <cellStyle name="Comma 8 6 8" xfId="21512"/>
    <cellStyle name="Comma 8 6 8 2" xfId="21513"/>
    <cellStyle name="Comma 8 6 8 2 2" xfId="21514"/>
    <cellStyle name="Comma 8 6 9" xfId="21515"/>
    <cellStyle name="Comma 8 6 9 2" xfId="21516"/>
    <cellStyle name="Comma 8 6 9 2 2" xfId="21517"/>
    <cellStyle name="Comma 8 7" xfId="21518"/>
    <cellStyle name="Comma 8 7 10" xfId="21519"/>
    <cellStyle name="Comma 8 7 10 2" xfId="21520"/>
    <cellStyle name="Comma 8 7 10 2 2" xfId="21521"/>
    <cellStyle name="Comma 8 7 11" xfId="21522"/>
    <cellStyle name="Comma 8 7 11 2" xfId="21523"/>
    <cellStyle name="Comma 8 7 11 2 2" xfId="21524"/>
    <cellStyle name="Comma 8 7 12" xfId="21525"/>
    <cellStyle name="Comma 8 7 12 2" xfId="21526"/>
    <cellStyle name="Comma 8 7 12 2 2" xfId="21527"/>
    <cellStyle name="Comma 8 7 13" xfId="21528"/>
    <cellStyle name="Comma 8 7 13 2" xfId="21529"/>
    <cellStyle name="Comma 8 7 13 2 2" xfId="21530"/>
    <cellStyle name="Comma 8 7 14" xfId="21531"/>
    <cellStyle name="Comma 8 7 14 2" xfId="21532"/>
    <cellStyle name="Comma 8 7 14 2 2" xfId="21533"/>
    <cellStyle name="Comma 8 7 15" xfId="21534"/>
    <cellStyle name="Comma 8 7 15 2" xfId="21535"/>
    <cellStyle name="Comma 8 7 2" xfId="21536"/>
    <cellStyle name="Comma 8 7 2 2" xfId="21537"/>
    <cellStyle name="Comma 8 7 2 2 2" xfId="21538"/>
    <cellStyle name="Comma 8 7 3" xfId="21539"/>
    <cellStyle name="Comma 8 7 3 2" xfId="21540"/>
    <cellStyle name="Comma 8 7 3 2 2" xfId="21541"/>
    <cellStyle name="Comma 8 7 4" xfId="21542"/>
    <cellStyle name="Comma 8 7 4 2" xfId="21543"/>
    <cellStyle name="Comma 8 7 4 2 2" xfId="21544"/>
    <cellStyle name="Comma 8 7 5" xfId="21545"/>
    <cellStyle name="Comma 8 7 5 2" xfId="21546"/>
    <cellStyle name="Comma 8 7 5 2 2" xfId="21547"/>
    <cellStyle name="Comma 8 7 6" xfId="21548"/>
    <cellStyle name="Comma 8 7 6 2" xfId="21549"/>
    <cellStyle name="Comma 8 7 6 2 2" xfId="21550"/>
    <cellStyle name="Comma 8 7 7" xfId="21551"/>
    <cellStyle name="Comma 8 7 7 2" xfId="21552"/>
    <cellStyle name="Comma 8 7 7 2 2" xfId="21553"/>
    <cellStyle name="Comma 8 7 8" xfId="21554"/>
    <cellStyle name="Comma 8 7 8 2" xfId="21555"/>
    <cellStyle name="Comma 8 7 8 2 2" xfId="21556"/>
    <cellStyle name="Comma 8 7 9" xfId="21557"/>
    <cellStyle name="Comma 8 7 9 2" xfId="21558"/>
    <cellStyle name="Comma 8 7 9 2 2" xfId="21559"/>
    <cellStyle name="Comma 8 8" xfId="21560"/>
    <cellStyle name="Comma 8 8 10" xfId="21561"/>
    <cellStyle name="Comma 8 8 10 2" xfId="21562"/>
    <cellStyle name="Comma 8 8 10 2 2" xfId="21563"/>
    <cellStyle name="Comma 8 8 11" xfId="21564"/>
    <cellStyle name="Comma 8 8 11 2" xfId="21565"/>
    <cellStyle name="Comma 8 8 11 2 2" xfId="21566"/>
    <cellStyle name="Comma 8 8 12" xfId="21567"/>
    <cellStyle name="Comma 8 8 12 2" xfId="21568"/>
    <cellStyle name="Comma 8 8 12 2 2" xfId="21569"/>
    <cellStyle name="Comma 8 8 13" xfId="21570"/>
    <cellStyle name="Comma 8 8 13 2" xfId="21571"/>
    <cellStyle name="Comma 8 8 13 2 2" xfId="21572"/>
    <cellStyle name="Comma 8 8 14" xfId="21573"/>
    <cellStyle name="Comma 8 8 14 2" xfId="21574"/>
    <cellStyle name="Comma 8 8 14 2 2" xfId="21575"/>
    <cellStyle name="Comma 8 8 15" xfId="21576"/>
    <cellStyle name="Comma 8 8 15 2" xfId="21577"/>
    <cellStyle name="Comma 8 8 2" xfId="21578"/>
    <cellStyle name="Comma 8 8 2 2" xfId="21579"/>
    <cellStyle name="Comma 8 8 2 2 2" xfId="21580"/>
    <cellStyle name="Comma 8 8 3" xfId="21581"/>
    <cellStyle name="Comma 8 8 3 2" xfId="21582"/>
    <cellStyle name="Comma 8 8 3 2 2" xfId="21583"/>
    <cellStyle name="Comma 8 8 4" xfId="21584"/>
    <cellStyle name="Comma 8 8 4 2" xfId="21585"/>
    <cellStyle name="Comma 8 8 4 2 2" xfId="21586"/>
    <cellStyle name="Comma 8 8 5" xfId="21587"/>
    <cellStyle name="Comma 8 8 5 2" xfId="21588"/>
    <cellStyle name="Comma 8 8 5 2 2" xfId="21589"/>
    <cellStyle name="Comma 8 8 6" xfId="21590"/>
    <cellStyle name="Comma 8 8 6 2" xfId="21591"/>
    <cellStyle name="Comma 8 8 6 2 2" xfId="21592"/>
    <cellStyle name="Comma 8 8 7" xfId="21593"/>
    <cellStyle name="Comma 8 8 7 2" xfId="21594"/>
    <cellStyle name="Comma 8 8 7 2 2" xfId="21595"/>
    <cellStyle name="Comma 8 8 8" xfId="21596"/>
    <cellStyle name="Comma 8 8 8 2" xfId="21597"/>
    <cellStyle name="Comma 8 8 8 2 2" xfId="21598"/>
    <cellStyle name="Comma 8 8 9" xfId="21599"/>
    <cellStyle name="Comma 8 8 9 2" xfId="21600"/>
    <cellStyle name="Comma 8 8 9 2 2" xfId="21601"/>
    <cellStyle name="Comma 8 9" xfId="21602"/>
    <cellStyle name="Comma 8 9 10" xfId="21603"/>
    <cellStyle name="Comma 8 9 10 2" xfId="21604"/>
    <cellStyle name="Comma 8 9 10 2 2" xfId="21605"/>
    <cellStyle name="Comma 8 9 11" xfId="21606"/>
    <cellStyle name="Comma 8 9 11 2" xfId="21607"/>
    <cellStyle name="Comma 8 9 11 2 2" xfId="21608"/>
    <cellStyle name="Comma 8 9 12" xfId="21609"/>
    <cellStyle name="Comma 8 9 12 2" xfId="21610"/>
    <cellStyle name="Comma 8 9 12 2 2" xfId="21611"/>
    <cellStyle name="Comma 8 9 13" xfId="21612"/>
    <cellStyle name="Comma 8 9 13 2" xfId="21613"/>
    <cellStyle name="Comma 8 9 13 2 2" xfId="21614"/>
    <cellStyle name="Comma 8 9 14" xfId="21615"/>
    <cellStyle name="Comma 8 9 14 2" xfId="21616"/>
    <cellStyle name="Comma 8 9 14 2 2" xfId="21617"/>
    <cellStyle name="Comma 8 9 15" xfId="21618"/>
    <cellStyle name="Comma 8 9 15 2" xfId="21619"/>
    <cellStyle name="Comma 8 9 2" xfId="21620"/>
    <cellStyle name="Comma 8 9 2 2" xfId="21621"/>
    <cellStyle name="Comma 8 9 2 2 2" xfId="21622"/>
    <cellStyle name="Comma 8 9 3" xfId="21623"/>
    <cellStyle name="Comma 8 9 3 2" xfId="21624"/>
    <cellStyle name="Comma 8 9 3 2 2" xfId="21625"/>
    <cellStyle name="Comma 8 9 4" xfId="21626"/>
    <cellStyle name="Comma 8 9 4 2" xfId="21627"/>
    <cellStyle name="Comma 8 9 4 2 2" xfId="21628"/>
    <cellStyle name="Comma 8 9 5" xfId="21629"/>
    <cellStyle name="Comma 8 9 5 2" xfId="21630"/>
    <cellStyle name="Comma 8 9 5 2 2" xfId="21631"/>
    <cellStyle name="Comma 8 9 6" xfId="21632"/>
    <cellStyle name="Comma 8 9 6 2" xfId="21633"/>
    <cellStyle name="Comma 8 9 6 2 2" xfId="21634"/>
    <cellStyle name="Comma 8 9 7" xfId="21635"/>
    <cellStyle name="Comma 8 9 7 2" xfId="21636"/>
    <cellStyle name="Comma 8 9 7 2 2" xfId="21637"/>
    <cellStyle name="Comma 8 9 8" xfId="21638"/>
    <cellStyle name="Comma 8 9 8 2" xfId="21639"/>
    <cellStyle name="Comma 8 9 8 2 2" xfId="21640"/>
    <cellStyle name="Comma 8 9 9" xfId="21641"/>
    <cellStyle name="Comma 8 9 9 2" xfId="21642"/>
    <cellStyle name="Comma 8 9 9 2 2" xfId="21643"/>
    <cellStyle name="Comma 9" xfId="21644"/>
    <cellStyle name="Comma 9 10" xfId="21645"/>
    <cellStyle name="Comma 9 10 10" xfId="21646"/>
    <cellStyle name="Comma 9 10 10 2" xfId="21647"/>
    <cellStyle name="Comma 9 10 10 2 2" xfId="21648"/>
    <cellStyle name="Comma 9 10 11" xfId="21649"/>
    <cellStyle name="Comma 9 10 11 2" xfId="21650"/>
    <cellStyle name="Comma 9 10 11 2 2" xfId="21651"/>
    <cellStyle name="Comma 9 10 12" xfId="21652"/>
    <cellStyle name="Comma 9 10 12 2" xfId="21653"/>
    <cellStyle name="Comma 9 10 12 2 2" xfId="21654"/>
    <cellStyle name="Comma 9 10 13" xfId="21655"/>
    <cellStyle name="Comma 9 10 13 2" xfId="21656"/>
    <cellStyle name="Comma 9 10 13 2 2" xfId="21657"/>
    <cellStyle name="Comma 9 10 14" xfId="21658"/>
    <cellStyle name="Comma 9 10 14 2" xfId="21659"/>
    <cellStyle name="Comma 9 10 14 2 2" xfId="21660"/>
    <cellStyle name="Comma 9 10 15" xfId="21661"/>
    <cellStyle name="Comma 9 10 15 2" xfId="21662"/>
    <cellStyle name="Comma 9 10 2" xfId="21663"/>
    <cellStyle name="Comma 9 10 2 2" xfId="21664"/>
    <cellStyle name="Comma 9 10 2 2 2" xfId="21665"/>
    <cellStyle name="Comma 9 10 3" xfId="21666"/>
    <cellStyle name="Comma 9 10 3 2" xfId="21667"/>
    <cellStyle name="Comma 9 10 3 2 2" xfId="21668"/>
    <cellStyle name="Comma 9 10 4" xfId="21669"/>
    <cellStyle name="Comma 9 10 4 2" xfId="21670"/>
    <cellStyle name="Comma 9 10 4 2 2" xfId="21671"/>
    <cellStyle name="Comma 9 10 5" xfId="21672"/>
    <cellStyle name="Comma 9 10 5 2" xfId="21673"/>
    <cellStyle name="Comma 9 10 5 2 2" xfId="21674"/>
    <cellStyle name="Comma 9 10 6" xfId="21675"/>
    <cellStyle name="Comma 9 10 6 2" xfId="21676"/>
    <cellStyle name="Comma 9 10 6 2 2" xfId="21677"/>
    <cellStyle name="Comma 9 10 7" xfId="21678"/>
    <cellStyle name="Comma 9 10 7 2" xfId="21679"/>
    <cellStyle name="Comma 9 10 7 2 2" xfId="21680"/>
    <cellStyle name="Comma 9 10 8" xfId="21681"/>
    <cellStyle name="Comma 9 10 8 2" xfId="21682"/>
    <cellStyle name="Comma 9 10 8 2 2" xfId="21683"/>
    <cellStyle name="Comma 9 10 9" xfId="21684"/>
    <cellStyle name="Comma 9 10 9 2" xfId="21685"/>
    <cellStyle name="Comma 9 10 9 2 2" xfId="21686"/>
    <cellStyle name="Comma 9 11" xfId="21687"/>
    <cellStyle name="Comma 9 11 10" xfId="21688"/>
    <cellStyle name="Comma 9 11 10 2" xfId="21689"/>
    <cellStyle name="Comma 9 11 10 2 2" xfId="21690"/>
    <cellStyle name="Comma 9 11 11" xfId="21691"/>
    <cellStyle name="Comma 9 11 11 2" xfId="21692"/>
    <cellStyle name="Comma 9 11 11 2 2" xfId="21693"/>
    <cellStyle name="Comma 9 11 12" xfId="21694"/>
    <cellStyle name="Comma 9 11 12 2" xfId="21695"/>
    <cellStyle name="Comma 9 11 12 2 2" xfId="21696"/>
    <cellStyle name="Comma 9 11 13" xfId="21697"/>
    <cellStyle name="Comma 9 11 13 2" xfId="21698"/>
    <cellStyle name="Comma 9 11 13 2 2" xfId="21699"/>
    <cellStyle name="Comma 9 11 14" xfId="21700"/>
    <cellStyle name="Comma 9 11 14 2" xfId="21701"/>
    <cellStyle name="Comma 9 11 14 2 2" xfId="21702"/>
    <cellStyle name="Comma 9 11 15" xfId="21703"/>
    <cellStyle name="Comma 9 11 15 2" xfId="21704"/>
    <cellStyle name="Comma 9 11 2" xfId="21705"/>
    <cellStyle name="Comma 9 11 2 2" xfId="21706"/>
    <cellStyle name="Comma 9 11 2 2 2" xfId="21707"/>
    <cellStyle name="Comma 9 11 3" xfId="21708"/>
    <cellStyle name="Comma 9 11 3 2" xfId="21709"/>
    <cellStyle name="Comma 9 11 3 2 2" xfId="21710"/>
    <cellStyle name="Comma 9 11 4" xfId="21711"/>
    <cellStyle name="Comma 9 11 4 2" xfId="21712"/>
    <cellStyle name="Comma 9 11 4 2 2" xfId="21713"/>
    <cellStyle name="Comma 9 11 5" xfId="21714"/>
    <cellStyle name="Comma 9 11 5 2" xfId="21715"/>
    <cellStyle name="Comma 9 11 5 2 2" xfId="21716"/>
    <cellStyle name="Comma 9 11 6" xfId="21717"/>
    <cellStyle name="Comma 9 11 6 2" xfId="21718"/>
    <cellStyle name="Comma 9 11 6 2 2" xfId="21719"/>
    <cellStyle name="Comma 9 11 7" xfId="21720"/>
    <cellStyle name="Comma 9 11 7 2" xfId="21721"/>
    <cellStyle name="Comma 9 11 7 2 2" xfId="21722"/>
    <cellStyle name="Comma 9 11 8" xfId="21723"/>
    <cellStyle name="Comma 9 11 8 2" xfId="21724"/>
    <cellStyle name="Comma 9 11 8 2 2" xfId="21725"/>
    <cellStyle name="Comma 9 11 9" xfId="21726"/>
    <cellStyle name="Comma 9 11 9 2" xfId="21727"/>
    <cellStyle name="Comma 9 11 9 2 2" xfId="21728"/>
    <cellStyle name="Comma 9 12" xfId="21729"/>
    <cellStyle name="Comma 9 12 10" xfId="21730"/>
    <cellStyle name="Comma 9 12 10 2" xfId="21731"/>
    <cellStyle name="Comma 9 12 10 2 2" xfId="21732"/>
    <cellStyle name="Comma 9 12 11" xfId="21733"/>
    <cellStyle name="Comma 9 12 11 2" xfId="21734"/>
    <cellStyle name="Comma 9 12 11 2 2" xfId="21735"/>
    <cellStyle name="Comma 9 12 12" xfId="21736"/>
    <cellStyle name="Comma 9 12 12 2" xfId="21737"/>
    <cellStyle name="Comma 9 12 12 2 2" xfId="21738"/>
    <cellStyle name="Comma 9 12 13" xfId="21739"/>
    <cellStyle name="Comma 9 12 13 2" xfId="21740"/>
    <cellStyle name="Comma 9 12 13 2 2" xfId="21741"/>
    <cellStyle name="Comma 9 12 14" xfId="21742"/>
    <cellStyle name="Comma 9 12 14 2" xfId="21743"/>
    <cellStyle name="Comma 9 12 14 2 2" xfId="21744"/>
    <cellStyle name="Comma 9 12 15" xfId="21745"/>
    <cellStyle name="Comma 9 12 15 2" xfId="21746"/>
    <cellStyle name="Comma 9 12 2" xfId="21747"/>
    <cellStyle name="Comma 9 12 2 2" xfId="21748"/>
    <cellStyle name="Comma 9 12 2 2 2" xfId="21749"/>
    <cellStyle name="Comma 9 12 3" xfId="21750"/>
    <cellStyle name="Comma 9 12 3 2" xfId="21751"/>
    <cellStyle name="Comma 9 12 3 2 2" xfId="21752"/>
    <cellStyle name="Comma 9 12 4" xfId="21753"/>
    <cellStyle name="Comma 9 12 4 2" xfId="21754"/>
    <cellStyle name="Comma 9 12 4 2 2" xfId="21755"/>
    <cellStyle name="Comma 9 12 5" xfId="21756"/>
    <cellStyle name="Comma 9 12 5 2" xfId="21757"/>
    <cellStyle name="Comma 9 12 5 2 2" xfId="21758"/>
    <cellStyle name="Comma 9 12 6" xfId="21759"/>
    <cellStyle name="Comma 9 12 6 2" xfId="21760"/>
    <cellStyle name="Comma 9 12 6 2 2" xfId="21761"/>
    <cellStyle name="Comma 9 12 7" xfId="21762"/>
    <cellStyle name="Comma 9 12 7 2" xfId="21763"/>
    <cellStyle name="Comma 9 12 7 2 2" xfId="21764"/>
    <cellStyle name="Comma 9 12 8" xfId="21765"/>
    <cellStyle name="Comma 9 12 8 2" xfId="21766"/>
    <cellStyle name="Comma 9 12 8 2 2" xfId="21767"/>
    <cellStyle name="Comma 9 12 9" xfId="21768"/>
    <cellStyle name="Comma 9 12 9 2" xfId="21769"/>
    <cellStyle name="Comma 9 12 9 2 2" xfId="21770"/>
    <cellStyle name="Comma 9 13" xfId="21771"/>
    <cellStyle name="Comma 9 13 10" xfId="21772"/>
    <cellStyle name="Comma 9 13 10 2" xfId="21773"/>
    <cellStyle name="Comma 9 13 10 2 2" xfId="21774"/>
    <cellStyle name="Comma 9 13 11" xfId="21775"/>
    <cellStyle name="Comma 9 13 11 2" xfId="21776"/>
    <cellStyle name="Comma 9 13 11 2 2" xfId="21777"/>
    <cellStyle name="Comma 9 13 12" xfId="21778"/>
    <cellStyle name="Comma 9 13 12 2" xfId="21779"/>
    <cellStyle name="Comma 9 13 12 2 2" xfId="21780"/>
    <cellStyle name="Comma 9 13 13" xfId="21781"/>
    <cellStyle name="Comma 9 13 13 2" xfId="21782"/>
    <cellStyle name="Comma 9 13 13 2 2" xfId="21783"/>
    <cellStyle name="Comma 9 13 14" xfId="21784"/>
    <cellStyle name="Comma 9 13 14 2" xfId="21785"/>
    <cellStyle name="Comma 9 13 14 2 2" xfId="21786"/>
    <cellStyle name="Comma 9 13 15" xfId="21787"/>
    <cellStyle name="Comma 9 13 15 2" xfId="21788"/>
    <cellStyle name="Comma 9 13 2" xfId="21789"/>
    <cellStyle name="Comma 9 13 2 2" xfId="21790"/>
    <cellStyle name="Comma 9 13 2 2 2" xfId="21791"/>
    <cellStyle name="Comma 9 13 3" xfId="21792"/>
    <cellStyle name="Comma 9 13 3 2" xfId="21793"/>
    <cellStyle name="Comma 9 13 3 2 2" xfId="21794"/>
    <cellStyle name="Comma 9 13 4" xfId="21795"/>
    <cellStyle name="Comma 9 13 4 2" xfId="21796"/>
    <cellStyle name="Comma 9 13 4 2 2" xfId="21797"/>
    <cellStyle name="Comma 9 13 5" xfId="21798"/>
    <cellStyle name="Comma 9 13 5 2" xfId="21799"/>
    <cellStyle name="Comma 9 13 5 2 2" xfId="21800"/>
    <cellStyle name="Comma 9 13 6" xfId="21801"/>
    <cellStyle name="Comma 9 13 6 2" xfId="21802"/>
    <cellStyle name="Comma 9 13 6 2 2" xfId="21803"/>
    <cellStyle name="Comma 9 13 7" xfId="21804"/>
    <cellStyle name="Comma 9 13 7 2" xfId="21805"/>
    <cellStyle name="Comma 9 13 7 2 2" xfId="21806"/>
    <cellStyle name="Comma 9 13 8" xfId="21807"/>
    <cellStyle name="Comma 9 13 8 2" xfId="21808"/>
    <cellStyle name="Comma 9 13 8 2 2" xfId="21809"/>
    <cellStyle name="Comma 9 13 9" xfId="21810"/>
    <cellStyle name="Comma 9 13 9 2" xfId="21811"/>
    <cellStyle name="Comma 9 13 9 2 2" xfId="21812"/>
    <cellStyle name="Comma 9 14" xfId="21813"/>
    <cellStyle name="Comma 9 14 10" xfId="21814"/>
    <cellStyle name="Comma 9 14 10 2" xfId="21815"/>
    <cellStyle name="Comma 9 14 10 2 2" xfId="21816"/>
    <cellStyle name="Comma 9 14 11" xfId="21817"/>
    <cellStyle name="Comma 9 14 11 2" xfId="21818"/>
    <cellStyle name="Comma 9 14 11 2 2" xfId="21819"/>
    <cellStyle name="Comma 9 14 12" xfId="21820"/>
    <cellStyle name="Comma 9 14 12 2" xfId="21821"/>
    <cellStyle name="Comma 9 14 12 2 2" xfId="21822"/>
    <cellStyle name="Comma 9 14 13" xfId="21823"/>
    <cellStyle name="Comma 9 14 13 2" xfId="21824"/>
    <cellStyle name="Comma 9 14 13 2 2" xfId="21825"/>
    <cellStyle name="Comma 9 14 14" xfId="21826"/>
    <cellStyle name="Comma 9 14 14 2" xfId="21827"/>
    <cellStyle name="Comma 9 14 14 2 2" xfId="21828"/>
    <cellStyle name="Comma 9 14 15" xfId="21829"/>
    <cellStyle name="Comma 9 14 15 2" xfId="21830"/>
    <cellStyle name="Comma 9 14 2" xfId="21831"/>
    <cellStyle name="Comma 9 14 2 2" xfId="21832"/>
    <cellStyle name="Comma 9 14 2 2 2" xfId="21833"/>
    <cellStyle name="Comma 9 14 3" xfId="21834"/>
    <cellStyle name="Comma 9 14 3 2" xfId="21835"/>
    <cellStyle name="Comma 9 14 3 2 2" xfId="21836"/>
    <cellStyle name="Comma 9 14 4" xfId="21837"/>
    <cellStyle name="Comma 9 14 4 2" xfId="21838"/>
    <cellStyle name="Comma 9 14 4 2 2" xfId="21839"/>
    <cellStyle name="Comma 9 14 5" xfId="21840"/>
    <cellStyle name="Comma 9 14 5 2" xfId="21841"/>
    <cellStyle name="Comma 9 14 5 2 2" xfId="21842"/>
    <cellStyle name="Comma 9 14 6" xfId="21843"/>
    <cellStyle name="Comma 9 14 6 2" xfId="21844"/>
    <cellStyle name="Comma 9 14 6 2 2" xfId="21845"/>
    <cellStyle name="Comma 9 14 7" xfId="21846"/>
    <cellStyle name="Comma 9 14 7 2" xfId="21847"/>
    <cellStyle name="Comma 9 14 7 2 2" xfId="21848"/>
    <cellStyle name="Comma 9 14 8" xfId="21849"/>
    <cellStyle name="Comma 9 14 8 2" xfId="21850"/>
    <cellStyle name="Comma 9 14 8 2 2" xfId="21851"/>
    <cellStyle name="Comma 9 14 9" xfId="21852"/>
    <cellStyle name="Comma 9 14 9 2" xfId="21853"/>
    <cellStyle name="Comma 9 14 9 2 2" xfId="21854"/>
    <cellStyle name="Comma 9 15" xfId="21855"/>
    <cellStyle name="Comma 9 15 10" xfId="21856"/>
    <cellStyle name="Comma 9 15 10 2" xfId="21857"/>
    <cellStyle name="Comma 9 15 10 2 2" xfId="21858"/>
    <cellStyle name="Comma 9 15 11" xfId="21859"/>
    <cellStyle name="Comma 9 15 11 2" xfId="21860"/>
    <cellStyle name="Comma 9 15 11 2 2" xfId="21861"/>
    <cellStyle name="Comma 9 15 12" xfId="21862"/>
    <cellStyle name="Comma 9 15 12 2" xfId="21863"/>
    <cellStyle name="Comma 9 15 12 2 2" xfId="21864"/>
    <cellStyle name="Comma 9 15 13" xfId="21865"/>
    <cellStyle name="Comma 9 15 13 2" xfId="21866"/>
    <cellStyle name="Comma 9 15 13 2 2" xfId="21867"/>
    <cellStyle name="Comma 9 15 14" xfId="21868"/>
    <cellStyle name="Comma 9 15 14 2" xfId="21869"/>
    <cellStyle name="Comma 9 15 14 2 2" xfId="21870"/>
    <cellStyle name="Comma 9 15 15" xfId="21871"/>
    <cellStyle name="Comma 9 15 15 2" xfId="21872"/>
    <cellStyle name="Comma 9 15 2" xfId="21873"/>
    <cellStyle name="Comma 9 15 2 2" xfId="21874"/>
    <cellStyle name="Comma 9 15 2 2 2" xfId="21875"/>
    <cellStyle name="Comma 9 15 3" xfId="21876"/>
    <cellStyle name="Comma 9 15 3 2" xfId="21877"/>
    <cellStyle name="Comma 9 15 3 2 2" xfId="21878"/>
    <cellStyle name="Comma 9 15 4" xfId="21879"/>
    <cellStyle name="Comma 9 15 4 2" xfId="21880"/>
    <cellStyle name="Comma 9 15 4 2 2" xfId="21881"/>
    <cellStyle name="Comma 9 15 5" xfId="21882"/>
    <cellStyle name="Comma 9 15 5 2" xfId="21883"/>
    <cellStyle name="Comma 9 15 5 2 2" xfId="21884"/>
    <cellStyle name="Comma 9 15 6" xfId="21885"/>
    <cellStyle name="Comma 9 15 6 2" xfId="21886"/>
    <cellStyle name="Comma 9 15 6 2 2" xfId="21887"/>
    <cellStyle name="Comma 9 15 7" xfId="21888"/>
    <cellStyle name="Comma 9 15 7 2" xfId="21889"/>
    <cellStyle name="Comma 9 15 7 2 2" xfId="21890"/>
    <cellStyle name="Comma 9 15 8" xfId="21891"/>
    <cellStyle name="Comma 9 15 8 2" xfId="21892"/>
    <cellStyle name="Comma 9 15 8 2 2" xfId="21893"/>
    <cellStyle name="Comma 9 15 9" xfId="21894"/>
    <cellStyle name="Comma 9 15 9 2" xfId="21895"/>
    <cellStyle name="Comma 9 15 9 2 2" xfId="21896"/>
    <cellStyle name="Comma 9 16" xfId="21897"/>
    <cellStyle name="Comma 9 16 10" xfId="21898"/>
    <cellStyle name="Comma 9 16 10 2" xfId="21899"/>
    <cellStyle name="Comma 9 16 10 2 2" xfId="21900"/>
    <cellStyle name="Comma 9 16 11" xfId="21901"/>
    <cellStyle name="Comma 9 16 11 2" xfId="21902"/>
    <cellStyle name="Comma 9 16 11 2 2" xfId="21903"/>
    <cellStyle name="Comma 9 16 12" xfId="21904"/>
    <cellStyle name="Comma 9 16 12 2" xfId="21905"/>
    <cellStyle name="Comma 9 16 12 2 2" xfId="21906"/>
    <cellStyle name="Comma 9 16 13" xfId="21907"/>
    <cellStyle name="Comma 9 16 13 2" xfId="21908"/>
    <cellStyle name="Comma 9 16 13 2 2" xfId="21909"/>
    <cellStyle name="Comma 9 16 14" xfId="21910"/>
    <cellStyle name="Comma 9 16 14 2" xfId="21911"/>
    <cellStyle name="Comma 9 16 14 2 2" xfId="21912"/>
    <cellStyle name="Comma 9 16 15" xfId="21913"/>
    <cellStyle name="Comma 9 16 15 2" xfId="21914"/>
    <cellStyle name="Comma 9 16 2" xfId="21915"/>
    <cellStyle name="Comma 9 16 2 2" xfId="21916"/>
    <cellStyle name="Comma 9 16 2 2 2" xfId="21917"/>
    <cellStyle name="Comma 9 16 3" xfId="21918"/>
    <cellStyle name="Comma 9 16 3 2" xfId="21919"/>
    <cellStyle name="Comma 9 16 3 2 2" xfId="21920"/>
    <cellStyle name="Comma 9 16 4" xfId="21921"/>
    <cellStyle name="Comma 9 16 4 2" xfId="21922"/>
    <cellStyle name="Comma 9 16 4 2 2" xfId="21923"/>
    <cellStyle name="Comma 9 16 5" xfId="21924"/>
    <cellStyle name="Comma 9 16 5 2" xfId="21925"/>
    <cellStyle name="Comma 9 16 5 2 2" xfId="21926"/>
    <cellStyle name="Comma 9 16 6" xfId="21927"/>
    <cellStyle name="Comma 9 16 6 2" xfId="21928"/>
    <cellStyle name="Comma 9 16 6 2 2" xfId="21929"/>
    <cellStyle name="Comma 9 16 7" xfId="21930"/>
    <cellStyle name="Comma 9 16 7 2" xfId="21931"/>
    <cellStyle name="Comma 9 16 7 2 2" xfId="21932"/>
    <cellStyle name="Comma 9 16 8" xfId="21933"/>
    <cellStyle name="Comma 9 16 8 2" xfId="21934"/>
    <cellStyle name="Comma 9 16 8 2 2" xfId="21935"/>
    <cellStyle name="Comma 9 16 9" xfId="21936"/>
    <cellStyle name="Comma 9 16 9 2" xfId="21937"/>
    <cellStyle name="Comma 9 16 9 2 2" xfId="21938"/>
    <cellStyle name="Comma 9 17" xfId="21939"/>
    <cellStyle name="Comma 9 17 10" xfId="21940"/>
    <cellStyle name="Comma 9 17 10 2" xfId="21941"/>
    <cellStyle name="Comma 9 17 10 2 2" xfId="21942"/>
    <cellStyle name="Comma 9 17 11" xfId="21943"/>
    <cellStyle name="Comma 9 17 11 2" xfId="21944"/>
    <cellStyle name="Comma 9 17 11 2 2" xfId="21945"/>
    <cellStyle name="Comma 9 17 12" xfId="21946"/>
    <cellStyle name="Comma 9 17 12 2" xfId="21947"/>
    <cellStyle name="Comma 9 17 12 2 2" xfId="21948"/>
    <cellStyle name="Comma 9 17 13" xfId="21949"/>
    <cellStyle name="Comma 9 17 13 2" xfId="21950"/>
    <cellStyle name="Comma 9 17 13 2 2" xfId="21951"/>
    <cellStyle name="Comma 9 17 14" xfId="21952"/>
    <cellStyle name="Comma 9 17 14 2" xfId="21953"/>
    <cellStyle name="Comma 9 17 14 2 2" xfId="21954"/>
    <cellStyle name="Comma 9 17 15" xfId="21955"/>
    <cellStyle name="Comma 9 17 15 2" xfId="21956"/>
    <cellStyle name="Comma 9 17 2" xfId="21957"/>
    <cellStyle name="Comma 9 17 2 2" xfId="21958"/>
    <cellStyle name="Comma 9 17 2 2 2" xfId="21959"/>
    <cellStyle name="Comma 9 17 3" xfId="21960"/>
    <cellStyle name="Comma 9 17 3 2" xfId="21961"/>
    <cellStyle name="Comma 9 17 3 2 2" xfId="21962"/>
    <cellStyle name="Comma 9 17 4" xfId="21963"/>
    <cellStyle name="Comma 9 17 4 2" xfId="21964"/>
    <cellStyle name="Comma 9 17 4 2 2" xfId="21965"/>
    <cellStyle name="Comma 9 17 5" xfId="21966"/>
    <cellStyle name="Comma 9 17 5 2" xfId="21967"/>
    <cellStyle name="Comma 9 17 5 2 2" xfId="21968"/>
    <cellStyle name="Comma 9 17 6" xfId="21969"/>
    <cellStyle name="Comma 9 17 6 2" xfId="21970"/>
    <cellStyle name="Comma 9 17 6 2 2" xfId="21971"/>
    <cellStyle name="Comma 9 17 7" xfId="21972"/>
    <cellStyle name="Comma 9 17 7 2" xfId="21973"/>
    <cellStyle name="Comma 9 17 7 2 2" xfId="21974"/>
    <cellStyle name="Comma 9 17 8" xfId="21975"/>
    <cellStyle name="Comma 9 17 8 2" xfId="21976"/>
    <cellStyle name="Comma 9 17 8 2 2" xfId="21977"/>
    <cellStyle name="Comma 9 17 9" xfId="21978"/>
    <cellStyle name="Comma 9 17 9 2" xfId="21979"/>
    <cellStyle name="Comma 9 17 9 2 2" xfId="21980"/>
    <cellStyle name="Comma 9 18" xfId="21981"/>
    <cellStyle name="Comma 9 18 10" xfId="21982"/>
    <cellStyle name="Comma 9 18 10 2" xfId="21983"/>
    <cellStyle name="Comma 9 18 10 2 2" xfId="21984"/>
    <cellStyle name="Comma 9 18 11" xfId="21985"/>
    <cellStyle name="Comma 9 18 11 2" xfId="21986"/>
    <cellStyle name="Comma 9 18 11 2 2" xfId="21987"/>
    <cellStyle name="Comma 9 18 12" xfId="21988"/>
    <cellStyle name="Comma 9 18 12 2" xfId="21989"/>
    <cellStyle name="Comma 9 18 12 2 2" xfId="21990"/>
    <cellStyle name="Comma 9 18 13" xfId="21991"/>
    <cellStyle name="Comma 9 18 13 2" xfId="21992"/>
    <cellStyle name="Comma 9 18 13 2 2" xfId="21993"/>
    <cellStyle name="Comma 9 18 14" xfId="21994"/>
    <cellStyle name="Comma 9 18 14 2" xfId="21995"/>
    <cellStyle name="Comma 9 18 14 2 2" xfId="21996"/>
    <cellStyle name="Comma 9 18 15" xfId="21997"/>
    <cellStyle name="Comma 9 18 15 2" xfId="21998"/>
    <cellStyle name="Comma 9 18 2" xfId="21999"/>
    <cellStyle name="Comma 9 18 2 2" xfId="22000"/>
    <cellStyle name="Comma 9 18 2 2 2" xfId="22001"/>
    <cellStyle name="Comma 9 18 3" xfId="22002"/>
    <cellStyle name="Comma 9 18 3 2" xfId="22003"/>
    <cellStyle name="Comma 9 18 3 2 2" xfId="22004"/>
    <cellStyle name="Comma 9 18 4" xfId="22005"/>
    <cellStyle name="Comma 9 18 4 2" xfId="22006"/>
    <cellStyle name="Comma 9 18 4 2 2" xfId="22007"/>
    <cellStyle name="Comma 9 18 5" xfId="22008"/>
    <cellStyle name="Comma 9 18 5 2" xfId="22009"/>
    <cellStyle name="Comma 9 18 5 2 2" xfId="22010"/>
    <cellStyle name="Comma 9 18 6" xfId="22011"/>
    <cellStyle name="Comma 9 18 6 2" xfId="22012"/>
    <cellStyle name="Comma 9 18 6 2 2" xfId="22013"/>
    <cellStyle name="Comma 9 18 7" xfId="22014"/>
    <cellStyle name="Comma 9 18 7 2" xfId="22015"/>
    <cellStyle name="Comma 9 18 7 2 2" xfId="22016"/>
    <cellStyle name="Comma 9 18 8" xfId="22017"/>
    <cellStyle name="Comma 9 18 8 2" xfId="22018"/>
    <cellStyle name="Comma 9 18 8 2 2" xfId="22019"/>
    <cellStyle name="Comma 9 18 9" xfId="22020"/>
    <cellStyle name="Comma 9 18 9 2" xfId="22021"/>
    <cellStyle name="Comma 9 18 9 2 2" xfId="22022"/>
    <cellStyle name="Comma 9 19" xfId="22023"/>
    <cellStyle name="Comma 9 19 10" xfId="22024"/>
    <cellStyle name="Comma 9 19 10 2" xfId="22025"/>
    <cellStyle name="Comma 9 19 10 2 2" xfId="22026"/>
    <cellStyle name="Comma 9 19 11" xfId="22027"/>
    <cellStyle name="Comma 9 19 11 2" xfId="22028"/>
    <cellStyle name="Comma 9 19 11 2 2" xfId="22029"/>
    <cellStyle name="Comma 9 19 12" xfId="22030"/>
    <cellStyle name="Comma 9 19 12 2" xfId="22031"/>
    <cellStyle name="Comma 9 19 12 2 2" xfId="22032"/>
    <cellStyle name="Comma 9 19 13" xfId="22033"/>
    <cellStyle name="Comma 9 19 13 2" xfId="22034"/>
    <cellStyle name="Comma 9 19 13 2 2" xfId="22035"/>
    <cellStyle name="Comma 9 19 14" xfId="22036"/>
    <cellStyle name="Comma 9 19 14 2" xfId="22037"/>
    <cellStyle name="Comma 9 19 14 2 2" xfId="22038"/>
    <cellStyle name="Comma 9 19 15" xfId="22039"/>
    <cellStyle name="Comma 9 19 15 2" xfId="22040"/>
    <cellStyle name="Comma 9 19 2" xfId="22041"/>
    <cellStyle name="Comma 9 19 2 2" xfId="22042"/>
    <cellStyle name="Comma 9 19 2 2 2" xfId="22043"/>
    <cellStyle name="Comma 9 19 3" xfId="22044"/>
    <cellStyle name="Comma 9 19 3 2" xfId="22045"/>
    <cellStyle name="Comma 9 19 3 2 2" xfId="22046"/>
    <cellStyle name="Comma 9 19 4" xfId="22047"/>
    <cellStyle name="Comma 9 19 4 2" xfId="22048"/>
    <cellStyle name="Comma 9 19 4 2 2" xfId="22049"/>
    <cellStyle name="Comma 9 19 5" xfId="22050"/>
    <cellStyle name="Comma 9 19 5 2" xfId="22051"/>
    <cellStyle name="Comma 9 19 5 2 2" xfId="22052"/>
    <cellStyle name="Comma 9 19 6" xfId="22053"/>
    <cellStyle name="Comma 9 19 6 2" xfId="22054"/>
    <cellStyle name="Comma 9 19 6 2 2" xfId="22055"/>
    <cellStyle name="Comma 9 19 7" xfId="22056"/>
    <cellStyle name="Comma 9 19 7 2" xfId="22057"/>
    <cellStyle name="Comma 9 19 7 2 2" xfId="22058"/>
    <cellStyle name="Comma 9 19 8" xfId="22059"/>
    <cellStyle name="Comma 9 19 8 2" xfId="22060"/>
    <cellStyle name="Comma 9 19 8 2 2" xfId="22061"/>
    <cellStyle name="Comma 9 19 9" xfId="22062"/>
    <cellStyle name="Comma 9 19 9 2" xfId="22063"/>
    <cellStyle name="Comma 9 19 9 2 2" xfId="22064"/>
    <cellStyle name="Comma 9 2" xfId="22065"/>
    <cellStyle name="Comma 9 2 10" xfId="22066"/>
    <cellStyle name="Comma 9 2 10 2" xfId="22067"/>
    <cellStyle name="Comma 9 2 10 2 2" xfId="22068"/>
    <cellStyle name="Comma 9 2 11" xfId="22069"/>
    <cellStyle name="Comma 9 2 11 2" xfId="22070"/>
    <cellStyle name="Comma 9 2 11 2 2" xfId="22071"/>
    <cellStyle name="Comma 9 2 12" xfId="22072"/>
    <cellStyle name="Comma 9 2 12 2" xfId="22073"/>
    <cellStyle name="Comma 9 2 12 2 2" xfId="22074"/>
    <cellStyle name="Comma 9 2 13" xfId="22075"/>
    <cellStyle name="Comma 9 2 13 2" xfId="22076"/>
    <cellStyle name="Comma 9 2 13 2 2" xfId="22077"/>
    <cellStyle name="Comma 9 2 14" xfId="22078"/>
    <cellStyle name="Comma 9 2 14 2" xfId="22079"/>
    <cellStyle name="Comma 9 2 14 2 2" xfId="22080"/>
    <cellStyle name="Comma 9 2 15" xfId="22081"/>
    <cellStyle name="Comma 9 2 15 2" xfId="22082"/>
    <cellStyle name="Comma 9 2 2" xfId="22083"/>
    <cellStyle name="Comma 9 2 2 2" xfId="22084"/>
    <cellStyle name="Comma 9 2 2 2 2" xfId="22085"/>
    <cellStyle name="Comma 9 2 3" xfId="22086"/>
    <cellStyle name="Comma 9 2 3 2" xfId="22087"/>
    <cellStyle name="Comma 9 2 3 2 2" xfId="22088"/>
    <cellStyle name="Comma 9 2 4" xfId="22089"/>
    <cellStyle name="Comma 9 2 4 2" xfId="22090"/>
    <cellStyle name="Comma 9 2 4 2 2" xfId="22091"/>
    <cellStyle name="Comma 9 2 5" xfId="22092"/>
    <cellStyle name="Comma 9 2 5 2" xfId="22093"/>
    <cellStyle name="Comma 9 2 5 2 2" xfId="22094"/>
    <cellStyle name="Comma 9 2 6" xfId="22095"/>
    <cellStyle name="Comma 9 2 6 2" xfId="22096"/>
    <cellStyle name="Comma 9 2 6 2 2" xfId="22097"/>
    <cellStyle name="Comma 9 2 7" xfId="22098"/>
    <cellStyle name="Comma 9 2 7 2" xfId="22099"/>
    <cellStyle name="Comma 9 2 7 2 2" xfId="22100"/>
    <cellStyle name="Comma 9 2 8" xfId="22101"/>
    <cellStyle name="Comma 9 2 8 2" xfId="22102"/>
    <cellStyle name="Comma 9 2 8 2 2" xfId="22103"/>
    <cellStyle name="Comma 9 2 9" xfId="22104"/>
    <cellStyle name="Comma 9 2 9 2" xfId="22105"/>
    <cellStyle name="Comma 9 2 9 2 2" xfId="22106"/>
    <cellStyle name="Comma 9 20" xfId="22107"/>
    <cellStyle name="Comma 9 20 10" xfId="22108"/>
    <cellStyle name="Comma 9 20 10 2" xfId="22109"/>
    <cellStyle name="Comma 9 20 10 2 2" xfId="22110"/>
    <cellStyle name="Comma 9 20 11" xfId="22111"/>
    <cellStyle name="Comma 9 20 11 2" xfId="22112"/>
    <cellStyle name="Comma 9 20 11 2 2" xfId="22113"/>
    <cellStyle name="Comma 9 20 12" xfId="22114"/>
    <cellStyle name="Comma 9 20 12 2" xfId="22115"/>
    <cellStyle name="Comma 9 20 12 2 2" xfId="22116"/>
    <cellStyle name="Comma 9 20 13" xfId="22117"/>
    <cellStyle name="Comma 9 20 13 2" xfId="22118"/>
    <cellStyle name="Comma 9 20 13 2 2" xfId="22119"/>
    <cellStyle name="Comma 9 20 14" xfId="22120"/>
    <cellStyle name="Comma 9 20 14 2" xfId="22121"/>
    <cellStyle name="Comma 9 20 14 2 2" xfId="22122"/>
    <cellStyle name="Comma 9 20 15" xfId="22123"/>
    <cellStyle name="Comma 9 20 15 2" xfId="22124"/>
    <cellStyle name="Comma 9 20 2" xfId="22125"/>
    <cellStyle name="Comma 9 20 2 2" xfId="22126"/>
    <cellStyle name="Comma 9 20 2 2 2" xfId="22127"/>
    <cellStyle name="Comma 9 20 3" xfId="22128"/>
    <cellStyle name="Comma 9 20 3 2" xfId="22129"/>
    <cellStyle name="Comma 9 20 3 2 2" xfId="22130"/>
    <cellStyle name="Comma 9 20 4" xfId="22131"/>
    <cellStyle name="Comma 9 20 4 2" xfId="22132"/>
    <cellStyle name="Comma 9 20 4 2 2" xfId="22133"/>
    <cellStyle name="Comma 9 20 5" xfId="22134"/>
    <cellStyle name="Comma 9 20 5 2" xfId="22135"/>
    <cellStyle name="Comma 9 20 5 2 2" xfId="22136"/>
    <cellStyle name="Comma 9 20 6" xfId="22137"/>
    <cellStyle name="Comma 9 20 6 2" xfId="22138"/>
    <cellStyle name="Comma 9 20 6 2 2" xfId="22139"/>
    <cellStyle name="Comma 9 20 7" xfId="22140"/>
    <cellStyle name="Comma 9 20 7 2" xfId="22141"/>
    <cellStyle name="Comma 9 20 7 2 2" xfId="22142"/>
    <cellStyle name="Comma 9 20 8" xfId="22143"/>
    <cellStyle name="Comma 9 20 8 2" xfId="22144"/>
    <cellStyle name="Comma 9 20 8 2 2" xfId="22145"/>
    <cellStyle name="Comma 9 20 9" xfId="22146"/>
    <cellStyle name="Comma 9 20 9 2" xfId="22147"/>
    <cellStyle name="Comma 9 20 9 2 2" xfId="22148"/>
    <cellStyle name="Comma 9 21" xfId="22149"/>
    <cellStyle name="Comma 9 21 10" xfId="22150"/>
    <cellStyle name="Comma 9 21 10 2" xfId="22151"/>
    <cellStyle name="Comma 9 21 10 2 2" xfId="22152"/>
    <cellStyle name="Comma 9 21 11" xfId="22153"/>
    <cellStyle name="Comma 9 21 11 2" xfId="22154"/>
    <cellStyle name="Comma 9 21 11 2 2" xfId="22155"/>
    <cellStyle name="Comma 9 21 12" xfId="22156"/>
    <cellStyle name="Comma 9 21 12 2" xfId="22157"/>
    <cellStyle name="Comma 9 21 12 2 2" xfId="22158"/>
    <cellStyle name="Comma 9 21 13" xfId="22159"/>
    <cellStyle name="Comma 9 21 13 2" xfId="22160"/>
    <cellStyle name="Comma 9 21 13 2 2" xfId="22161"/>
    <cellStyle name="Comma 9 21 14" xfId="22162"/>
    <cellStyle name="Comma 9 21 14 2" xfId="22163"/>
    <cellStyle name="Comma 9 21 14 2 2" xfId="22164"/>
    <cellStyle name="Comma 9 21 15" xfId="22165"/>
    <cellStyle name="Comma 9 21 15 2" xfId="22166"/>
    <cellStyle name="Comma 9 21 2" xfId="22167"/>
    <cellStyle name="Comma 9 21 2 2" xfId="22168"/>
    <cellStyle name="Comma 9 21 2 2 2" xfId="22169"/>
    <cellStyle name="Comma 9 21 3" xfId="22170"/>
    <cellStyle name="Comma 9 21 3 2" xfId="22171"/>
    <cellStyle name="Comma 9 21 3 2 2" xfId="22172"/>
    <cellStyle name="Comma 9 21 4" xfId="22173"/>
    <cellStyle name="Comma 9 21 4 2" xfId="22174"/>
    <cellStyle name="Comma 9 21 4 2 2" xfId="22175"/>
    <cellStyle name="Comma 9 21 5" xfId="22176"/>
    <cellStyle name="Comma 9 21 5 2" xfId="22177"/>
    <cellStyle name="Comma 9 21 5 2 2" xfId="22178"/>
    <cellStyle name="Comma 9 21 6" xfId="22179"/>
    <cellStyle name="Comma 9 21 6 2" xfId="22180"/>
    <cellStyle name="Comma 9 21 6 2 2" xfId="22181"/>
    <cellStyle name="Comma 9 21 7" xfId="22182"/>
    <cellStyle name="Comma 9 21 7 2" xfId="22183"/>
    <cellStyle name="Comma 9 21 7 2 2" xfId="22184"/>
    <cellStyle name="Comma 9 21 8" xfId="22185"/>
    <cellStyle name="Comma 9 21 8 2" xfId="22186"/>
    <cellStyle name="Comma 9 21 8 2 2" xfId="22187"/>
    <cellStyle name="Comma 9 21 9" xfId="22188"/>
    <cellStyle name="Comma 9 21 9 2" xfId="22189"/>
    <cellStyle name="Comma 9 21 9 2 2" xfId="22190"/>
    <cellStyle name="Comma 9 22" xfId="22191"/>
    <cellStyle name="Comma 9 22 10" xfId="22192"/>
    <cellStyle name="Comma 9 22 10 2" xfId="22193"/>
    <cellStyle name="Comma 9 22 10 2 2" xfId="22194"/>
    <cellStyle name="Comma 9 22 11" xfId="22195"/>
    <cellStyle name="Comma 9 22 11 2" xfId="22196"/>
    <cellStyle name="Comma 9 22 11 2 2" xfId="22197"/>
    <cellStyle name="Comma 9 22 12" xfId="22198"/>
    <cellStyle name="Comma 9 22 12 2" xfId="22199"/>
    <cellStyle name="Comma 9 22 12 2 2" xfId="22200"/>
    <cellStyle name="Comma 9 22 13" xfId="22201"/>
    <cellStyle name="Comma 9 22 13 2" xfId="22202"/>
    <cellStyle name="Comma 9 22 13 2 2" xfId="22203"/>
    <cellStyle name="Comma 9 22 14" xfId="22204"/>
    <cellStyle name="Comma 9 22 14 2" xfId="22205"/>
    <cellStyle name="Comma 9 22 14 2 2" xfId="22206"/>
    <cellStyle name="Comma 9 22 15" xfId="22207"/>
    <cellStyle name="Comma 9 22 15 2" xfId="22208"/>
    <cellStyle name="Comma 9 22 2" xfId="22209"/>
    <cellStyle name="Comma 9 22 2 2" xfId="22210"/>
    <cellStyle name="Comma 9 22 2 2 2" xfId="22211"/>
    <cellStyle name="Comma 9 22 3" xfId="22212"/>
    <cellStyle name="Comma 9 22 3 2" xfId="22213"/>
    <cellStyle name="Comma 9 22 3 2 2" xfId="22214"/>
    <cellStyle name="Comma 9 22 4" xfId="22215"/>
    <cellStyle name="Comma 9 22 4 2" xfId="22216"/>
    <cellStyle name="Comma 9 22 4 2 2" xfId="22217"/>
    <cellStyle name="Comma 9 22 5" xfId="22218"/>
    <cellStyle name="Comma 9 22 5 2" xfId="22219"/>
    <cellStyle name="Comma 9 22 5 2 2" xfId="22220"/>
    <cellStyle name="Comma 9 22 6" xfId="22221"/>
    <cellStyle name="Comma 9 22 6 2" xfId="22222"/>
    <cellStyle name="Comma 9 22 6 2 2" xfId="22223"/>
    <cellStyle name="Comma 9 22 7" xfId="22224"/>
    <cellStyle name="Comma 9 22 7 2" xfId="22225"/>
    <cellStyle name="Comma 9 22 7 2 2" xfId="22226"/>
    <cellStyle name="Comma 9 22 8" xfId="22227"/>
    <cellStyle name="Comma 9 22 8 2" xfId="22228"/>
    <cellStyle name="Comma 9 22 8 2 2" xfId="22229"/>
    <cellStyle name="Comma 9 22 9" xfId="22230"/>
    <cellStyle name="Comma 9 22 9 2" xfId="22231"/>
    <cellStyle name="Comma 9 22 9 2 2" xfId="22232"/>
    <cellStyle name="Comma 9 23" xfId="22233"/>
    <cellStyle name="Comma 9 23 10" xfId="22234"/>
    <cellStyle name="Comma 9 23 10 2" xfId="22235"/>
    <cellStyle name="Comma 9 23 10 2 2" xfId="22236"/>
    <cellStyle name="Comma 9 23 11" xfId="22237"/>
    <cellStyle name="Comma 9 23 11 2" xfId="22238"/>
    <cellStyle name="Comma 9 23 11 2 2" xfId="22239"/>
    <cellStyle name="Comma 9 23 12" xfId="22240"/>
    <cellStyle name="Comma 9 23 12 2" xfId="22241"/>
    <cellStyle name="Comma 9 23 12 2 2" xfId="22242"/>
    <cellStyle name="Comma 9 23 13" xfId="22243"/>
    <cellStyle name="Comma 9 23 13 2" xfId="22244"/>
    <cellStyle name="Comma 9 23 13 2 2" xfId="22245"/>
    <cellStyle name="Comma 9 23 14" xfId="22246"/>
    <cellStyle name="Comma 9 23 14 2" xfId="22247"/>
    <cellStyle name="Comma 9 23 14 2 2" xfId="22248"/>
    <cellStyle name="Comma 9 23 15" xfId="22249"/>
    <cellStyle name="Comma 9 23 15 2" xfId="22250"/>
    <cellStyle name="Comma 9 23 2" xfId="22251"/>
    <cellStyle name="Comma 9 23 2 2" xfId="22252"/>
    <cellStyle name="Comma 9 23 2 2 2" xfId="22253"/>
    <cellStyle name="Comma 9 23 3" xfId="22254"/>
    <cellStyle name="Comma 9 23 3 2" xfId="22255"/>
    <cellStyle name="Comma 9 23 3 2 2" xfId="22256"/>
    <cellStyle name="Comma 9 23 4" xfId="22257"/>
    <cellStyle name="Comma 9 23 4 2" xfId="22258"/>
    <cellStyle name="Comma 9 23 4 2 2" xfId="22259"/>
    <cellStyle name="Comma 9 23 5" xfId="22260"/>
    <cellStyle name="Comma 9 23 5 2" xfId="22261"/>
    <cellStyle name="Comma 9 23 5 2 2" xfId="22262"/>
    <cellStyle name="Comma 9 23 6" xfId="22263"/>
    <cellStyle name="Comma 9 23 6 2" xfId="22264"/>
    <cellStyle name="Comma 9 23 6 2 2" xfId="22265"/>
    <cellStyle name="Comma 9 23 7" xfId="22266"/>
    <cellStyle name="Comma 9 23 7 2" xfId="22267"/>
    <cellStyle name="Comma 9 23 7 2 2" xfId="22268"/>
    <cellStyle name="Comma 9 23 8" xfId="22269"/>
    <cellStyle name="Comma 9 23 8 2" xfId="22270"/>
    <cellStyle name="Comma 9 23 8 2 2" xfId="22271"/>
    <cellStyle name="Comma 9 23 9" xfId="22272"/>
    <cellStyle name="Comma 9 23 9 2" xfId="22273"/>
    <cellStyle name="Comma 9 23 9 2 2" xfId="22274"/>
    <cellStyle name="Comma 9 24" xfId="22275"/>
    <cellStyle name="Comma 9 24 2" xfId="22276"/>
    <cellStyle name="Comma 9 24 2 2" xfId="22277"/>
    <cellStyle name="Comma 9 25" xfId="22278"/>
    <cellStyle name="Comma 9 25 2" xfId="22279"/>
    <cellStyle name="Comma 9 25 2 2" xfId="22280"/>
    <cellStyle name="Comma 9 26" xfId="22281"/>
    <cellStyle name="Comma 9 26 2" xfId="22282"/>
    <cellStyle name="Comma 9 26 2 2" xfId="22283"/>
    <cellStyle name="Comma 9 27" xfId="22284"/>
    <cellStyle name="Comma 9 27 2" xfId="22285"/>
    <cellStyle name="Comma 9 27 2 2" xfId="22286"/>
    <cellStyle name="Comma 9 28" xfId="22287"/>
    <cellStyle name="Comma 9 28 2" xfId="22288"/>
    <cellStyle name="Comma 9 28 2 2" xfId="22289"/>
    <cellStyle name="Comma 9 29" xfId="22290"/>
    <cellStyle name="Comma 9 29 2" xfId="22291"/>
    <cellStyle name="Comma 9 29 2 2" xfId="22292"/>
    <cellStyle name="Comma 9 3" xfId="22293"/>
    <cellStyle name="Comma 9 3 10" xfId="22294"/>
    <cellStyle name="Comma 9 3 10 2" xfId="22295"/>
    <cellStyle name="Comma 9 3 10 2 2" xfId="22296"/>
    <cellStyle name="Comma 9 3 11" xfId="22297"/>
    <cellStyle name="Comma 9 3 11 2" xfId="22298"/>
    <cellStyle name="Comma 9 3 11 2 2" xfId="22299"/>
    <cellStyle name="Comma 9 3 12" xfId="22300"/>
    <cellStyle name="Comma 9 3 12 2" xfId="22301"/>
    <cellStyle name="Comma 9 3 12 2 2" xfId="22302"/>
    <cellStyle name="Comma 9 3 13" xfId="22303"/>
    <cellStyle name="Comma 9 3 13 2" xfId="22304"/>
    <cellStyle name="Comma 9 3 13 2 2" xfId="22305"/>
    <cellStyle name="Comma 9 3 14" xfId="22306"/>
    <cellStyle name="Comma 9 3 14 2" xfId="22307"/>
    <cellStyle name="Comma 9 3 14 2 2" xfId="22308"/>
    <cellStyle name="Comma 9 3 15" xfId="22309"/>
    <cellStyle name="Comma 9 3 15 2" xfId="22310"/>
    <cellStyle name="Comma 9 3 2" xfId="22311"/>
    <cellStyle name="Comma 9 3 2 2" xfId="22312"/>
    <cellStyle name="Comma 9 3 2 2 2" xfId="22313"/>
    <cellStyle name="Comma 9 3 3" xfId="22314"/>
    <cellStyle name="Comma 9 3 3 2" xfId="22315"/>
    <cellStyle name="Comma 9 3 3 2 2" xfId="22316"/>
    <cellStyle name="Comma 9 3 4" xfId="22317"/>
    <cellStyle name="Comma 9 3 4 2" xfId="22318"/>
    <cellStyle name="Comma 9 3 4 2 2" xfId="22319"/>
    <cellStyle name="Comma 9 3 5" xfId="22320"/>
    <cellStyle name="Comma 9 3 5 2" xfId="22321"/>
    <cellStyle name="Comma 9 3 5 2 2" xfId="22322"/>
    <cellStyle name="Comma 9 3 6" xfId="22323"/>
    <cellStyle name="Comma 9 3 6 2" xfId="22324"/>
    <cellStyle name="Comma 9 3 6 2 2" xfId="22325"/>
    <cellStyle name="Comma 9 3 7" xfId="22326"/>
    <cellStyle name="Comma 9 3 7 2" xfId="22327"/>
    <cellStyle name="Comma 9 3 7 2 2" xfId="22328"/>
    <cellStyle name="Comma 9 3 8" xfId="22329"/>
    <cellStyle name="Comma 9 3 8 2" xfId="22330"/>
    <cellStyle name="Comma 9 3 8 2 2" xfId="22331"/>
    <cellStyle name="Comma 9 3 9" xfId="22332"/>
    <cellStyle name="Comma 9 3 9 2" xfId="22333"/>
    <cellStyle name="Comma 9 3 9 2 2" xfId="22334"/>
    <cellStyle name="Comma 9 30" xfId="22335"/>
    <cellStyle name="Comma 9 30 2" xfId="22336"/>
    <cellStyle name="Comma 9 30 2 2" xfId="22337"/>
    <cellStyle name="Comma 9 31" xfId="22338"/>
    <cellStyle name="Comma 9 31 2" xfId="22339"/>
    <cellStyle name="Comma 9 31 2 2" xfId="22340"/>
    <cellStyle name="Comma 9 32" xfId="22341"/>
    <cellStyle name="Comma 9 32 2" xfId="22342"/>
    <cellStyle name="Comma 9 32 2 2" xfId="22343"/>
    <cellStyle name="Comma 9 33" xfId="22344"/>
    <cellStyle name="Comma 9 33 2" xfId="22345"/>
    <cellStyle name="Comma 9 33 2 2" xfId="22346"/>
    <cellStyle name="Comma 9 34" xfId="22347"/>
    <cellStyle name="Comma 9 34 2" xfId="22348"/>
    <cellStyle name="Comma 9 34 2 2" xfId="22349"/>
    <cellStyle name="Comma 9 35" xfId="22350"/>
    <cellStyle name="Comma 9 35 2" xfId="22351"/>
    <cellStyle name="Comma 9 35 2 2" xfId="22352"/>
    <cellStyle name="Comma 9 36" xfId="22353"/>
    <cellStyle name="Comma 9 36 2" xfId="22354"/>
    <cellStyle name="Comma 9 36 2 2" xfId="22355"/>
    <cellStyle name="Comma 9 37" xfId="22356"/>
    <cellStyle name="Comma 9 37 2" xfId="22357"/>
    <cellStyle name="Comma 9 38" xfId="22358"/>
    <cellStyle name="Comma 9 38 2" xfId="22359"/>
    <cellStyle name="Comma 9 39" xfId="22360"/>
    <cellStyle name="Comma 9 4" xfId="22361"/>
    <cellStyle name="Comma 9 4 10" xfId="22362"/>
    <cellStyle name="Comma 9 4 10 2" xfId="22363"/>
    <cellStyle name="Comma 9 4 10 2 2" xfId="22364"/>
    <cellStyle name="Comma 9 4 11" xfId="22365"/>
    <cellStyle name="Comma 9 4 11 2" xfId="22366"/>
    <cellStyle name="Comma 9 4 11 2 2" xfId="22367"/>
    <cellStyle name="Comma 9 4 12" xfId="22368"/>
    <cellStyle name="Comma 9 4 12 2" xfId="22369"/>
    <cellStyle name="Comma 9 4 12 2 2" xfId="22370"/>
    <cellStyle name="Comma 9 4 13" xfId="22371"/>
    <cellStyle name="Comma 9 4 13 2" xfId="22372"/>
    <cellStyle name="Comma 9 4 13 2 2" xfId="22373"/>
    <cellStyle name="Comma 9 4 14" xfId="22374"/>
    <cellStyle name="Comma 9 4 14 2" xfId="22375"/>
    <cellStyle name="Comma 9 4 14 2 2" xfId="22376"/>
    <cellStyle name="Comma 9 4 15" xfId="22377"/>
    <cellStyle name="Comma 9 4 15 2" xfId="22378"/>
    <cellStyle name="Comma 9 4 2" xfId="22379"/>
    <cellStyle name="Comma 9 4 2 2" xfId="22380"/>
    <cellStyle name="Comma 9 4 2 2 2" xfId="22381"/>
    <cellStyle name="Comma 9 4 3" xfId="22382"/>
    <cellStyle name="Comma 9 4 3 2" xfId="22383"/>
    <cellStyle name="Comma 9 4 3 2 2" xfId="22384"/>
    <cellStyle name="Comma 9 4 4" xfId="22385"/>
    <cellStyle name="Comma 9 4 4 2" xfId="22386"/>
    <cellStyle name="Comma 9 4 4 2 2" xfId="22387"/>
    <cellStyle name="Comma 9 4 5" xfId="22388"/>
    <cellStyle name="Comma 9 4 5 2" xfId="22389"/>
    <cellStyle name="Comma 9 4 5 2 2" xfId="22390"/>
    <cellStyle name="Comma 9 4 6" xfId="22391"/>
    <cellStyle name="Comma 9 4 6 2" xfId="22392"/>
    <cellStyle name="Comma 9 4 6 2 2" xfId="22393"/>
    <cellStyle name="Comma 9 4 7" xfId="22394"/>
    <cellStyle name="Comma 9 4 7 2" xfId="22395"/>
    <cellStyle name="Comma 9 4 7 2 2" xfId="22396"/>
    <cellStyle name="Comma 9 4 8" xfId="22397"/>
    <cellStyle name="Comma 9 4 8 2" xfId="22398"/>
    <cellStyle name="Comma 9 4 8 2 2" xfId="22399"/>
    <cellStyle name="Comma 9 4 9" xfId="22400"/>
    <cellStyle name="Comma 9 4 9 2" xfId="22401"/>
    <cellStyle name="Comma 9 4 9 2 2" xfId="22402"/>
    <cellStyle name="Comma 9 5" xfId="22403"/>
    <cellStyle name="Comma 9 5 10" xfId="22404"/>
    <cellStyle name="Comma 9 5 10 2" xfId="22405"/>
    <cellStyle name="Comma 9 5 10 2 2" xfId="22406"/>
    <cellStyle name="Comma 9 5 11" xfId="22407"/>
    <cellStyle name="Comma 9 5 11 2" xfId="22408"/>
    <cellStyle name="Comma 9 5 11 2 2" xfId="22409"/>
    <cellStyle name="Comma 9 5 12" xfId="22410"/>
    <cellStyle name="Comma 9 5 12 2" xfId="22411"/>
    <cellStyle name="Comma 9 5 12 2 2" xfId="22412"/>
    <cellStyle name="Comma 9 5 13" xfId="22413"/>
    <cellStyle name="Comma 9 5 13 2" xfId="22414"/>
    <cellStyle name="Comma 9 5 13 2 2" xfId="22415"/>
    <cellStyle name="Comma 9 5 14" xfId="22416"/>
    <cellStyle name="Comma 9 5 14 2" xfId="22417"/>
    <cellStyle name="Comma 9 5 14 2 2" xfId="22418"/>
    <cellStyle name="Comma 9 5 15" xfId="22419"/>
    <cellStyle name="Comma 9 5 15 2" xfId="22420"/>
    <cellStyle name="Comma 9 5 2" xfId="22421"/>
    <cellStyle name="Comma 9 5 2 2" xfId="22422"/>
    <cellStyle name="Comma 9 5 2 2 2" xfId="22423"/>
    <cellStyle name="Comma 9 5 3" xfId="22424"/>
    <cellStyle name="Comma 9 5 3 2" xfId="22425"/>
    <cellStyle name="Comma 9 5 3 2 2" xfId="22426"/>
    <cellStyle name="Comma 9 5 4" xfId="22427"/>
    <cellStyle name="Comma 9 5 4 2" xfId="22428"/>
    <cellStyle name="Comma 9 5 4 2 2" xfId="22429"/>
    <cellStyle name="Comma 9 5 5" xfId="22430"/>
    <cellStyle name="Comma 9 5 5 2" xfId="22431"/>
    <cellStyle name="Comma 9 5 5 2 2" xfId="22432"/>
    <cellStyle name="Comma 9 5 6" xfId="22433"/>
    <cellStyle name="Comma 9 5 6 2" xfId="22434"/>
    <cellStyle name="Comma 9 5 6 2 2" xfId="22435"/>
    <cellStyle name="Comma 9 5 7" xfId="22436"/>
    <cellStyle name="Comma 9 5 7 2" xfId="22437"/>
    <cellStyle name="Comma 9 5 7 2 2" xfId="22438"/>
    <cellStyle name="Comma 9 5 8" xfId="22439"/>
    <cellStyle name="Comma 9 5 8 2" xfId="22440"/>
    <cellStyle name="Comma 9 5 8 2 2" xfId="22441"/>
    <cellStyle name="Comma 9 5 9" xfId="22442"/>
    <cellStyle name="Comma 9 5 9 2" xfId="22443"/>
    <cellStyle name="Comma 9 5 9 2 2" xfId="22444"/>
    <cellStyle name="Comma 9 6" xfId="22445"/>
    <cellStyle name="Comma 9 6 10" xfId="22446"/>
    <cellStyle name="Comma 9 6 10 2" xfId="22447"/>
    <cellStyle name="Comma 9 6 10 2 2" xfId="22448"/>
    <cellStyle name="Comma 9 6 11" xfId="22449"/>
    <cellStyle name="Comma 9 6 11 2" xfId="22450"/>
    <cellStyle name="Comma 9 6 11 2 2" xfId="22451"/>
    <cellStyle name="Comma 9 6 12" xfId="22452"/>
    <cellStyle name="Comma 9 6 12 2" xfId="22453"/>
    <cellStyle name="Comma 9 6 12 2 2" xfId="22454"/>
    <cellStyle name="Comma 9 6 13" xfId="22455"/>
    <cellStyle name="Comma 9 6 13 2" xfId="22456"/>
    <cellStyle name="Comma 9 6 13 2 2" xfId="22457"/>
    <cellStyle name="Comma 9 6 14" xfId="22458"/>
    <cellStyle name="Comma 9 6 14 2" xfId="22459"/>
    <cellStyle name="Comma 9 6 14 2 2" xfId="22460"/>
    <cellStyle name="Comma 9 6 15" xfId="22461"/>
    <cellStyle name="Comma 9 6 15 2" xfId="22462"/>
    <cellStyle name="Comma 9 6 2" xfId="22463"/>
    <cellStyle name="Comma 9 6 2 2" xfId="22464"/>
    <cellStyle name="Comma 9 6 2 2 2" xfId="22465"/>
    <cellStyle name="Comma 9 6 3" xfId="22466"/>
    <cellStyle name="Comma 9 6 3 2" xfId="22467"/>
    <cellStyle name="Comma 9 6 3 2 2" xfId="22468"/>
    <cellStyle name="Comma 9 6 4" xfId="22469"/>
    <cellStyle name="Comma 9 6 4 2" xfId="22470"/>
    <cellStyle name="Comma 9 6 4 2 2" xfId="22471"/>
    <cellStyle name="Comma 9 6 5" xfId="22472"/>
    <cellStyle name="Comma 9 6 5 2" xfId="22473"/>
    <cellStyle name="Comma 9 6 5 2 2" xfId="22474"/>
    <cellStyle name="Comma 9 6 6" xfId="22475"/>
    <cellStyle name="Comma 9 6 6 2" xfId="22476"/>
    <cellStyle name="Comma 9 6 6 2 2" xfId="22477"/>
    <cellStyle name="Comma 9 6 7" xfId="22478"/>
    <cellStyle name="Comma 9 6 7 2" xfId="22479"/>
    <cellStyle name="Comma 9 6 7 2 2" xfId="22480"/>
    <cellStyle name="Comma 9 6 8" xfId="22481"/>
    <cellStyle name="Comma 9 6 8 2" xfId="22482"/>
    <cellStyle name="Comma 9 6 8 2 2" xfId="22483"/>
    <cellStyle name="Comma 9 6 9" xfId="22484"/>
    <cellStyle name="Comma 9 6 9 2" xfId="22485"/>
    <cellStyle name="Comma 9 6 9 2 2" xfId="22486"/>
    <cellStyle name="Comma 9 7" xfId="22487"/>
    <cellStyle name="Comma 9 7 10" xfId="22488"/>
    <cellStyle name="Comma 9 7 10 2" xfId="22489"/>
    <cellStyle name="Comma 9 7 10 2 2" xfId="22490"/>
    <cellStyle name="Comma 9 7 11" xfId="22491"/>
    <cellStyle name="Comma 9 7 11 2" xfId="22492"/>
    <cellStyle name="Comma 9 7 11 2 2" xfId="22493"/>
    <cellStyle name="Comma 9 7 12" xfId="22494"/>
    <cellStyle name="Comma 9 7 12 2" xfId="22495"/>
    <cellStyle name="Comma 9 7 12 2 2" xfId="22496"/>
    <cellStyle name="Comma 9 7 13" xfId="22497"/>
    <cellStyle name="Comma 9 7 13 2" xfId="22498"/>
    <cellStyle name="Comma 9 7 13 2 2" xfId="22499"/>
    <cellStyle name="Comma 9 7 14" xfId="22500"/>
    <cellStyle name="Comma 9 7 14 2" xfId="22501"/>
    <cellStyle name="Comma 9 7 14 2 2" xfId="22502"/>
    <cellStyle name="Comma 9 7 15" xfId="22503"/>
    <cellStyle name="Comma 9 7 15 2" xfId="22504"/>
    <cellStyle name="Comma 9 7 2" xfId="22505"/>
    <cellStyle name="Comma 9 7 2 2" xfId="22506"/>
    <cellStyle name="Comma 9 7 2 2 2" xfId="22507"/>
    <cellStyle name="Comma 9 7 3" xfId="22508"/>
    <cellStyle name="Comma 9 7 3 2" xfId="22509"/>
    <cellStyle name="Comma 9 7 3 2 2" xfId="22510"/>
    <cellStyle name="Comma 9 7 4" xfId="22511"/>
    <cellStyle name="Comma 9 7 4 2" xfId="22512"/>
    <cellStyle name="Comma 9 7 4 2 2" xfId="22513"/>
    <cellStyle name="Comma 9 7 5" xfId="22514"/>
    <cellStyle name="Comma 9 7 5 2" xfId="22515"/>
    <cellStyle name="Comma 9 7 5 2 2" xfId="22516"/>
    <cellStyle name="Comma 9 7 6" xfId="22517"/>
    <cellStyle name="Comma 9 7 6 2" xfId="22518"/>
    <cellStyle name="Comma 9 7 6 2 2" xfId="22519"/>
    <cellStyle name="Comma 9 7 7" xfId="22520"/>
    <cellStyle name="Comma 9 7 7 2" xfId="22521"/>
    <cellStyle name="Comma 9 7 7 2 2" xfId="22522"/>
    <cellStyle name="Comma 9 7 8" xfId="22523"/>
    <cellStyle name="Comma 9 7 8 2" xfId="22524"/>
    <cellStyle name="Comma 9 7 8 2 2" xfId="22525"/>
    <cellStyle name="Comma 9 7 9" xfId="22526"/>
    <cellStyle name="Comma 9 7 9 2" xfId="22527"/>
    <cellStyle name="Comma 9 7 9 2 2" xfId="22528"/>
    <cellStyle name="Comma 9 8" xfId="22529"/>
    <cellStyle name="Comma 9 8 10" xfId="22530"/>
    <cellStyle name="Comma 9 8 10 2" xfId="22531"/>
    <cellStyle name="Comma 9 8 10 2 2" xfId="22532"/>
    <cellStyle name="Comma 9 8 11" xfId="22533"/>
    <cellStyle name="Comma 9 8 11 2" xfId="22534"/>
    <cellStyle name="Comma 9 8 11 2 2" xfId="22535"/>
    <cellStyle name="Comma 9 8 12" xfId="22536"/>
    <cellStyle name="Comma 9 8 12 2" xfId="22537"/>
    <cellStyle name="Comma 9 8 12 2 2" xfId="22538"/>
    <cellStyle name="Comma 9 8 13" xfId="22539"/>
    <cellStyle name="Comma 9 8 13 2" xfId="22540"/>
    <cellStyle name="Comma 9 8 13 2 2" xfId="22541"/>
    <cellStyle name="Comma 9 8 14" xfId="22542"/>
    <cellStyle name="Comma 9 8 14 2" xfId="22543"/>
    <cellStyle name="Comma 9 8 14 2 2" xfId="22544"/>
    <cellStyle name="Comma 9 8 15" xfId="22545"/>
    <cellStyle name="Comma 9 8 15 2" xfId="22546"/>
    <cellStyle name="Comma 9 8 2" xfId="22547"/>
    <cellStyle name="Comma 9 8 2 2" xfId="22548"/>
    <cellStyle name="Comma 9 8 2 2 2" xfId="22549"/>
    <cellStyle name="Comma 9 8 3" xfId="22550"/>
    <cellStyle name="Comma 9 8 3 2" xfId="22551"/>
    <cellStyle name="Comma 9 8 3 2 2" xfId="22552"/>
    <cellStyle name="Comma 9 8 4" xfId="22553"/>
    <cellStyle name="Comma 9 8 4 2" xfId="22554"/>
    <cellStyle name="Comma 9 8 4 2 2" xfId="22555"/>
    <cellStyle name="Comma 9 8 5" xfId="22556"/>
    <cellStyle name="Comma 9 8 5 2" xfId="22557"/>
    <cellStyle name="Comma 9 8 5 2 2" xfId="22558"/>
    <cellStyle name="Comma 9 8 6" xfId="22559"/>
    <cellStyle name="Comma 9 8 6 2" xfId="22560"/>
    <cellStyle name="Comma 9 8 6 2 2" xfId="22561"/>
    <cellStyle name="Comma 9 8 7" xfId="22562"/>
    <cellStyle name="Comma 9 8 7 2" xfId="22563"/>
    <cellStyle name="Comma 9 8 7 2 2" xfId="22564"/>
    <cellStyle name="Comma 9 8 8" xfId="22565"/>
    <cellStyle name="Comma 9 8 8 2" xfId="22566"/>
    <cellStyle name="Comma 9 8 8 2 2" xfId="22567"/>
    <cellStyle name="Comma 9 8 9" xfId="22568"/>
    <cellStyle name="Comma 9 8 9 2" xfId="22569"/>
    <cellStyle name="Comma 9 8 9 2 2" xfId="22570"/>
    <cellStyle name="Comma 9 9" xfId="22571"/>
    <cellStyle name="Comma 9 9 10" xfId="22572"/>
    <cellStyle name="Comma 9 9 10 2" xfId="22573"/>
    <cellStyle name="Comma 9 9 10 2 2" xfId="22574"/>
    <cellStyle name="Comma 9 9 11" xfId="22575"/>
    <cellStyle name="Comma 9 9 11 2" xfId="22576"/>
    <cellStyle name="Comma 9 9 11 2 2" xfId="22577"/>
    <cellStyle name="Comma 9 9 12" xfId="22578"/>
    <cellStyle name="Comma 9 9 12 2" xfId="22579"/>
    <cellStyle name="Comma 9 9 12 2 2" xfId="22580"/>
    <cellStyle name="Comma 9 9 13" xfId="22581"/>
    <cellStyle name="Comma 9 9 13 2" xfId="22582"/>
    <cellStyle name="Comma 9 9 13 2 2" xfId="22583"/>
    <cellStyle name="Comma 9 9 14" xfId="22584"/>
    <cellStyle name="Comma 9 9 14 2" xfId="22585"/>
    <cellStyle name="Comma 9 9 14 2 2" xfId="22586"/>
    <cellStyle name="Comma 9 9 15" xfId="22587"/>
    <cellStyle name="Comma 9 9 15 2" xfId="22588"/>
    <cellStyle name="Comma 9 9 2" xfId="22589"/>
    <cellStyle name="Comma 9 9 2 2" xfId="22590"/>
    <cellStyle name="Comma 9 9 2 2 2" xfId="22591"/>
    <cellStyle name="Comma 9 9 3" xfId="22592"/>
    <cellStyle name="Comma 9 9 3 2" xfId="22593"/>
    <cellStyle name="Comma 9 9 3 2 2" xfId="22594"/>
    <cellStyle name="Comma 9 9 4" xfId="22595"/>
    <cellStyle name="Comma 9 9 4 2" xfId="22596"/>
    <cellStyle name="Comma 9 9 4 2 2" xfId="22597"/>
    <cellStyle name="Comma 9 9 5" xfId="22598"/>
    <cellStyle name="Comma 9 9 5 2" xfId="22599"/>
    <cellStyle name="Comma 9 9 5 2 2" xfId="22600"/>
    <cellStyle name="Comma 9 9 6" xfId="22601"/>
    <cellStyle name="Comma 9 9 6 2" xfId="22602"/>
    <cellStyle name="Comma 9 9 6 2 2" xfId="22603"/>
    <cellStyle name="Comma 9 9 7" xfId="22604"/>
    <cellStyle name="Comma 9 9 7 2" xfId="22605"/>
    <cellStyle name="Comma 9 9 7 2 2" xfId="22606"/>
    <cellStyle name="Comma 9 9 8" xfId="22607"/>
    <cellStyle name="Comma 9 9 8 2" xfId="22608"/>
    <cellStyle name="Comma 9 9 8 2 2" xfId="22609"/>
    <cellStyle name="Comma 9 9 9" xfId="22610"/>
    <cellStyle name="Comma 9 9 9 2" xfId="22611"/>
    <cellStyle name="Comma 9 9 9 2 2" xfId="22612"/>
    <cellStyle name="Comma0" xfId="22613"/>
    <cellStyle name="Comma0 10" xfId="22614"/>
    <cellStyle name="Comma0 11" xfId="49572"/>
    <cellStyle name="Comma0 2" xfId="22615"/>
    <cellStyle name="Comma0 2 2" xfId="22616"/>
    <cellStyle name="Comma0 2 2 2" xfId="49573"/>
    <cellStyle name="Comma0 2 3" xfId="22617"/>
    <cellStyle name="Comma0 2 4" xfId="22618"/>
    <cellStyle name="Comma0 2 5" xfId="22619"/>
    <cellStyle name="Comma0 2 6" xfId="22620"/>
    <cellStyle name="Comma0 2 7" xfId="22621"/>
    <cellStyle name="Comma0 3" xfId="22622"/>
    <cellStyle name="Comma0 3 2" xfId="22623"/>
    <cellStyle name="Comma0 3 3" xfId="22624"/>
    <cellStyle name="Comma0 3 4" xfId="22625"/>
    <cellStyle name="Comma0 3 5" xfId="22626"/>
    <cellStyle name="Comma0 3 6" xfId="22627"/>
    <cellStyle name="Comma0 3 7" xfId="22628"/>
    <cellStyle name="Comma0 4" xfId="22629"/>
    <cellStyle name="Comma0 4 2" xfId="22630"/>
    <cellStyle name="Comma0 4 3" xfId="22631"/>
    <cellStyle name="Comma0 4 4" xfId="22632"/>
    <cellStyle name="Comma0 4 5" xfId="22633"/>
    <cellStyle name="Comma0 4 6" xfId="22634"/>
    <cellStyle name="Comma0 4 7" xfId="22635"/>
    <cellStyle name="Comma0 5" xfId="22636"/>
    <cellStyle name="Comma0 5 2" xfId="22637"/>
    <cellStyle name="Comma0 5 3" xfId="22638"/>
    <cellStyle name="Comma0 5 4" xfId="22639"/>
    <cellStyle name="Comma0 5 5" xfId="22640"/>
    <cellStyle name="Comma0 5 6" xfId="22641"/>
    <cellStyle name="Comma0 5 7" xfId="22642"/>
    <cellStyle name="Comma0 6" xfId="22643"/>
    <cellStyle name="Comma0 7" xfId="22644"/>
    <cellStyle name="Comma0 8" xfId="22645"/>
    <cellStyle name="Comma0 9" xfId="22646"/>
    <cellStyle name="Comment" xfId="22647"/>
    <cellStyle name="Company" xfId="22648"/>
    <cellStyle name="CurRatio" xfId="22649"/>
    <cellStyle name="Curren - Style3" xfId="22650"/>
    <cellStyle name="Curren - Style3 2" xfId="22651"/>
    <cellStyle name="Curren - Style3 2 2" xfId="22652"/>
    <cellStyle name="Curren - Style4" xfId="22653"/>
    <cellStyle name="Curren - Style4 2" xfId="22654"/>
    <cellStyle name="Curren - Style4 2 2" xfId="22655"/>
    <cellStyle name="Currency (0.00)" xfId="22656"/>
    <cellStyle name="Currency (0.00) 2" xfId="22657"/>
    <cellStyle name="Currency (0.00) 2 2" xfId="22658"/>
    <cellStyle name="Currency (0.00) 2 2 2" xfId="49574"/>
    <cellStyle name="Currency (0.00) 2 3" xfId="22659"/>
    <cellStyle name="Currency (0.00) 2 4" xfId="22660"/>
    <cellStyle name="Currency (0.00) 2 5" xfId="22661"/>
    <cellStyle name="Currency (0.00) 2 6" xfId="22662"/>
    <cellStyle name="Currency (0.00) 3" xfId="22663"/>
    <cellStyle name="Currency (0.00) 4" xfId="22664"/>
    <cellStyle name="Currency (0.00) 5" xfId="22665"/>
    <cellStyle name="Currency (0.00) 6" xfId="22666"/>
    <cellStyle name="Currency (0.00) 7" xfId="22667"/>
    <cellStyle name="Currency [00]" xfId="22668"/>
    <cellStyle name="Currency [00] 10" xfId="22669"/>
    <cellStyle name="Currency [00] 2" xfId="22670"/>
    <cellStyle name="Currency [00] 2 2" xfId="22671"/>
    <cellStyle name="Currency [00] 2 2 2" xfId="49575"/>
    <cellStyle name="Currency [00] 2 3" xfId="22672"/>
    <cellStyle name="Currency [00] 2 4" xfId="22673"/>
    <cellStyle name="Currency [00] 2 5" xfId="22674"/>
    <cellStyle name="Currency [00] 2 6" xfId="22675"/>
    <cellStyle name="Currency [00] 2 7" xfId="22676"/>
    <cellStyle name="Currency [00] 3" xfId="22677"/>
    <cellStyle name="Currency [00] 3 2" xfId="22678"/>
    <cellStyle name="Currency [00] 3 3" xfId="22679"/>
    <cellStyle name="Currency [00] 3 4" xfId="22680"/>
    <cellStyle name="Currency [00] 3 5" xfId="22681"/>
    <cellStyle name="Currency [00] 3 6" xfId="22682"/>
    <cellStyle name="Currency [00] 3 7" xfId="22683"/>
    <cellStyle name="Currency [00] 4" xfId="22684"/>
    <cellStyle name="Currency [00] 4 2" xfId="22685"/>
    <cellStyle name="Currency [00] 4 3" xfId="22686"/>
    <cellStyle name="Currency [00] 4 4" xfId="22687"/>
    <cellStyle name="Currency [00] 4 5" xfId="22688"/>
    <cellStyle name="Currency [00] 4 6" xfId="22689"/>
    <cellStyle name="Currency [00] 4 7" xfId="22690"/>
    <cellStyle name="Currency [00] 5" xfId="22691"/>
    <cellStyle name="Currency [00] 5 2" xfId="22692"/>
    <cellStyle name="Currency [00] 5 3" xfId="22693"/>
    <cellStyle name="Currency [00] 5 4" xfId="22694"/>
    <cellStyle name="Currency [00] 5 5" xfId="22695"/>
    <cellStyle name="Currency [00] 5 6" xfId="22696"/>
    <cellStyle name="Currency [00] 5 7" xfId="22697"/>
    <cellStyle name="Currency [00] 6" xfId="22698"/>
    <cellStyle name="Currency [00] 7" xfId="22699"/>
    <cellStyle name="Currency [00] 8" xfId="22700"/>
    <cellStyle name="Currency [00] 9" xfId="22701"/>
    <cellStyle name="Currency 2" xfId="22702"/>
    <cellStyle name="Currency 2 2" xfId="22703"/>
    <cellStyle name="Currency 2 2 2" xfId="22704"/>
    <cellStyle name="Currency 2 2 2 2" xfId="22705"/>
    <cellStyle name="Currency 2 3" xfId="22706"/>
    <cellStyle name="Currency 2 3 2" xfId="22707"/>
    <cellStyle name="Currency0" xfId="22708"/>
    <cellStyle name="Currency0 10" xfId="22709"/>
    <cellStyle name="Currency0 11" xfId="49576"/>
    <cellStyle name="Currency0 2" xfId="22710"/>
    <cellStyle name="Currency0 2 2" xfId="22711"/>
    <cellStyle name="Currency0 2 2 2" xfId="49577"/>
    <cellStyle name="Currency0 2 3" xfId="22712"/>
    <cellStyle name="Currency0 2 4" xfId="22713"/>
    <cellStyle name="Currency0 2 5" xfId="22714"/>
    <cellStyle name="Currency0 2 6" xfId="22715"/>
    <cellStyle name="Currency0 2 7" xfId="22716"/>
    <cellStyle name="Currency0 3" xfId="22717"/>
    <cellStyle name="Currency0 3 2" xfId="22718"/>
    <cellStyle name="Currency0 3 3" xfId="22719"/>
    <cellStyle name="Currency0 3 4" xfId="22720"/>
    <cellStyle name="Currency0 3 5" xfId="22721"/>
    <cellStyle name="Currency0 3 6" xfId="22722"/>
    <cellStyle name="Currency0 3 7" xfId="22723"/>
    <cellStyle name="Currency0 4" xfId="22724"/>
    <cellStyle name="Currency0 4 2" xfId="22725"/>
    <cellStyle name="Currency0 4 3" xfId="22726"/>
    <cellStyle name="Currency0 4 4" xfId="22727"/>
    <cellStyle name="Currency0 4 5" xfId="22728"/>
    <cellStyle name="Currency0 4 6" xfId="22729"/>
    <cellStyle name="Currency0 4 7" xfId="22730"/>
    <cellStyle name="Currency0 5" xfId="22731"/>
    <cellStyle name="Currency0 5 2" xfId="22732"/>
    <cellStyle name="Currency0 5 3" xfId="22733"/>
    <cellStyle name="Currency0 5 4" xfId="22734"/>
    <cellStyle name="Currency0 5 5" xfId="22735"/>
    <cellStyle name="Currency0 5 6" xfId="22736"/>
    <cellStyle name="Currency0 5 7" xfId="22737"/>
    <cellStyle name="Currency0 6" xfId="22738"/>
    <cellStyle name="Currency0 7" xfId="22739"/>
    <cellStyle name="Currency0 8" xfId="22740"/>
    <cellStyle name="Currency0 9" xfId="22741"/>
    <cellStyle name="Custom - Style8" xfId="22742"/>
    <cellStyle name="Dash" xfId="22743"/>
    <cellStyle name="Data   - Style2" xfId="22744"/>
    <cellStyle name="Data   - Style2 2" xfId="22745"/>
    <cellStyle name="Data   - Style2 3" xfId="22746"/>
    <cellStyle name="Data   - Style2 4" xfId="22747"/>
    <cellStyle name="Data   - Style2 5" xfId="22748"/>
    <cellStyle name="Data   - Style2 6" xfId="22749"/>
    <cellStyle name="Date" xfId="22750"/>
    <cellStyle name="Date [mmm-d-yyyy]" xfId="22751"/>
    <cellStyle name="Date [mmm-yyyy]" xfId="22752"/>
    <cellStyle name="date 2" xfId="49578"/>
    <cellStyle name="Date Short" xfId="22753"/>
    <cellStyle name="Date Short 2" xfId="22754"/>
    <cellStyle name="Date Short 2 2" xfId="22755"/>
    <cellStyle name="Date Short 3" xfId="22756"/>
    <cellStyle name="Date Short 4" xfId="22757"/>
    <cellStyle name="Date Short_Accounts - 17 Feb" xfId="49579"/>
    <cellStyle name="Date2" xfId="22758"/>
    <cellStyle name="Enter Currency (0)" xfId="22759"/>
    <cellStyle name="Enter Currency (0) 2" xfId="22760"/>
    <cellStyle name="Enter Currency (0) 2 2" xfId="22761"/>
    <cellStyle name="Enter Currency (2)" xfId="22762"/>
    <cellStyle name="Enter Currency (2) 10" xfId="22763"/>
    <cellStyle name="Enter Currency (2) 2" xfId="22764"/>
    <cellStyle name="Enter Currency (2) 2 2" xfId="22765"/>
    <cellStyle name="Enter Currency (2) 2 2 2" xfId="49580"/>
    <cellStyle name="Enter Currency (2) 2 3" xfId="22766"/>
    <cellStyle name="Enter Currency (2) 2 4" xfId="22767"/>
    <cellStyle name="Enter Currency (2) 2 5" xfId="22768"/>
    <cellStyle name="Enter Currency (2) 2 6" xfId="22769"/>
    <cellStyle name="Enter Currency (2) 2 7" xfId="22770"/>
    <cellStyle name="Enter Currency (2) 3" xfId="22771"/>
    <cellStyle name="Enter Currency (2) 3 2" xfId="22772"/>
    <cellStyle name="Enter Currency (2) 3 3" xfId="22773"/>
    <cellStyle name="Enter Currency (2) 3 4" xfId="22774"/>
    <cellStyle name="Enter Currency (2) 3 5" xfId="22775"/>
    <cellStyle name="Enter Currency (2) 3 6" xfId="22776"/>
    <cellStyle name="Enter Currency (2) 3 7" xfId="22777"/>
    <cellStyle name="Enter Currency (2) 4" xfId="22778"/>
    <cellStyle name="Enter Currency (2) 4 2" xfId="22779"/>
    <cellStyle name="Enter Currency (2) 4 3" xfId="22780"/>
    <cellStyle name="Enter Currency (2) 4 4" xfId="22781"/>
    <cellStyle name="Enter Currency (2) 4 5" xfId="22782"/>
    <cellStyle name="Enter Currency (2) 4 6" xfId="22783"/>
    <cellStyle name="Enter Currency (2) 4 7" xfId="22784"/>
    <cellStyle name="Enter Currency (2) 5" xfId="22785"/>
    <cellStyle name="Enter Currency (2) 5 2" xfId="22786"/>
    <cellStyle name="Enter Currency (2) 5 3" xfId="22787"/>
    <cellStyle name="Enter Currency (2) 5 4" xfId="22788"/>
    <cellStyle name="Enter Currency (2) 5 5" xfId="22789"/>
    <cellStyle name="Enter Currency (2) 5 6" xfId="22790"/>
    <cellStyle name="Enter Currency (2) 5 7" xfId="22791"/>
    <cellStyle name="Enter Currency (2) 6" xfId="22792"/>
    <cellStyle name="Enter Currency (2) 7" xfId="22793"/>
    <cellStyle name="Enter Currency (2) 8" xfId="22794"/>
    <cellStyle name="Enter Currency (2) 9" xfId="22795"/>
    <cellStyle name="Enter Currency (2)_Copy of Analysis June 2009 audit 11 1111" xfId="22796"/>
    <cellStyle name="Enter Units (0)" xfId="22797"/>
    <cellStyle name="Enter Units (0) 2" xfId="22798"/>
    <cellStyle name="Enter Units (0) 2 2" xfId="22799"/>
    <cellStyle name="Enter Units (1)" xfId="22800"/>
    <cellStyle name="Enter Units (1) 10" xfId="22801"/>
    <cellStyle name="Enter Units (1) 2" xfId="22802"/>
    <cellStyle name="Enter Units (1) 2 2" xfId="22803"/>
    <cellStyle name="Enter Units (1) 2 2 2" xfId="49581"/>
    <cellStyle name="Enter Units (1) 2 3" xfId="22804"/>
    <cellStyle name="Enter Units (1) 2 4" xfId="22805"/>
    <cellStyle name="Enter Units (1) 2 5" xfId="22806"/>
    <cellStyle name="Enter Units (1) 2 6" xfId="22807"/>
    <cellStyle name="Enter Units (1) 2 7" xfId="22808"/>
    <cellStyle name="Enter Units (1) 3" xfId="22809"/>
    <cellStyle name="Enter Units (1) 3 2" xfId="22810"/>
    <cellStyle name="Enter Units (1) 3 3" xfId="22811"/>
    <cellStyle name="Enter Units (1) 3 4" xfId="22812"/>
    <cellStyle name="Enter Units (1) 3 5" xfId="22813"/>
    <cellStyle name="Enter Units (1) 3 6" xfId="22814"/>
    <cellStyle name="Enter Units (1) 3 7" xfId="22815"/>
    <cellStyle name="Enter Units (1) 4" xfId="22816"/>
    <cellStyle name="Enter Units (1) 4 2" xfId="22817"/>
    <cellStyle name="Enter Units (1) 4 3" xfId="22818"/>
    <cellStyle name="Enter Units (1) 4 4" xfId="22819"/>
    <cellStyle name="Enter Units (1) 4 5" xfId="22820"/>
    <cellStyle name="Enter Units (1) 4 6" xfId="22821"/>
    <cellStyle name="Enter Units (1) 4 7" xfId="22822"/>
    <cellStyle name="Enter Units (1) 5" xfId="22823"/>
    <cellStyle name="Enter Units (1) 5 2" xfId="22824"/>
    <cellStyle name="Enter Units (1) 5 3" xfId="22825"/>
    <cellStyle name="Enter Units (1) 5 4" xfId="22826"/>
    <cellStyle name="Enter Units (1) 5 5" xfId="22827"/>
    <cellStyle name="Enter Units (1) 5 6" xfId="22828"/>
    <cellStyle name="Enter Units (1) 5 7" xfId="22829"/>
    <cellStyle name="Enter Units (1) 6" xfId="22830"/>
    <cellStyle name="Enter Units (1) 7" xfId="22831"/>
    <cellStyle name="Enter Units (1) 8" xfId="22832"/>
    <cellStyle name="Enter Units (1) 9" xfId="22833"/>
    <cellStyle name="Enter Units (1)_Copy of Analysis June 2009 audit 11 1111" xfId="22834"/>
    <cellStyle name="Enter Units (2)" xfId="22835"/>
    <cellStyle name="Enter Units (2) 10" xfId="22836"/>
    <cellStyle name="Enter Units (2) 2" xfId="22837"/>
    <cellStyle name="Enter Units (2) 2 2" xfId="22838"/>
    <cellStyle name="Enter Units (2) 2 2 2" xfId="49582"/>
    <cellStyle name="Enter Units (2) 2 3" xfId="22839"/>
    <cellStyle name="Enter Units (2) 2 4" xfId="22840"/>
    <cellStyle name="Enter Units (2) 2 5" xfId="22841"/>
    <cellStyle name="Enter Units (2) 2 6" xfId="22842"/>
    <cellStyle name="Enter Units (2) 2 7" xfId="22843"/>
    <cellStyle name="Enter Units (2) 3" xfId="22844"/>
    <cellStyle name="Enter Units (2) 3 2" xfId="22845"/>
    <cellStyle name="Enter Units (2) 3 3" xfId="22846"/>
    <cellStyle name="Enter Units (2) 3 4" xfId="22847"/>
    <cellStyle name="Enter Units (2) 3 5" xfId="22848"/>
    <cellStyle name="Enter Units (2) 3 6" xfId="22849"/>
    <cellStyle name="Enter Units (2) 3 7" xfId="22850"/>
    <cellStyle name="Enter Units (2) 4" xfId="22851"/>
    <cellStyle name="Enter Units (2) 4 2" xfId="22852"/>
    <cellStyle name="Enter Units (2) 4 3" xfId="22853"/>
    <cellStyle name="Enter Units (2) 4 4" xfId="22854"/>
    <cellStyle name="Enter Units (2) 4 5" xfId="22855"/>
    <cellStyle name="Enter Units (2) 4 6" xfId="22856"/>
    <cellStyle name="Enter Units (2) 4 7" xfId="22857"/>
    <cellStyle name="Enter Units (2) 5" xfId="22858"/>
    <cellStyle name="Enter Units (2) 5 2" xfId="22859"/>
    <cellStyle name="Enter Units (2) 5 3" xfId="22860"/>
    <cellStyle name="Enter Units (2) 5 4" xfId="22861"/>
    <cellStyle name="Enter Units (2) 5 5" xfId="22862"/>
    <cellStyle name="Enter Units (2) 5 6" xfId="22863"/>
    <cellStyle name="Enter Units (2) 5 7" xfId="22864"/>
    <cellStyle name="Enter Units (2) 6" xfId="22865"/>
    <cellStyle name="Enter Units (2) 7" xfId="22866"/>
    <cellStyle name="Enter Units (2) 8" xfId="22867"/>
    <cellStyle name="Enter Units (2) 9" xfId="22868"/>
    <cellStyle name="Enter Units (2)_Copy of Analysis June 2009 audit 11 1111" xfId="22869"/>
    <cellStyle name="Entrée" xfId="49583"/>
    <cellStyle name="Euro" xfId="22870"/>
    <cellStyle name="Euro 10" xfId="22871"/>
    <cellStyle name="Euro 2" xfId="22872"/>
    <cellStyle name="Euro 2 2" xfId="22873"/>
    <cellStyle name="Euro 2 2 2" xfId="49584"/>
    <cellStyle name="Euro 2 3" xfId="22874"/>
    <cellStyle name="Euro 2 4" xfId="22875"/>
    <cellStyle name="Euro 2 5" xfId="22876"/>
    <cellStyle name="Euro 2 6" xfId="22877"/>
    <cellStyle name="Euro 2 7" xfId="22878"/>
    <cellStyle name="Euro 3" xfId="22879"/>
    <cellStyle name="Euro 3 2" xfId="22880"/>
    <cellStyle name="Euro 3 2 2" xfId="49585"/>
    <cellStyle name="Euro 3 3" xfId="22881"/>
    <cellStyle name="Euro 3 4" xfId="22882"/>
    <cellStyle name="Euro 3 5" xfId="22883"/>
    <cellStyle name="Euro 3 6" xfId="22884"/>
    <cellStyle name="Euro 3 7" xfId="22885"/>
    <cellStyle name="Euro 4" xfId="22886"/>
    <cellStyle name="Euro 4 2" xfId="22887"/>
    <cellStyle name="Euro 4 3" xfId="22888"/>
    <cellStyle name="Euro 4 4" xfId="22889"/>
    <cellStyle name="Euro 4 5" xfId="22890"/>
    <cellStyle name="Euro 4 6" xfId="22891"/>
    <cellStyle name="Euro 4 7" xfId="22892"/>
    <cellStyle name="Euro 5" xfId="22893"/>
    <cellStyle name="Euro 5 2" xfId="22894"/>
    <cellStyle name="Euro 5 3" xfId="22895"/>
    <cellStyle name="Euro 5 4" xfId="22896"/>
    <cellStyle name="Euro 5 5" xfId="22897"/>
    <cellStyle name="Euro 5 6" xfId="22898"/>
    <cellStyle name="Euro 5 7" xfId="22899"/>
    <cellStyle name="Euro 6" xfId="22900"/>
    <cellStyle name="Euro 7" xfId="22901"/>
    <cellStyle name="Euro 8" xfId="22902"/>
    <cellStyle name="Euro 9" xfId="22903"/>
    <cellStyle name="Explanatory Text 10" xfId="22904"/>
    <cellStyle name="Explanatory Text 10 2" xfId="22905"/>
    <cellStyle name="Explanatory Text 11" xfId="22906"/>
    <cellStyle name="Explanatory Text 2" xfId="22907"/>
    <cellStyle name="Explanatory Text 2 2" xfId="22908"/>
    <cellStyle name="Explanatory Text 2 2 2" xfId="22909"/>
    <cellStyle name="Explanatory Text 2 2 2 2" xfId="22910"/>
    <cellStyle name="Explanatory Text 2 3" xfId="22911"/>
    <cellStyle name="Explanatory Text 2 3 2" xfId="22912"/>
    <cellStyle name="Explanatory Text 2 3 2 2" xfId="49586"/>
    <cellStyle name="Explanatory Text 2 4" xfId="22913"/>
    <cellStyle name="Explanatory Text 2 5" xfId="22914"/>
    <cellStyle name="Explanatory Text 2 6" xfId="22915"/>
    <cellStyle name="Explanatory Text 2 7" xfId="22916"/>
    <cellStyle name="Explanatory Text 2 8" xfId="22917"/>
    <cellStyle name="Explanatory Text 2 9" xfId="22918"/>
    <cellStyle name="Explanatory Text 3" xfId="22919"/>
    <cellStyle name="Explanatory Text 3 2" xfId="22920"/>
    <cellStyle name="Explanatory Text 3 2 2" xfId="22921"/>
    <cellStyle name="Explanatory Text 3 2 2 2" xfId="22922"/>
    <cellStyle name="Explanatory Text 3 3" xfId="22923"/>
    <cellStyle name="Explanatory Text 3 3 2" xfId="22924"/>
    <cellStyle name="Explanatory Text 3 3 2 2" xfId="49587"/>
    <cellStyle name="Explanatory Text 3 4" xfId="22925"/>
    <cellStyle name="Explanatory Text 3 5" xfId="22926"/>
    <cellStyle name="Explanatory Text 3 6" xfId="22927"/>
    <cellStyle name="Explanatory Text 3 7" xfId="22928"/>
    <cellStyle name="Explanatory Text 3 8" xfId="22929"/>
    <cellStyle name="Explanatory Text 3 9" xfId="22930"/>
    <cellStyle name="Explanatory Text 4" xfId="22931"/>
    <cellStyle name="Explanatory Text 4 2" xfId="22932"/>
    <cellStyle name="Explanatory Text 4 2 2" xfId="22933"/>
    <cellStyle name="Explanatory Text 4 2 2 2" xfId="22934"/>
    <cellStyle name="Explanatory Text 4 3" xfId="22935"/>
    <cellStyle name="Explanatory Text 4 3 2" xfId="22936"/>
    <cellStyle name="Explanatory Text 4 3 2 2" xfId="49588"/>
    <cellStyle name="Explanatory Text 4 4" xfId="22937"/>
    <cellStyle name="Explanatory Text 4 5" xfId="22938"/>
    <cellStyle name="Explanatory Text 4 6" xfId="22939"/>
    <cellStyle name="Explanatory Text 4 7" xfId="22940"/>
    <cellStyle name="Explanatory Text 4 8" xfId="22941"/>
    <cellStyle name="Explanatory Text 4 9" xfId="22942"/>
    <cellStyle name="Explanatory Text 5" xfId="22943"/>
    <cellStyle name="Explanatory Text 5 2" xfId="22944"/>
    <cellStyle name="Explanatory Text 5 2 2" xfId="22945"/>
    <cellStyle name="Explanatory Text 5 2 2 2" xfId="22946"/>
    <cellStyle name="Explanatory Text 5 3" xfId="22947"/>
    <cellStyle name="Explanatory Text 5 3 2" xfId="22948"/>
    <cellStyle name="Explanatory Text 5 3 2 2" xfId="49589"/>
    <cellStyle name="Explanatory Text 5 4" xfId="22949"/>
    <cellStyle name="Explanatory Text 5 5" xfId="22950"/>
    <cellStyle name="Explanatory Text 5 6" xfId="22951"/>
    <cellStyle name="Explanatory Text 5 7" xfId="22952"/>
    <cellStyle name="Explanatory Text 5 8" xfId="22953"/>
    <cellStyle name="Explanatory Text 5 9" xfId="22954"/>
    <cellStyle name="Explanatory Text 6" xfId="22955"/>
    <cellStyle name="Explanatory Text 6 2" xfId="22956"/>
    <cellStyle name="Explanatory Text 6 2 2" xfId="22957"/>
    <cellStyle name="Explanatory Text 7" xfId="22958"/>
    <cellStyle name="Explanatory Text 7 2" xfId="22959"/>
    <cellStyle name="Explanatory Text 7 2 2" xfId="22960"/>
    <cellStyle name="Explanatory Text 7 2 2 2" xfId="22961"/>
    <cellStyle name="Explanatory Text 7 3" xfId="22962"/>
    <cellStyle name="Explanatory Text 7 3 2" xfId="22963"/>
    <cellStyle name="Explanatory Text 7 3 2 2" xfId="49590"/>
    <cellStyle name="Explanatory Text 8" xfId="22964"/>
    <cellStyle name="Explanatory Text 8 2" xfId="22965"/>
    <cellStyle name="Explanatory Text 8 2 2" xfId="49591"/>
    <cellStyle name="Explanatory Text 8 3" xfId="22966"/>
    <cellStyle name="Explanatory Text 8 4" xfId="22967"/>
    <cellStyle name="Explanatory Text 8 5" xfId="22968"/>
    <cellStyle name="Explanatory Text 9" xfId="22969"/>
    <cellStyle name="Explanatory Text 9 2" xfId="22970"/>
    <cellStyle name="Explanatory Text 9 2 2" xfId="49592"/>
    <cellStyle name="Explanatory Text 9 3" xfId="22971"/>
    <cellStyle name="Explanatory Text 9 4" xfId="22972"/>
    <cellStyle name="Explanatory Text 9 5" xfId="22973"/>
    <cellStyle name="Fixed" xfId="49593"/>
    <cellStyle name="Good 10" xfId="22974"/>
    <cellStyle name="Good 10 2" xfId="22975"/>
    <cellStyle name="Good 11" xfId="22976"/>
    <cellStyle name="Good 2" xfId="22977"/>
    <cellStyle name="Good 2 2" xfId="22978"/>
    <cellStyle name="Good 2 2 2" xfId="22979"/>
    <cellStyle name="Good 2 2 2 2" xfId="49594"/>
    <cellStyle name="Good 2 2 3" xfId="22980"/>
    <cellStyle name="Good 2 2 4" xfId="22981"/>
    <cellStyle name="Good 2 2 5" xfId="22982"/>
    <cellStyle name="Good 2 2 5 2" xfId="22983"/>
    <cellStyle name="Good 2 2 6" xfId="22984"/>
    <cellStyle name="Good 2 3" xfId="22985"/>
    <cellStyle name="Good 2 3 2" xfId="22986"/>
    <cellStyle name="Good 2 3 2 2" xfId="49595"/>
    <cellStyle name="Good 2 4" xfId="22987"/>
    <cellStyle name="Good 2 5" xfId="22988"/>
    <cellStyle name="Good 2 6" xfId="22989"/>
    <cellStyle name="Good 2 7" xfId="22990"/>
    <cellStyle name="Good 2 8" xfId="22991"/>
    <cellStyle name="Good 2 9" xfId="22992"/>
    <cellStyle name="Good 3" xfId="22993"/>
    <cellStyle name="Good 3 2" xfId="22994"/>
    <cellStyle name="Good 3 2 2" xfId="22995"/>
    <cellStyle name="Good 3 2 2 2" xfId="49596"/>
    <cellStyle name="Good 3 2 3" xfId="22996"/>
    <cellStyle name="Good 3 2 4" xfId="22997"/>
    <cellStyle name="Good 3 2 5" xfId="22998"/>
    <cellStyle name="Good 3 2 5 2" xfId="22999"/>
    <cellStyle name="Good 3 2 6" xfId="23000"/>
    <cellStyle name="Good 3 3" xfId="23001"/>
    <cellStyle name="Good 3 3 2" xfId="23002"/>
    <cellStyle name="Good 3 3 2 2" xfId="49597"/>
    <cellStyle name="Good 3 4" xfId="23003"/>
    <cellStyle name="Good 3 5" xfId="23004"/>
    <cellStyle name="Good 3 6" xfId="23005"/>
    <cellStyle name="Good 3 7" xfId="23006"/>
    <cellStyle name="Good 3 8" xfId="23007"/>
    <cellStyle name="Good 3 9" xfId="23008"/>
    <cellStyle name="Good 4" xfId="23009"/>
    <cellStyle name="Good 4 2" xfId="23010"/>
    <cellStyle name="Good 4 2 2" xfId="23011"/>
    <cellStyle name="Good 4 2 2 2" xfId="49598"/>
    <cellStyle name="Good 4 2 3" xfId="23012"/>
    <cellStyle name="Good 4 2 4" xfId="23013"/>
    <cellStyle name="Good 4 2 5" xfId="23014"/>
    <cellStyle name="Good 4 2 5 2" xfId="23015"/>
    <cellStyle name="Good 4 2 6" xfId="23016"/>
    <cellStyle name="Good 4 3" xfId="23017"/>
    <cellStyle name="Good 4 3 2" xfId="23018"/>
    <cellStyle name="Good 4 3 2 2" xfId="49599"/>
    <cellStyle name="Good 4 4" xfId="23019"/>
    <cellStyle name="Good 4 5" xfId="23020"/>
    <cellStyle name="Good 4 6" xfId="23021"/>
    <cellStyle name="Good 4 7" xfId="23022"/>
    <cellStyle name="Good 4 8" xfId="23023"/>
    <cellStyle name="Good 4 9" xfId="23024"/>
    <cellStyle name="Good 5" xfId="23025"/>
    <cellStyle name="Good 5 2" xfId="23026"/>
    <cellStyle name="Good 5 2 2" xfId="23027"/>
    <cellStyle name="Good 5 2 2 2" xfId="49600"/>
    <cellStyle name="Good 5 2 3" xfId="23028"/>
    <cellStyle name="Good 5 2 4" xfId="23029"/>
    <cellStyle name="Good 5 2 5" xfId="23030"/>
    <cellStyle name="Good 5 2 5 2" xfId="23031"/>
    <cellStyle name="Good 5 2 6" xfId="23032"/>
    <cellStyle name="Good 5 3" xfId="23033"/>
    <cellStyle name="Good 5 3 2" xfId="23034"/>
    <cellStyle name="Good 5 3 2 2" xfId="49601"/>
    <cellStyle name="Good 5 4" xfId="23035"/>
    <cellStyle name="Good 5 5" xfId="23036"/>
    <cellStyle name="Good 5 6" xfId="23037"/>
    <cellStyle name="Good 5 7" xfId="23038"/>
    <cellStyle name="Good 5 8" xfId="23039"/>
    <cellStyle name="Good 5 9" xfId="23040"/>
    <cellStyle name="Good 6" xfId="23041"/>
    <cellStyle name="Good 6 2" xfId="23042"/>
    <cellStyle name="Good 6 2 2" xfId="23043"/>
    <cellStyle name="Good 7" xfId="23044"/>
    <cellStyle name="Good 7 2" xfId="23045"/>
    <cellStyle name="Good 7 2 2" xfId="23046"/>
    <cellStyle name="Good 7 2 2 2" xfId="49602"/>
    <cellStyle name="Good 7 2 3" xfId="23047"/>
    <cellStyle name="Good 7 2 4" xfId="23048"/>
    <cellStyle name="Good 7 2 5" xfId="23049"/>
    <cellStyle name="Good 7 2 5 2" xfId="23050"/>
    <cellStyle name="Good 7 2 6" xfId="23051"/>
    <cellStyle name="Good 7 3" xfId="23052"/>
    <cellStyle name="Good 7 3 2" xfId="23053"/>
    <cellStyle name="Good 7 3 2 2" xfId="49603"/>
    <cellStyle name="Good 8" xfId="23054"/>
    <cellStyle name="Good 8 2" xfId="23055"/>
    <cellStyle name="Good 8 2 2" xfId="23056"/>
    <cellStyle name="Good 8 2 2 2" xfId="49604"/>
    <cellStyle name="Good 8 3" xfId="23057"/>
    <cellStyle name="Good 8 4" xfId="23058"/>
    <cellStyle name="Good 8 5" xfId="23059"/>
    <cellStyle name="Good 9" xfId="23060"/>
    <cellStyle name="Good 9 2" xfId="23061"/>
    <cellStyle name="Good 9 2 2" xfId="23062"/>
    <cellStyle name="Good 9 2 2 2" xfId="49605"/>
    <cellStyle name="Good 9 3" xfId="23063"/>
    <cellStyle name="Good 9 4" xfId="23064"/>
    <cellStyle name="Good 9 5" xfId="23065"/>
    <cellStyle name="Grey" xfId="23066"/>
    <cellStyle name="Grey 2" xfId="23067"/>
    <cellStyle name="Grey 2 2" xfId="23068"/>
    <cellStyle name="Header1" xfId="23069"/>
    <cellStyle name="Header1 2" xfId="23070"/>
    <cellStyle name="Header1 2 2" xfId="23071"/>
    <cellStyle name="Header2" xfId="23072"/>
    <cellStyle name="Header2 2" xfId="23073"/>
    <cellStyle name="Header2 2 2" xfId="23074"/>
    <cellStyle name="Header2 3" xfId="23075"/>
    <cellStyle name="Header2 4" xfId="23076"/>
    <cellStyle name="Header2 5" xfId="23077"/>
    <cellStyle name="Header2 6" xfId="23078"/>
    <cellStyle name="Heading 1 10" xfId="23079"/>
    <cellStyle name="Heading 1 10 2" xfId="23080"/>
    <cellStyle name="Heading 1 11" xfId="23081"/>
    <cellStyle name="Heading 1 12" xfId="49606"/>
    <cellStyle name="Heading 1 2" xfId="23082"/>
    <cellStyle name="Heading 1 2 2" xfId="23083"/>
    <cellStyle name="Heading 1 2 2 2" xfId="23084"/>
    <cellStyle name="Heading 1 2 2 2 2" xfId="23085"/>
    <cellStyle name="Heading 1 2 3" xfId="23086"/>
    <cellStyle name="Heading 1 2 3 2" xfId="23087"/>
    <cellStyle name="Heading 1 2 4" xfId="23088"/>
    <cellStyle name="Heading 1 2 5" xfId="23089"/>
    <cellStyle name="Heading 1 2 6" xfId="23090"/>
    <cellStyle name="Heading 1 2 7" xfId="23091"/>
    <cellStyle name="Heading 1 2 8" xfId="23092"/>
    <cellStyle name="Heading 1 2 9" xfId="23093"/>
    <cellStyle name="Heading 1 2_Copy of Analysis June 2009 audit 11 1111" xfId="23094"/>
    <cellStyle name="Heading 1 3" xfId="23095"/>
    <cellStyle name="Heading 1 3 2" xfId="23096"/>
    <cellStyle name="Heading 1 3 2 2" xfId="23097"/>
    <cellStyle name="Heading 1 3 2 2 2" xfId="23098"/>
    <cellStyle name="Heading 1 3 3" xfId="23099"/>
    <cellStyle name="Heading 1 3 3 2" xfId="23100"/>
    <cellStyle name="Heading 1 3 4" xfId="23101"/>
    <cellStyle name="Heading 1 3 5" xfId="23102"/>
    <cellStyle name="Heading 1 3 6" xfId="23103"/>
    <cellStyle name="Heading 1 3 7" xfId="23104"/>
    <cellStyle name="Heading 1 3 8" xfId="23105"/>
    <cellStyle name="Heading 1 3 9" xfId="23106"/>
    <cellStyle name="Heading 1 3_Copy of Analysis June 2009 audit 11 1111" xfId="23107"/>
    <cellStyle name="Heading 1 4" xfId="23108"/>
    <cellStyle name="Heading 1 4 2" xfId="23109"/>
    <cellStyle name="Heading 1 4 2 2" xfId="23110"/>
    <cellStyle name="Heading 1 4 2 2 2" xfId="23111"/>
    <cellStyle name="Heading 1 4 3" xfId="23112"/>
    <cellStyle name="Heading 1 4 3 2" xfId="23113"/>
    <cellStyle name="Heading 1 4 4" xfId="23114"/>
    <cellStyle name="Heading 1 4 5" xfId="23115"/>
    <cellStyle name="Heading 1 4 6" xfId="23116"/>
    <cellStyle name="Heading 1 4 7" xfId="23117"/>
    <cellStyle name="Heading 1 4 8" xfId="23118"/>
    <cellStyle name="Heading 1 4 9" xfId="23119"/>
    <cellStyle name="Heading 1 4_Copy of Analysis June 2009 audit 11 1111" xfId="23120"/>
    <cellStyle name="Heading 1 5" xfId="23121"/>
    <cellStyle name="Heading 1 5 2" xfId="23122"/>
    <cellStyle name="Heading 1 5 2 2" xfId="23123"/>
    <cellStyle name="Heading 1 5 2 2 2" xfId="23124"/>
    <cellStyle name="Heading 1 5 3" xfId="23125"/>
    <cellStyle name="Heading 1 5 3 2" xfId="23126"/>
    <cellStyle name="Heading 1 5 4" xfId="23127"/>
    <cellStyle name="Heading 1 5 5" xfId="23128"/>
    <cellStyle name="Heading 1 5 6" xfId="23129"/>
    <cellStyle name="Heading 1 5 7" xfId="23130"/>
    <cellStyle name="Heading 1 5 8" xfId="23131"/>
    <cellStyle name="Heading 1 5 9" xfId="23132"/>
    <cellStyle name="Heading 1 5_Copy of Analysis June 2009 audit 11 1111" xfId="23133"/>
    <cellStyle name="Heading 1 6" xfId="23134"/>
    <cellStyle name="Heading 1 6 2" xfId="23135"/>
    <cellStyle name="Heading 1 6 2 2" xfId="23136"/>
    <cellStyle name="Heading 1 7" xfId="23137"/>
    <cellStyle name="Heading 1 7 2" xfId="23138"/>
    <cellStyle name="Heading 1 7 2 2" xfId="23139"/>
    <cellStyle name="Heading 1 7 2 2 2" xfId="23140"/>
    <cellStyle name="Heading 1 7 3" xfId="23141"/>
    <cellStyle name="Heading 1 7 3 2" xfId="23142"/>
    <cellStyle name="Heading 1 7_Copy of Analysis June 2009 audit 11 1111" xfId="23143"/>
    <cellStyle name="Heading 1 8" xfId="23144"/>
    <cellStyle name="Heading 1 8 2" xfId="23145"/>
    <cellStyle name="Heading 1 8 2 2" xfId="49607"/>
    <cellStyle name="Heading 1 8 3" xfId="23146"/>
    <cellStyle name="Heading 1 8 4" xfId="23147"/>
    <cellStyle name="Heading 1 8 5" xfId="23148"/>
    <cellStyle name="Heading 1 9" xfId="23149"/>
    <cellStyle name="Heading 1 9 2" xfId="23150"/>
    <cellStyle name="Heading 1 9 2 2" xfId="49608"/>
    <cellStyle name="Heading 1 9 3" xfId="23151"/>
    <cellStyle name="Heading 1 9 4" xfId="23152"/>
    <cellStyle name="Heading 1 9 5" xfId="23153"/>
    <cellStyle name="Heading 2 10" xfId="23154"/>
    <cellStyle name="Heading 2 10 2" xfId="23155"/>
    <cellStyle name="Heading 2 11" xfId="23156"/>
    <cellStyle name="Heading 2 12" xfId="49609"/>
    <cellStyle name="Heading 2 2" xfId="23157"/>
    <cellStyle name="Heading 2 2 2" xfId="23158"/>
    <cellStyle name="Heading 2 2 2 2" xfId="23159"/>
    <cellStyle name="Heading 2 2 2 2 2" xfId="23160"/>
    <cellStyle name="Heading 2 2 2 2 2 2" xfId="49610"/>
    <cellStyle name="Heading 2 2 3" xfId="23161"/>
    <cellStyle name="Heading 2 2 3 2" xfId="23162"/>
    <cellStyle name="Heading 2 2 3 2 2" xfId="49611"/>
    <cellStyle name="Heading 2 2 4" xfId="23163"/>
    <cellStyle name="Heading 2 2 5" xfId="23164"/>
    <cellStyle name="Heading 2 2 6" xfId="23165"/>
    <cellStyle name="Heading 2 2 7" xfId="23166"/>
    <cellStyle name="Heading 2 2 8" xfId="23167"/>
    <cellStyle name="Heading 2 2 9" xfId="23168"/>
    <cellStyle name="Heading 2 2_Copy of Analysis June 2009 audit 11 1111" xfId="23169"/>
    <cellStyle name="Heading 2 3" xfId="23170"/>
    <cellStyle name="Heading 2 3 2" xfId="23171"/>
    <cellStyle name="Heading 2 3 2 2" xfId="23172"/>
    <cellStyle name="Heading 2 3 2 2 2" xfId="23173"/>
    <cellStyle name="Heading 2 3 2 2 2 2" xfId="49612"/>
    <cellStyle name="Heading 2 3 3" xfId="23174"/>
    <cellStyle name="Heading 2 3 3 2" xfId="23175"/>
    <cellStyle name="Heading 2 3 3 2 2" xfId="49613"/>
    <cellStyle name="Heading 2 3 4" xfId="23176"/>
    <cellStyle name="Heading 2 3 5" xfId="23177"/>
    <cellStyle name="Heading 2 3 6" xfId="23178"/>
    <cellStyle name="Heading 2 3 7" xfId="23179"/>
    <cellStyle name="Heading 2 3 8" xfId="23180"/>
    <cellStyle name="Heading 2 3 9" xfId="23181"/>
    <cellStyle name="Heading 2 3_Copy of Analysis June 2009 audit 11 1111" xfId="23182"/>
    <cellStyle name="Heading 2 4" xfId="23183"/>
    <cellStyle name="Heading 2 4 2" xfId="23184"/>
    <cellStyle name="Heading 2 4 2 2" xfId="23185"/>
    <cellStyle name="Heading 2 4 2 2 2" xfId="23186"/>
    <cellStyle name="Heading 2 4 2 2 2 2" xfId="49614"/>
    <cellStyle name="Heading 2 4 3" xfId="23187"/>
    <cellStyle name="Heading 2 4 3 2" xfId="23188"/>
    <cellStyle name="Heading 2 4 3 2 2" xfId="49615"/>
    <cellStyle name="Heading 2 4 4" xfId="23189"/>
    <cellStyle name="Heading 2 4 5" xfId="23190"/>
    <cellStyle name="Heading 2 4 6" xfId="23191"/>
    <cellStyle name="Heading 2 4 7" xfId="23192"/>
    <cellStyle name="Heading 2 4 8" xfId="23193"/>
    <cellStyle name="Heading 2 4 9" xfId="23194"/>
    <cellStyle name="Heading 2 4_Copy of Analysis June 2009 audit 11 1111" xfId="23195"/>
    <cellStyle name="Heading 2 5" xfId="23196"/>
    <cellStyle name="Heading 2 5 2" xfId="23197"/>
    <cellStyle name="Heading 2 5 2 2" xfId="23198"/>
    <cellStyle name="Heading 2 5 2 2 2" xfId="23199"/>
    <cellStyle name="Heading 2 5 2 2 2 2" xfId="49616"/>
    <cellStyle name="Heading 2 5 3" xfId="23200"/>
    <cellStyle name="Heading 2 5 3 2" xfId="23201"/>
    <cellStyle name="Heading 2 5 3 2 2" xfId="49617"/>
    <cellStyle name="Heading 2 5 4" xfId="23202"/>
    <cellStyle name="Heading 2 5 5" xfId="23203"/>
    <cellStyle name="Heading 2 5 6" xfId="23204"/>
    <cellStyle name="Heading 2 5 7" xfId="23205"/>
    <cellStyle name="Heading 2 5 8" xfId="23206"/>
    <cellStyle name="Heading 2 5 9" xfId="23207"/>
    <cellStyle name="Heading 2 5_Copy of Analysis June 2009 audit 11 1111" xfId="23208"/>
    <cellStyle name="Heading 2 6" xfId="23209"/>
    <cellStyle name="Heading 2 6 2" xfId="23210"/>
    <cellStyle name="Heading 2 6 2 2" xfId="23211"/>
    <cellStyle name="Heading 2 7" xfId="23212"/>
    <cellStyle name="Heading 2 7 2" xfId="23213"/>
    <cellStyle name="Heading 2 7 2 2" xfId="23214"/>
    <cellStyle name="Heading 2 7 2 2 2" xfId="23215"/>
    <cellStyle name="Heading 2 7 2 2 2 2" xfId="49618"/>
    <cellStyle name="Heading 2 7 3" xfId="23216"/>
    <cellStyle name="Heading 2 7 3 2" xfId="23217"/>
    <cellStyle name="Heading 2 7 3 2 2" xfId="49619"/>
    <cellStyle name="Heading 2 7_Copy of Analysis June 2009 audit 11 1111" xfId="23218"/>
    <cellStyle name="Heading 2 8" xfId="23219"/>
    <cellStyle name="Heading 2 8 2" xfId="23220"/>
    <cellStyle name="Heading 2 8 2 2" xfId="49620"/>
    <cellStyle name="Heading 2 8 3" xfId="23221"/>
    <cellStyle name="Heading 2 8 4" xfId="23222"/>
    <cellStyle name="Heading 2 8 5" xfId="23223"/>
    <cellStyle name="Heading 2 9" xfId="23224"/>
    <cellStyle name="Heading 2 9 2" xfId="23225"/>
    <cellStyle name="Heading 2 9 2 2" xfId="49621"/>
    <cellStyle name="Heading 2 9 3" xfId="23226"/>
    <cellStyle name="Heading 2 9 4" xfId="23227"/>
    <cellStyle name="Heading 2 9 5" xfId="23228"/>
    <cellStyle name="Heading 3 10" xfId="23229"/>
    <cellStyle name="Heading 3 10 2" xfId="23230"/>
    <cellStyle name="Heading 3 11" xfId="23231"/>
    <cellStyle name="Heading 3 2" xfId="23232"/>
    <cellStyle name="Heading 3 2 2" xfId="23233"/>
    <cellStyle name="Heading 3 2 2 2" xfId="23234"/>
    <cellStyle name="Heading 3 2 2 2 2" xfId="23235"/>
    <cellStyle name="Heading 3 2 2 2 2 2" xfId="49622"/>
    <cellStyle name="Heading 3 2 3" xfId="23236"/>
    <cellStyle name="Heading 3 2 3 2" xfId="23237"/>
    <cellStyle name="Heading 3 2 3 2 2" xfId="49623"/>
    <cellStyle name="Heading 3 2 4" xfId="23238"/>
    <cellStyle name="Heading 3 2 4 2" xfId="23239"/>
    <cellStyle name="Heading 3 2 5" xfId="23240"/>
    <cellStyle name="Heading 3 2 5 2" xfId="23241"/>
    <cellStyle name="Heading 3 2 6" xfId="23242"/>
    <cellStyle name="Heading 3 2 6 2" xfId="23243"/>
    <cellStyle name="Heading 3 2 7" xfId="23244"/>
    <cellStyle name="Heading 3 2 7 2" xfId="23245"/>
    <cellStyle name="Heading 3 2 8" xfId="23246"/>
    <cellStyle name="Heading 3 2 8 2" xfId="23247"/>
    <cellStyle name="Heading 3 2 9" xfId="23248"/>
    <cellStyle name="Heading 3 2 9 2" xfId="23249"/>
    <cellStyle name="Heading 3 2_Copy of Analysis June 2009 audit 11 1111" xfId="23250"/>
    <cellStyle name="Heading 3 3" xfId="23251"/>
    <cellStyle name="Heading 3 3 2" xfId="23252"/>
    <cellStyle name="Heading 3 3 2 2" xfId="23253"/>
    <cellStyle name="Heading 3 3 2 2 2" xfId="23254"/>
    <cellStyle name="Heading 3 3 2 2 2 2" xfId="49624"/>
    <cellStyle name="Heading 3 3 3" xfId="23255"/>
    <cellStyle name="Heading 3 3 3 2" xfId="23256"/>
    <cellStyle name="Heading 3 3 3 2 2" xfId="49625"/>
    <cellStyle name="Heading 3 3 4" xfId="23257"/>
    <cellStyle name="Heading 3 3 4 2" xfId="23258"/>
    <cellStyle name="Heading 3 3 5" xfId="23259"/>
    <cellStyle name="Heading 3 3 5 2" xfId="23260"/>
    <cellStyle name="Heading 3 3 6" xfId="23261"/>
    <cellStyle name="Heading 3 3 6 2" xfId="23262"/>
    <cellStyle name="Heading 3 3 7" xfId="23263"/>
    <cellStyle name="Heading 3 3 7 2" xfId="23264"/>
    <cellStyle name="Heading 3 3 8" xfId="23265"/>
    <cellStyle name="Heading 3 3 8 2" xfId="23266"/>
    <cellStyle name="Heading 3 3 9" xfId="23267"/>
    <cellStyle name="Heading 3 3 9 2" xfId="23268"/>
    <cellStyle name="Heading 3 3_Copy of Analysis June 2009 audit 11 1111" xfId="23269"/>
    <cellStyle name="Heading 3 4" xfId="23270"/>
    <cellStyle name="Heading 3 4 2" xfId="23271"/>
    <cellStyle name="Heading 3 4 2 2" xfId="23272"/>
    <cellStyle name="Heading 3 4 2 2 2" xfId="23273"/>
    <cellStyle name="Heading 3 4 2 2 2 2" xfId="49626"/>
    <cellStyle name="Heading 3 4 3" xfId="23274"/>
    <cellStyle name="Heading 3 4 3 2" xfId="23275"/>
    <cellStyle name="Heading 3 4 3 2 2" xfId="49627"/>
    <cellStyle name="Heading 3 4 4" xfId="23276"/>
    <cellStyle name="Heading 3 4 4 2" xfId="23277"/>
    <cellStyle name="Heading 3 4 5" xfId="23278"/>
    <cellStyle name="Heading 3 4 5 2" xfId="23279"/>
    <cellStyle name="Heading 3 4 6" xfId="23280"/>
    <cellStyle name="Heading 3 4 6 2" xfId="23281"/>
    <cellStyle name="Heading 3 4 7" xfId="23282"/>
    <cellStyle name="Heading 3 4 7 2" xfId="23283"/>
    <cellStyle name="Heading 3 4 8" xfId="23284"/>
    <cellStyle name="Heading 3 4 8 2" xfId="23285"/>
    <cellStyle name="Heading 3 4 9" xfId="23286"/>
    <cellStyle name="Heading 3 4 9 2" xfId="23287"/>
    <cellStyle name="Heading 3 4_Copy of Analysis June 2009 audit 11 1111" xfId="23288"/>
    <cellStyle name="Heading 3 5" xfId="23289"/>
    <cellStyle name="Heading 3 5 2" xfId="23290"/>
    <cellStyle name="Heading 3 5 2 2" xfId="23291"/>
    <cellStyle name="Heading 3 5 2 2 2" xfId="23292"/>
    <cellStyle name="Heading 3 5 2 2 2 2" xfId="49628"/>
    <cellStyle name="Heading 3 5 3" xfId="23293"/>
    <cellStyle name="Heading 3 5 3 2" xfId="23294"/>
    <cellStyle name="Heading 3 5 3 2 2" xfId="49629"/>
    <cellStyle name="Heading 3 5 4" xfId="23295"/>
    <cellStyle name="Heading 3 5 4 2" xfId="23296"/>
    <cellStyle name="Heading 3 5 5" xfId="23297"/>
    <cellStyle name="Heading 3 5 5 2" xfId="23298"/>
    <cellStyle name="Heading 3 5 6" xfId="23299"/>
    <cellStyle name="Heading 3 5 6 2" xfId="23300"/>
    <cellStyle name="Heading 3 5 7" xfId="23301"/>
    <cellStyle name="Heading 3 5 7 2" xfId="23302"/>
    <cellStyle name="Heading 3 5 8" xfId="23303"/>
    <cellStyle name="Heading 3 5 8 2" xfId="23304"/>
    <cellStyle name="Heading 3 5 9" xfId="23305"/>
    <cellStyle name="Heading 3 5 9 2" xfId="23306"/>
    <cellStyle name="Heading 3 5_Copy of Analysis June 2009 audit 11 1111" xfId="23307"/>
    <cellStyle name="Heading 3 6" xfId="23308"/>
    <cellStyle name="Heading 3 6 2" xfId="23309"/>
    <cellStyle name="Heading 3 6 2 2" xfId="23310"/>
    <cellStyle name="Heading 3 7" xfId="23311"/>
    <cellStyle name="Heading 3 7 2" xfId="23312"/>
    <cellStyle name="Heading 3 7 2 2" xfId="23313"/>
    <cellStyle name="Heading 3 7 2 2 2" xfId="23314"/>
    <cellStyle name="Heading 3 7 3" xfId="23315"/>
    <cellStyle name="Heading 3 7 3 2" xfId="23316"/>
    <cellStyle name="Heading 3 7_Copy of Analysis June 2009 audit 11 1111" xfId="23317"/>
    <cellStyle name="Heading 3 8" xfId="23318"/>
    <cellStyle name="Heading 3 8 2" xfId="23319"/>
    <cellStyle name="Heading 3 8 2 2" xfId="49630"/>
    <cellStyle name="Heading 3 8 3" xfId="23320"/>
    <cellStyle name="Heading 3 8 4" xfId="23321"/>
    <cellStyle name="Heading 3 8 5" xfId="23322"/>
    <cellStyle name="Heading 3 9" xfId="23323"/>
    <cellStyle name="Heading 3 9 2" xfId="23324"/>
    <cellStyle name="Heading 3 9 2 2" xfId="49631"/>
    <cellStyle name="Heading 3 9 3" xfId="23325"/>
    <cellStyle name="Heading 3 9 4" xfId="23326"/>
    <cellStyle name="Heading 3 9 5" xfId="23327"/>
    <cellStyle name="Heading 4 10" xfId="23328"/>
    <cellStyle name="Heading 4 10 2" xfId="23329"/>
    <cellStyle name="Heading 4 11" xfId="23330"/>
    <cellStyle name="Heading 4 2" xfId="23331"/>
    <cellStyle name="Heading 4 2 2" xfId="23332"/>
    <cellStyle name="Heading 4 2 2 2" xfId="23333"/>
    <cellStyle name="Heading 4 2 2 2 2" xfId="23334"/>
    <cellStyle name="Heading 4 2 3" xfId="23335"/>
    <cellStyle name="Heading 4 2 3 2" xfId="23336"/>
    <cellStyle name="Heading 4 2 4" xfId="23337"/>
    <cellStyle name="Heading 4 2 5" xfId="23338"/>
    <cellStyle name="Heading 4 2 6" xfId="23339"/>
    <cellStyle name="Heading 4 2 7" xfId="23340"/>
    <cellStyle name="Heading 4 2 8" xfId="23341"/>
    <cellStyle name="Heading 4 2 9" xfId="23342"/>
    <cellStyle name="Heading 4 3" xfId="23343"/>
    <cellStyle name="Heading 4 3 2" xfId="23344"/>
    <cellStyle name="Heading 4 3 2 2" xfId="23345"/>
    <cellStyle name="Heading 4 3 2 2 2" xfId="23346"/>
    <cellStyle name="Heading 4 3 3" xfId="23347"/>
    <cellStyle name="Heading 4 3 3 2" xfId="23348"/>
    <cellStyle name="Heading 4 3 4" xfId="23349"/>
    <cellStyle name="Heading 4 3 5" xfId="23350"/>
    <cellStyle name="Heading 4 3 6" xfId="23351"/>
    <cellStyle name="Heading 4 3 7" xfId="23352"/>
    <cellStyle name="Heading 4 3 8" xfId="23353"/>
    <cellStyle name="Heading 4 3 9" xfId="23354"/>
    <cellStyle name="Heading 4 4" xfId="23355"/>
    <cellStyle name="Heading 4 4 2" xfId="23356"/>
    <cellStyle name="Heading 4 4 2 2" xfId="23357"/>
    <cellStyle name="Heading 4 4 2 2 2" xfId="23358"/>
    <cellStyle name="Heading 4 4 3" xfId="23359"/>
    <cellStyle name="Heading 4 4 3 2" xfId="23360"/>
    <cellStyle name="Heading 4 4 4" xfId="23361"/>
    <cellStyle name="Heading 4 4 5" xfId="23362"/>
    <cellStyle name="Heading 4 4 6" xfId="23363"/>
    <cellStyle name="Heading 4 4 7" xfId="23364"/>
    <cellStyle name="Heading 4 4 8" xfId="23365"/>
    <cellStyle name="Heading 4 4 9" xfId="23366"/>
    <cellStyle name="Heading 4 5" xfId="23367"/>
    <cellStyle name="Heading 4 5 2" xfId="23368"/>
    <cellStyle name="Heading 4 5 2 2" xfId="23369"/>
    <cellStyle name="Heading 4 5 2 2 2" xfId="23370"/>
    <cellStyle name="Heading 4 5 3" xfId="23371"/>
    <cellStyle name="Heading 4 5 3 2" xfId="23372"/>
    <cellStyle name="Heading 4 5 4" xfId="23373"/>
    <cellStyle name="Heading 4 5 5" xfId="23374"/>
    <cellStyle name="Heading 4 5 6" xfId="23375"/>
    <cellStyle name="Heading 4 5 7" xfId="23376"/>
    <cellStyle name="Heading 4 5 8" xfId="23377"/>
    <cellStyle name="Heading 4 5 9" xfId="23378"/>
    <cellStyle name="Heading 4 6" xfId="23379"/>
    <cellStyle name="Heading 4 6 2" xfId="23380"/>
    <cellStyle name="Heading 4 6 2 2" xfId="23381"/>
    <cellStyle name="Heading 4 7" xfId="23382"/>
    <cellStyle name="Heading 4 7 2" xfId="23383"/>
    <cellStyle name="Heading 4 7 2 2" xfId="23384"/>
    <cellStyle name="Heading 4 7 2 2 2" xfId="23385"/>
    <cellStyle name="Heading 4 7 3" xfId="23386"/>
    <cellStyle name="Heading 4 7 3 2" xfId="23387"/>
    <cellStyle name="Heading 4 8" xfId="23388"/>
    <cellStyle name="Heading 4 8 2" xfId="23389"/>
    <cellStyle name="Heading 4 8 2 2" xfId="49632"/>
    <cellStyle name="Heading 4 8 3" xfId="23390"/>
    <cellStyle name="Heading 4 8 4" xfId="23391"/>
    <cellStyle name="Heading 4 8 5" xfId="23392"/>
    <cellStyle name="Heading 4 9" xfId="23393"/>
    <cellStyle name="Heading 4 9 2" xfId="23394"/>
    <cellStyle name="Heading 4 9 2 2" xfId="49633"/>
    <cellStyle name="Heading 4 9 3" xfId="23395"/>
    <cellStyle name="Heading 4 9 4" xfId="23396"/>
    <cellStyle name="Heading 4 9 5" xfId="23397"/>
    <cellStyle name="Hyperlink 2" xfId="23398"/>
    <cellStyle name="Hyperlink 2 2" xfId="23399"/>
    <cellStyle name="Hyperlink 2 2 2" xfId="23400"/>
    <cellStyle name="Hyperlink 5" xfId="23401"/>
    <cellStyle name="Input [yellow]" xfId="23402"/>
    <cellStyle name="Input [yellow] 2" xfId="23403"/>
    <cellStyle name="Input [yellow] 2 2" xfId="23404"/>
    <cellStyle name="Input [yellow] 2 2 2" xfId="49634"/>
    <cellStyle name="Input [yellow] 2 3" xfId="23405"/>
    <cellStyle name="Input [yellow] 2 4" xfId="23406"/>
    <cellStyle name="Input [yellow] 2 5" xfId="23407"/>
    <cellStyle name="Input [yellow] 2 6" xfId="23408"/>
    <cellStyle name="Input [yellow] 3" xfId="23409"/>
    <cellStyle name="Input [yellow] 4" xfId="23410"/>
    <cellStyle name="Input [yellow] 5" xfId="23411"/>
    <cellStyle name="Input [yellow] 6" xfId="23412"/>
    <cellStyle name="Input [yellow] 7" xfId="23413"/>
    <cellStyle name="Input 10" xfId="23414"/>
    <cellStyle name="Input 10 2" xfId="23415"/>
    <cellStyle name="Input 11" xfId="23416"/>
    <cellStyle name="Input 2" xfId="23417"/>
    <cellStyle name="Input 2 2" xfId="23418"/>
    <cellStyle name="Input 2 2 2" xfId="23419"/>
    <cellStyle name="Input 2 2 2 2" xfId="49635"/>
    <cellStyle name="Input 2 2 3" xfId="23420"/>
    <cellStyle name="Input 2 2 3 2" xfId="49636"/>
    <cellStyle name="Input 2 2 4" xfId="23421"/>
    <cellStyle name="Input 2 2 4 2" xfId="49637"/>
    <cellStyle name="Input 2 2 5" xfId="23422"/>
    <cellStyle name="Input 2 2 5 2" xfId="23423"/>
    <cellStyle name="Input 2 2 5 2 2" xfId="49638"/>
    <cellStyle name="Input 2 2 6" xfId="23424"/>
    <cellStyle name="Input 2 2 6 2" xfId="49639"/>
    <cellStyle name="Input 2 2 7" xfId="49640"/>
    <cellStyle name="Input 2 3" xfId="23425"/>
    <cellStyle name="Input 2 3 2" xfId="23426"/>
    <cellStyle name="Input 2 3 2 2" xfId="49641"/>
    <cellStyle name="Input 2 3 3" xfId="23427"/>
    <cellStyle name="Input 2 3 4" xfId="23428"/>
    <cellStyle name="Input 2 3 5" xfId="23429"/>
    <cellStyle name="Input 2 3 6" xfId="23430"/>
    <cellStyle name="Input 2 3 7" xfId="49642"/>
    <cellStyle name="Input 2 4" xfId="23431"/>
    <cellStyle name="Input 2 4 2" xfId="23432"/>
    <cellStyle name="Input 2 4 3" xfId="23433"/>
    <cellStyle name="Input 2 4 4" xfId="23434"/>
    <cellStyle name="Input 2 4 5" xfId="23435"/>
    <cellStyle name="Input 2 4 6" xfId="23436"/>
    <cellStyle name="Input 2 5" xfId="23437"/>
    <cellStyle name="Input 2 5 2" xfId="23438"/>
    <cellStyle name="Input 2 5 3" xfId="23439"/>
    <cellStyle name="Input 2 5 4" xfId="23440"/>
    <cellStyle name="Input 2 5 5" xfId="23441"/>
    <cellStyle name="Input 2 5 6" xfId="23442"/>
    <cellStyle name="Input 2 6" xfId="23443"/>
    <cellStyle name="Input 2 6 2" xfId="23444"/>
    <cellStyle name="Input 2 6 3" xfId="23445"/>
    <cellStyle name="Input 2 6 4" xfId="23446"/>
    <cellStyle name="Input 2 6 5" xfId="23447"/>
    <cellStyle name="Input 2 6 6" xfId="23448"/>
    <cellStyle name="Input 2 7" xfId="23449"/>
    <cellStyle name="Input 2 7 2" xfId="23450"/>
    <cellStyle name="Input 2 7 3" xfId="23451"/>
    <cellStyle name="Input 2 7 4" xfId="23452"/>
    <cellStyle name="Input 2 7 5" xfId="23453"/>
    <cellStyle name="Input 2 7 6" xfId="23454"/>
    <cellStyle name="Input 2 8" xfId="23455"/>
    <cellStyle name="Input 2 8 2" xfId="23456"/>
    <cellStyle name="Input 2 8 3" xfId="23457"/>
    <cellStyle name="Input 2 8 4" xfId="23458"/>
    <cellStyle name="Input 2 8 5" xfId="23459"/>
    <cellStyle name="Input 2 8 6" xfId="23460"/>
    <cellStyle name="Input 2 9" xfId="23461"/>
    <cellStyle name="Input 2 9 2" xfId="23462"/>
    <cellStyle name="Input 2 9 3" xfId="23463"/>
    <cellStyle name="Input 2 9 4" xfId="23464"/>
    <cellStyle name="Input 2 9 5" xfId="23465"/>
    <cellStyle name="Input 2 9 6" xfId="23466"/>
    <cellStyle name="Input 2_Copy of Analysis June 2009 audit 11 1111" xfId="23467"/>
    <cellStyle name="Input 3" xfId="23468"/>
    <cellStyle name="Input 3 2" xfId="23469"/>
    <cellStyle name="Input 3 2 2" xfId="23470"/>
    <cellStyle name="Input 3 2 2 2" xfId="49643"/>
    <cellStyle name="Input 3 2 3" xfId="23471"/>
    <cellStyle name="Input 3 2 3 2" xfId="49644"/>
    <cellStyle name="Input 3 2 4" xfId="23472"/>
    <cellStyle name="Input 3 2 4 2" xfId="49645"/>
    <cellStyle name="Input 3 2 5" xfId="23473"/>
    <cellStyle name="Input 3 2 5 2" xfId="23474"/>
    <cellStyle name="Input 3 2 5 2 2" xfId="49646"/>
    <cellStyle name="Input 3 2 6" xfId="23475"/>
    <cellStyle name="Input 3 2 6 2" xfId="49647"/>
    <cellStyle name="Input 3 2 7" xfId="49648"/>
    <cellStyle name="Input 3 3" xfId="23476"/>
    <cellStyle name="Input 3 3 2" xfId="23477"/>
    <cellStyle name="Input 3 3 2 2" xfId="49649"/>
    <cellStyle name="Input 3 3 3" xfId="23478"/>
    <cellStyle name="Input 3 3 4" xfId="23479"/>
    <cellStyle name="Input 3 3 5" xfId="23480"/>
    <cellStyle name="Input 3 3 6" xfId="23481"/>
    <cellStyle name="Input 3 3 7" xfId="49650"/>
    <cellStyle name="Input 3 4" xfId="23482"/>
    <cellStyle name="Input 3 4 2" xfId="23483"/>
    <cellStyle name="Input 3 4 3" xfId="23484"/>
    <cellStyle name="Input 3 4 4" xfId="23485"/>
    <cellStyle name="Input 3 4 5" xfId="23486"/>
    <cellStyle name="Input 3 4 6" xfId="23487"/>
    <cellStyle name="Input 3 5" xfId="23488"/>
    <cellStyle name="Input 3 5 2" xfId="23489"/>
    <cellStyle name="Input 3 5 3" xfId="23490"/>
    <cellStyle name="Input 3 5 4" xfId="23491"/>
    <cellStyle name="Input 3 5 5" xfId="23492"/>
    <cellStyle name="Input 3 5 6" xfId="23493"/>
    <cellStyle name="Input 3 6" xfId="23494"/>
    <cellStyle name="Input 3 6 2" xfId="23495"/>
    <cellStyle name="Input 3 6 3" xfId="23496"/>
    <cellStyle name="Input 3 6 4" xfId="23497"/>
    <cellStyle name="Input 3 6 5" xfId="23498"/>
    <cellStyle name="Input 3 6 6" xfId="23499"/>
    <cellStyle name="Input 3 7" xfId="23500"/>
    <cellStyle name="Input 3 7 2" xfId="23501"/>
    <cellStyle name="Input 3 7 3" xfId="23502"/>
    <cellStyle name="Input 3 7 4" xfId="23503"/>
    <cellStyle name="Input 3 7 5" xfId="23504"/>
    <cellStyle name="Input 3 7 6" xfId="23505"/>
    <cellStyle name="Input 3 8" xfId="23506"/>
    <cellStyle name="Input 3 8 2" xfId="23507"/>
    <cellStyle name="Input 3 8 3" xfId="23508"/>
    <cellStyle name="Input 3 8 4" xfId="23509"/>
    <cellStyle name="Input 3 8 5" xfId="23510"/>
    <cellStyle name="Input 3 8 6" xfId="23511"/>
    <cellStyle name="Input 3 9" xfId="23512"/>
    <cellStyle name="Input 3 9 2" xfId="23513"/>
    <cellStyle name="Input 3 9 3" xfId="23514"/>
    <cellStyle name="Input 3 9 4" xfId="23515"/>
    <cellStyle name="Input 3 9 5" xfId="23516"/>
    <cellStyle name="Input 3 9 6" xfId="23517"/>
    <cellStyle name="Input 3_Copy of Analysis June 2009 audit 11 1111" xfId="23518"/>
    <cellStyle name="Input 4" xfId="23519"/>
    <cellStyle name="Input 4 2" xfId="23520"/>
    <cellStyle name="Input 4 2 2" xfId="23521"/>
    <cellStyle name="Input 4 2 2 2" xfId="49651"/>
    <cellStyle name="Input 4 2 3" xfId="23522"/>
    <cellStyle name="Input 4 2 3 2" xfId="49652"/>
    <cellStyle name="Input 4 2 4" xfId="23523"/>
    <cellStyle name="Input 4 2 4 2" xfId="49653"/>
    <cellStyle name="Input 4 2 5" xfId="23524"/>
    <cellStyle name="Input 4 2 5 2" xfId="23525"/>
    <cellStyle name="Input 4 2 5 2 2" xfId="49654"/>
    <cellStyle name="Input 4 2 6" xfId="23526"/>
    <cellStyle name="Input 4 2 6 2" xfId="49655"/>
    <cellStyle name="Input 4 2 7" xfId="49656"/>
    <cellStyle name="Input 4 3" xfId="23527"/>
    <cellStyle name="Input 4 3 2" xfId="23528"/>
    <cellStyle name="Input 4 3 2 2" xfId="49657"/>
    <cellStyle name="Input 4 3 3" xfId="23529"/>
    <cellStyle name="Input 4 3 4" xfId="23530"/>
    <cellStyle name="Input 4 3 5" xfId="23531"/>
    <cellStyle name="Input 4 3 6" xfId="23532"/>
    <cellStyle name="Input 4 3 7" xfId="49658"/>
    <cellStyle name="Input 4 4" xfId="23533"/>
    <cellStyle name="Input 4 4 2" xfId="23534"/>
    <cellStyle name="Input 4 4 3" xfId="23535"/>
    <cellStyle name="Input 4 4 4" xfId="23536"/>
    <cellStyle name="Input 4 4 5" xfId="23537"/>
    <cellStyle name="Input 4 4 6" xfId="23538"/>
    <cellStyle name="Input 4 5" xfId="23539"/>
    <cellStyle name="Input 4 5 2" xfId="23540"/>
    <cellStyle name="Input 4 5 3" xfId="23541"/>
    <cellStyle name="Input 4 5 4" xfId="23542"/>
    <cellStyle name="Input 4 5 5" xfId="23543"/>
    <cellStyle name="Input 4 5 6" xfId="23544"/>
    <cellStyle name="Input 4 6" xfId="23545"/>
    <cellStyle name="Input 4 6 2" xfId="23546"/>
    <cellStyle name="Input 4 6 3" xfId="23547"/>
    <cellStyle name="Input 4 6 4" xfId="23548"/>
    <cellStyle name="Input 4 6 5" xfId="23549"/>
    <cellStyle name="Input 4 6 6" xfId="23550"/>
    <cellStyle name="Input 4 7" xfId="23551"/>
    <cellStyle name="Input 4 7 2" xfId="23552"/>
    <cellStyle name="Input 4 7 3" xfId="23553"/>
    <cellStyle name="Input 4 7 4" xfId="23554"/>
    <cellStyle name="Input 4 7 5" xfId="23555"/>
    <cellStyle name="Input 4 7 6" xfId="23556"/>
    <cellStyle name="Input 4 8" xfId="23557"/>
    <cellStyle name="Input 4 8 2" xfId="23558"/>
    <cellStyle name="Input 4 8 3" xfId="23559"/>
    <cellStyle name="Input 4 8 4" xfId="23560"/>
    <cellStyle name="Input 4 8 5" xfId="23561"/>
    <cellStyle name="Input 4 8 6" xfId="23562"/>
    <cellStyle name="Input 4 9" xfId="23563"/>
    <cellStyle name="Input 4 9 2" xfId="23564"/>
    <cellStyle name="Input 4 9 3" xfId="23565"/>
    <cellStyle name="Input 4 9 4" xfId="23566"/>
    <cellStyle name="Input 4 9 5" xfId="23567"/>
    <cellStyle name="Input 4 9 6" xfId="23568"/>
    <cellStyle name="Input 4_Copy of Analysis June 2009 audit 11 1111" xfId="23569"/>
    <cellStyle name="Input 5" xfId="23570"/>
    <cellStyle name="Input 5 2" xfId="23571"/>
    <cellStyle name="Input 5 2 2" xfId="23572"/>
    <cellStyle name="Input 5 2 2 2" xfId="49659"/>
    <cellStyle name="Input 5 2 3" xfId="23573"/>
    <cellStyle name="Input 5 2 3 2" xfId="49660"/>
    <cellStyle name="Input 5 2 4" xfId="23574"/>
    <cellStyle name="Input 5 2 4 2" xfId="49661"/>
    <cellStyle name="Input 5 2 5" xfId="23575"/>
    <cellStyle name="Input 5 2 5 2" xfId="23576"/>
    <cellStyle name="Input 5 2 5 2 2" xfId="49662"/>
    <cellStyle name="Input 5 2 6" xfId="23577"/>
    <cellStyle name="Input 5 2 6 2" xfId="49663"/>
    <cellStyle name="Input 5 2 7" xfId="49664"/>
    <cellStyle name="Input 5 3" xfId="23578"/>
    <cellStyle name="Input 5 3 2" xfId="23579"/>
    <cellStyle name="Input 5 3 2 2" xfId="49665"/>
    <cellStyle name="Input 5 3 3" xfId="23580"/>
    <cellStyle name="Input 5 3 4" xfId="23581"/>
    <cellStyle name="Input 5 3 5" xfId="23582"/>
    <cellStyle name="Input 5 3 6" xfId="23583"/>
    <cellStyle name="Input 5 3 7" xfId="49666"/>
    <cellStyle name="Input 5 4" xfId="23584"/>
    <cellStyle name="Input 5 4 2" xfId="23585"/>
    <cellStyle name="Input 5 4 3" xfId="23586"/>
    <cellStyle name="Input 5 4 4" xfId="23587"/>
    <cellStyle name="Input 5 4 5" xfId="23588"/>
    <cellStyle name="Input 5 4 6" xfId="23589"/>
    <cellStyle name="Input 5 5" xfId="23590"/>
    <cellStyle name="Input 5 5 2" xfId="23591"/>
    <cellStyle name="Input 5 5 3" xfId="23592"/>
    <cellStyle name="Input 5 5 4" xfId="23593"/>
    <cellStyle name="Input 5 5 5" xfId="23594"/>
    <cellStyle name="Input 5 5 6" xfId="23595"/>
    <cellStyle name="Input 5 6" xfId="23596"/>
    <cellStyle name="Input 5 6 2" xfId="23597"/>
    <cellStyle name="Input 5 6 3" xfId="23598"/>
    <cellStyle name="Input 5 6 4" xfId="23599"/>
    <cellStyle name="Input 5 6 5" xfId="23600"/>
    <cellStyle name="Input 5 6 6" xfId="23601"/>
    <cellStyle name="Input 5 7" xfId="23602"/>
    <cellStyle name="Input 5 7 2" xfId="23603"/>
    <cellStyle name="Input 5 7 3" xfId="23604"/>
    <cellStyle name="Input 5 7 4" xfId="23605"/>
    <cellStyle name="Input 5 7 5" xfId="23606"/>
    <cellStyle name="Input 5 7 6" xfId="23607"/>
    <cellStyle name="Input 5 8" xfId="23608"/>
    <cellStyle name="Input 5 8 2" xfId="23609"/>
    <cellStyle name="Input 5 8 3" xfId="23610"/>
    <cellStyle name="Input 5 8 4" xfId="23611"/>
    <cellStyle name="Input 5 8 5" xfId="23612"/>
    <cellStyle name="Input 5 8 6" xfId="23613"/>
    <cellStyle name="Input 5 9" xfId="23614"/>
    <cellStyle name="Input 5 9 2" xfId="23615"/>
    <cellStyle name="Input 5 9 3" xfId="23616"/>
    <cellStyle name="Input 5 9 4" xfId="23617"/>
    <cellStyle name="Input 5 9 5" xfId="23618"/>
    <cellStyle name="Input 5 9 6" xfId="23619"/>
    <cellStyle name="Input 5_Copy of Analysis June 2009 audit 11 1111" xfId="23620"/>
    <cellStyle name="Input 6" xfId="23621"/>
    <cellStyle name="Input 6 2" xfId="23622"/>
    <cellStyle name="Input 6 2 2" xfId="23623"/>
    <cellStyle name="Input 7" xfId="23624"/>
    <cellStyle name="Input 7 2" xfId="23625"/>
    <cellStyle name="Input 7 2 2" xfId="23626"/>
    <cellStyle name="Input 7 2 2 2" xfId="49667"/>
    <cellStyle name="Input 7 2 3" xfId="23627"/>
    <cellStyle name="Input 7 2 4" xfId="23628"/>
    <cellStyle name="Input 7 2 5" xfId="23629"/>
    <cellStyle name="Input 7 2 5 2" xfId="23630"/>
    <cellStyle name="Input 7 2 6" xfId="23631"/>
    <cellStyle name="Input 7 3" xfId="23632"/>
    <cellStyle name="Input 7 3 2" xfId="23633"/>
    <cellStyle name="Input 7 3 2 2" xfId="49668"/>
    <cellStyle name="Input 7_Copy of Analysis June 2009 audit 11 1111" xfId="23634"/>
    <cellStyle name="Input 8" xfId="23635"/>
    <cellStyle name="Input 8 2" xfId="23636"/>
    <cellStyle name="Input 8 2 2" xfId="23637"/>
    <cellStyle name="Input 8 2 2 2" xfId="49669"/>
    <cellStyle name="Input 8 3" xfId="23638"/>
    <cellStyle name="Input 8 4" xfId="23639"/>
    <cellStyle name="Input 8 5" xfId="23640"/>
    <cellStyle name="Input 9" xfId="23641"/>
    <cellStyle name="Input 9 2" xfId="23642"/>
    <cellStyle name="Input 9 2 2" xfId="23643"/>
    <cellStyle name="Input 9 2 2 2" xfId="49670"/>
    <cellStyle name="Input 9 3" xfId="23644"/>
    <cellStyle name="Input 9 4" xfId="23645"/>
    <cellStyle name="Input 9 5" xfId="23646"/>
    <cellStyle name="InputBlueFont_Valuation " xfId="23647"/>
    <cellStyle name="ItemTypeClass" xfId="23648"/>
    <cellStyle name="ItemTypeClass 2" xfId="23649"/>
    <cellStyle name="ItemTypeClass 3" xfId="23650"/>
    <cellStyle name="ItemTypeClass 4" xfId="23651"/>
    <cellStyle name="ItemTypeClass 5" xfId="23652"/>
    <cellStyle name="ItemTypeClass 6" xfId="23653"/>
    <cellStyle name="Labels - Style3" xfId="23654"/>
    <cellStyle name="Labels - Style3 2" xfId="23655"/>
    <cellStyle name="Labels - Style3 3" xfId="23656"/>
    <cellStyle name="Labels - Style3 4" xfId="23657"/>
    <cellStyle name="Labels - Style3 5" xfId="23658"/>
    <cellStyle name="Labels - Style3 6" xfId="23659"/>
    <cellStyle name="Lien hypertexte visité_BSS Spares 15.028" xfId="49671"/>
    <cellStyle name="Link Currency (0)" xfId="23660"/>
    <cellStyle name="Link Currency (0) 2" xfId="23661"/>
    <cellStyle name="Link Currency (0) 2 2" xfId="23662"/>
    <cellStyle name="Link Currency (2)" xfId="23663"/>
    <cellStyle name="Link Currency (2) 10" xfId="23664"/>
    <cellStyle name="Link Currency (2) 2" xfId="23665"/>
    <cellStyle name="Link Currency (2) 2 2" xfId="23666"/>
    <cellStyle name="Link Currency (2) 2 2 2" xfId="49672"/>
    <cellStyle name="Link Currency (2) 2 3" xfId="23667"/>
    <cellStyle name="Link Currency (2) 2 4" xfId="23668"/>
    <cellStyle name="Link Currency (2) 2 5" xfId="23669"/>
    <cellStyle name="Link Currency (2) 2 6" xfId="23670"/>
    <cellStyle name="Link Currency (2) 2 7" xfId="23671"/>
    <cellStyle name="Link Currency (2) 3" xfId="23672"/>
    <cellStyle name="Link Currency (2) 3 2" xfId="23673"/>
    <cellStyle name="Link Currency (2) 3 3" xfId="23674"/>
    <cellStyle name="Link Currency (2) 3 4" xfId="23675"/>
    <cellStyle name="Link Currency (2) 3 5" xfId="23676"/>
    <cellStyle name="Link Currency (2) 3 6" xfId="23677"/>
    <cellStyle name="Link Currency (2) 3 7" xfId="23678"/>
    <cellStyle name="Link Currency (2) 4" xfId="23679"/>
    <cellStyle name="Link Currency (2) 4 2" xfId="23680"/>
    <cellStyle name="Link Currency (2) 4 3" xfId="23681"/>
    <cellStyle name="Link Currency (2) 4 4" xfId="23682"/>
    <cellStyle name="Link Currency (2) 4 5" xfId="23683"/>
    <cellStyle name="Link Currency (2) 4 6" xfId="23684"/>
    <cellStyle name="Link Currency (2) 4 7" xfId="23685"/>
    <cellStyle name="Link Currency (2) 5" xfId="23686"/>
    <cellStyle name="Link Currency (2) 5 2" xfId="23687"/>
    <cellStyle name="Link Currency (2) 5 3" xfId="23688"/>
    <cellStyle name="Link Currency (2) 5 4" xfId="23689"/>
    <cellStyle name="Link Currency (2) 5 5" xfId="23690"/>
    <cellStyle name="Link Currency (2) 5 6" xfId="23691"/>
    <cellStyle name="Link Currency (2) 5 7" xfId="23692"/>
    <cellStyle name="Link Currency (2) 6" xfId="23693"/>
    <cellStyle name="Link Currency (2) 7" xfId="23694"/>
    <cellStyle name="Link Currency (2) 8" xfId="23695"/>
    <cellStyle name="Link Currency (2) 9" xfId="23696"/>
    <cellStyle name="Link Currency (2)_Copy of Analysis June 2009 audit 11 1111" xfId="23697"/>
    <cellStyle name="Link Units (0)" xfId="23698"/>
    <cellStyle name="Link Units (0) 2" xfId="23699"/>
    <cellStyle name="Link Units (0) 2 2" xfId="23700"/>
    <cellStyle name="Link Units (1)" xfId="23701"/>
    <cellStyle name="Link Units (1) 10" xfId="23702"/>
    <cellStyle name="Link Units (1) 2" xfId="23703"/>
    <cellStyle name="Link Units (1) 2 2" xfId="23704"/>
    <cellStyle name="Link Units (1) 2 2 2" xfId="49673"/>
    <cellStyle name="Link Units (1) 2 3" xfId="23705"/>
    <cellStyle name="Link Units (1) 2 4" xfId="23706"/>
    <cellStyle name="Link Units (1) 2 5" xfId="23707"/>
    <cellStyle name="Link Units (1) 2 6" xfId="23708"/>
    <cellStyle name="Link Units (1) 2 7" xfId="23709"/>
    <cellStyle name="Link Units (1) 3" xfId="23710"/>
    <cellStyle name="Link Units (1) 3 2" xfId="23711"/>
    <cellStyle name="Link Units (1) 3 3" xfId="23712"/>
    <cellStyle name="Link Units (1) 3 4" xfId="23713"/>
    <cellStyle name="Link Units (1) 3 5" xfId="23714"/>
    <cellStyle name="Link Units (1) 3 6" xfId="23715"/>
    <cellStyle name="Link Units (1) 3 7" xfId="23716"/>
    <cellStyle name="Link Units (1) 4" xfId="23717"/>
    <cellStyle name="Link Units (1) 4 2" xfId="23718"/>
    <cellStyle name="Link Units (1) 4 3" xfId="23719"/>
    <cellStyle name="Link Units (1) 4 4" xfId="23720"/>
    <cellStyle name="Link Units (1) 4 5" xfId="23721"/>
    <cellStyle name="Link Units (1) 4 6" xfId="23722"/>
    <cellStyle name="Link Units (1) 4 7" xfId="23723"/>
    <cellStyle name="Link Units (1) 5" xfId="23724"/>
    <cellStyle name="Link Units (1) 5 2" xfId="23725"/>
    <cellStyle name="Link Units (1) 5 3" xfId="23726"/>
    <cellStyle name="Link Units (1) 5 4" xfId="23727"/>
    <cellStyle name="Link Units (1) 5 5" xfId="23728"/>
    <cellStyle name="Link Units (1) 5 6" xfId="23729"/>
    <cellStyle name="Link Units (1) 5 7" xfId="23730"/>
    <cellStyle name="Link Units (1) 6" xfId="23731"/>
    <cellStyle name="Link Units (1) 7" xfId="23732"/>
    <cellStyle name="Link Units (1) 8" xfId="23733"/>
    <cellStyle name="Link Units (1) 9" xfId="23734"/>
    <cellStyle name="Link Units (1)_Copy of Analysis June 2009 audit 11 1111" xfId="23735"/>
    <cellStyle name="Link Units (2)" xfId="23736"/>
    <cellStyle name="Link Units (2) 10" xfId="23737"/>
    <cellStyle name="Link Units (2) 2" xfId="23738"/>
    <cellStyle name="Link Units (2) 2 2" xfId="23739"/>
    <cellStyle name="Link Units (2) 2 2 2" xfId="49674"/>
    <cellStyle name="Link Units (2) 2 3" xfId="23740"/>
    <cellStyle name="Link Units (2) 2 4" xfId="23741"/>
    <cellStyle name="Link Units (2) 2 5" xfId="23742"/>
    <cellStyle name="Link Units (2) 2 6" xfId="23743"/>
    <cellStyle name="Link Units (2) 2 7" xfId="23744"/>
    <cellStyle name="Link Units (2) 3" xfId="23745"/>
    <cellStyle name="Link Units (2) 3 2" xfId="23746"/>
    <cellStyle name="Link Units (2) 3 3" xfId="23747"/>
    <cellStyle name="Link Units (2) 3 4" xfId="23748"/>
    <cellStyle name="Link Units (2) 3 5" xfId="23749"/>
    <cellStyle name="Link Units (2) 3 6" xfId="23750"/>
    <cellStyle name="Link Units (2) 3 7" xfId="23751"/>
    <cellStyle name="Link Units (2) 4" xfId="23752"/>
    <cellStyle name="Link Units (2) 4 2" xfId="23753"/>
    <cellStyle name="Link Units (2) 4 3" xfId="23754"/>
    <cellStyle name="Link Units (2) 4 4" xfId="23755"/>
    <cellStyle name="Link Units (2) 4 5" xfId="23756"/>
    <cellStyle name="Link Units (2) 4 6" xfId="23757"/>
    <cellStyle name="Link Units (2) 4 7" xfId="23758"/>
    <cellStyle name="Link Units (2) 5" xfId="23759"/>
    <cellStyle name="Link Units (2) 5 2" xfId="23760"/>
    <cellStyle name="Link Units (2) 5 3" xfId="23761"/>
    <cellStyle name="Link Units (2) 5 4" xfId="23762"/>
    <cellStyle name="Link Units (2) 5 5" xfId="23763"/>
    <cellStyle name="Link Units (2) 5 6" xfId="23764"/>
    <cellStyle name="Link Units (2) 5 7" xfId="23765"/>
    <cellStyle name="Link Units (2) 6" xfId="23766"/>
    <cellStyle name="Link Units (2) 7" xfId="23767"/>
    <cellStyle name="Link Units (2) 8" xfId="23768"/>
    <cellStyle name="Link Units (2) 9" xfId="23769"/>
    <cellStyle name="Link Units (2)_Copy of Analysis June 2009 audit 11 1111" xfId="23770"/>
    <cellStyle name="Linked Cell 10" xfId="23771"/>
    <cellStyle name="Linked Cell 10 2" xfId="23772"/>
    <cellStyle name="Linked Cell 2" xfId="23773"/>
    <cellStyle name="Linked Cell 2 2" xfId="23774"/>
    <cellStyle name="Linked Cell 2 2 2" xfId="23775"/>
    <cellStyle name="Linked Cell 2 2 2 2" xfId="23776"/>
    <cellStyle name="Linked Cell 2 3" xfId="23777"/>
    <cellStyle name="Linked Cell 2 3 2" xfId="23778"/>
    <cellStyle name="Linked Cell 2 3 2 2" xfId="49675"/>
    <cellStyle name="Linked Cell 2 4" xfId="23779"/>
    <cellStyle name="Linked Cell 2 5" xfId="23780"/>
    <cellStyle name="Linked Cell 2 6" xfId="23781"/>
    <cellStyle name="Linked Cell 2 7" xfId="23782"/>
    <cellStyle name="Linked Cell 2 8" xfId="23783"/>
    <cellStyle name="Linked Cell 2 9" xfId="23784"/>
    <cellStyle name="Linked Cell 2_Copy of Analysis June 2009 audit 11 1111" xfId="23785"/>
    <cellStyle name="Linked Cell 3" xfId="23786"/>
    <cellStyle name="Linked Cell 3 2" xfId="23787"/>
    <cellStyle name="Linked Cell 3 2 2" xfId="23788"/>
    <cellStyle name="Linked Cell 3 2 2 2" xfId="23789"/>
    <cellStyle name="Linked Cell 3 3" xfId="23790"/>
    <cellStyle name="Linked Cell 3 3 2" xfId="23791"/>
    <cellStyle name="Linked Cell 3 3 2 2" xfId="49676"/>
    <cellStyle name="Linked Cell 3 4" xfId="23792"/>
    <cellStyle name="Linked Cell 3 5" xfId="23793"/>
    <cellStyle name="Linked Cell 3 6" xfId="23794"/>
    <cellStyle name="Linked Cell 3 7" xfId="23795"/>
    <cellStyle name="Linked Cell 3 8" xfId="23796"/>
    <cellStyle name="Linked Cell 3 9" xfId="23797"/>
    <cellStyle name="Linked Cell 3_Copy of Analysis June 2009 audit 11 1111" xfId="23798"/>
    <cellStyle name="Linked Cell 4" xfId="23799"/>
    <cellStyle name="Linked Cell 4 2" xfId="23800"/>
    <cellStyle name="Linked Cell 4 2 2" xfId="23801"/>
    <cellStyle name="Linked Cell 4 2 2 2" xfId="23802"/>
    <cellStyle name="Linked Cell 4 3" xfId="23803"/>
    <cellStyle name="Linked Cell 4 3 2" xfId="23804"/>
    <cellStyle name="Linked Cell 4 3 2 2" xfId="49677"/>
    <cellStyle name="Linked Cell 4 4" xfId="23805"/>
    <cellStyle name="Linked Cell 4 5" xfId="23806"/>
    <cellStyle name="Linked Cell 4 6" xfId="23807"/>
    <cellStyle name="Linked Cell 4 7" xfId="23808"/>
    <cellStyle name="Linked Cell 4 8" xfId="23809"/>
    <cellStyle name="Linked Cell 4 9" xfId="23810"/>
    <cellStyle name="Linked Cell 4_Copy of Analysis June 2009 audit 11 1111" xfId="23811"/>
    <cellStyle name="Linked Cell 5" xfId="23812"/>
    <cellStyle name="Linked Cell 5 2" xfId="23813"/>
    <cellStyle name="Linked Cell 5 2 2" xfId="23814"/>
    <cellStyle name="Linked Cell 5 2 2 2" xfId="23815"/>
    <cellStyle name="Linked Cell 5 3" xfId="23816"/>
    <cellStyle name="Linked Cell 5 3 2" xfId="23817"/>
    <cellStyle name="Linked Cell 5 3 2 2" xfId="49678"/>
    <cellStyle name="Linked Cell 5 4" xfId="23818"/>
    <cellStyle name="Linked Cell 5 5" xfId="23819"/>
    <cellStyle name="Linked Cell 5 6" xfId="23820"/>
    <cellStyle name="Linked Cell 5 7" xfId="23821"/>
    <cellStyle name="Linked Cell 5 8" xfId="23822"/>
    <cellStyle name="Linked Cell 5 9" xfId="23823"/>
    <cellStyle name="Linked Cell 5_Copy of Analysis June 2009 audit 11 1111" xfId="23824"/>
    <cellStyle name="Linked Cell 6" xfId="23825"/>
    <cellStyle name="Linked Cell 6 2" xfId="23826"/>
    <cellStyle name="Linked Cell 6 2 2" xfId="23827"/>
    <cellStyle name="Linked Cell 7" xfId="23828"/>
    <cellStyle name="Linked Cell 7 2" xfId="23829"/>
    <cellStyle name="Linked Cell 7 2 2" xfId="23830"/>
    <cellStyle name="Linked Cell 7 2 2 2" xfId="23831"/>
    <cellStyle name="Linked Cell 7 3" xfId="23832"/>
    <cellStyle name="Linked Cell 7 3 2" xfId="23833"/>
    <cellStyle name="Linked Cell 7 3 2 2" xfId="49679"/>
    <cellStyle name="Linked Cell 7_Copy of Analysis June 2009 audit 11 1111" xfId="23834"/>
    <cellStyle name="Linked Cell 8" xfId="23835"/>
    <cellStyle name="Linked Cell 8 2" xfId="49680"/>
    <cellStyle name="Linked Cell 9" xfId="23836"/>
    <cellStyle name="Linked Cell 9 2" xfId="49681"/>
    <cellStyle name="Matrice" xfId="49682"/>
    <cellStyle name="mil" xfId="49683"/>
    <cellStyle name="Millares_US GAAP" xfId="23837"/>
    <cellStyle name="Milliers [0]_AR1194" xfId="23838"/>
    <cellStyle name="Milliers_AR1194" xfId="23839"/>
    <cellStyle name="Monétaire [0]_AR1194" xfId="23840"/>
    <cellStyle name="Monétaire_AR1194" xfId="23841"/>
    <cellStyle name="Neutral 10" xfId="23842"/>
    <cellStyle name="Neutral 10 2" xfId="23843"/>
    <cellStyle name="Neutral 11" xfId="23844"/>
    <cellStyle name="Neutral 2" xfId="23845"/>
    <cellStyle name="Neutral 2 2" xfId="23846"/>
    <cellStyle name="Neutral 2 2 2" xfId="23847"/>
    <cellStyle name="Neutral 2 2 2 2" xfId="49684"/>
    <cellStyle name="Neutral 2 2 3" xfId="23848"/>
    <cellStyle name="Neutral 2 2 4" xfId="23849"/>
    <cellStyle name="Neutral 2 2 5" xfId="23850"/>
    <cellStyle name="Neutral 2 2 5 2" xfId="23851"/>
    <cellStyle name="Neutral 2 2 6" xfId="23852"/>
    <cellStyle name="Neutral 2 3" xfId="23853"/>
    <cellStyle name="Neutral 2 3 2" xfId="23854"/>
    <cellStyle name="Neutral 2 3 2 2" xfId="49685"/>
    <cellStyle name="Neutral 2 4" xfId="23855"/>
    <cellStyle name="Neutral 2 5" xfId="23856"/>
    <cellStyle name="Neutral 2 6" xfId="23857"/>
    <cellStyle name="Neutral 2 7" xfId="23858"/>
    <cellStyle name="Neutral 2 8" xfId="23859"/>
    <cellStyle name="Neutral 2 9" xfId="23860"/>
    <cellStyle name="Neutral 3" xfId="23861"/>
    <cellStyle name="Neutral 3 2" xfId="23862"/>
    <cellStyle name="Neutral 3 2 2" xfId="23863"/>
    <cellStyle name="Neutral 3 2 2 2" xfId="49686"/>
    <cellStyle name="Neutral 3 2 3" xfId="23864"/>
    <cellStyle name="Neutral 3 2 4" xfId="23865"/>
    <cellStyle name="Neutral 3 2 5" xfId="23866"/>
    <cellStyle name="Neutral 3 2 5 2" xfId="23867"/>
    <cellStyle name="Neutral 3 2 6" xfId="23868"/>
    <cellStyle name="Neutral 3 3" xfId="23869"/>
    <cellStyle name="Neutral 3 3 2" xfId="23870"/>
    <cellStyle name="Neutral 3 3 2 2" xfId="49687"/>
    <cellStyle name="Neutral 3 4" xfId="23871"/>
    <cellStyle name="Neutral 3 5" xfId="23872"/>
    <cellStyle name="Neutral 3 6" xfId="23873"/>
    <cellStyle name="Neutral 3 7" xfId="23874"/>
    <cellStyle name="Neutral 3 8" xfId="23875"/>
    <cellStyle name="Neutral 3 9" xfId="23876"/>
    <cellStyle name="Neutral 4" xfId="23877"/>
    <cellStyle name="Neutral 4 2" xfId="23878"/>
    <cellStyle name="Neutral 4 2 2" xfId="23879"/>
    <cellStyle name="Neutral 4 2 2 2" xfId="49688"/>
    <cellStyle name="Neutral 4 2 3" xfId="23880"/>
    <cellStyle name="Neutral 4 2 4" xfId="23881"/>
    <cellStyle name="Neutral 4 2 5" xfId="23882"/>
    <cellStyle name="Neutral 4 2 5 2" xfId="23883"/>
    <cellStyle name="Neutral 4 2 6" xfId="23884"/>
    <cellStyle name="Neutral 4 3" xfId="23885"/>
    <cellStyle name="Neutral 4 3 2" xfId="23886"/>
    <cellStyle name="Neutral 4 3 2 2" xfId="49689"/>
    <cellStyle name="Neutral 4 4" xfId="23887"/>
    <cellStyle name="Neutral 4 5" xfId="23888"/>
    <cellStyle name="Neutral 4 6" xfId="23889"/>
    <cellStyle name="Neutral 4 7" xfId="23890"/>
    <cellStyle name="Neutral 4 8" xfId="23891"/>
    <cellStyle name="Neutral 4 9" xfId="23892"/>
    <cellStyle name="Neutral 5" xfId="23893"/>
    <cellStyle name="Neutral 5 2" xfId="23894"/>
    <cellStyle name="Neutral 5 2 2" xfId="23895"/>
    <cellStyle name="Neutral 5 2 2 2" xfId="49690"/>
    <cellStyle name="Neutral 5 2 3" xfId="23896"/>
    <cellStyle name="Neutral 5 2 4" xfId="23897"/>
    <cellStyle name="Neutral 5 2 5" xfId="23898"/>
    <cellStyle name="Neutral 5 2 5 2" xfId="23899"/>
    <cellStyle name="Neutral 5 2 6" xfId="23900"/>
    <cellStyle name="Neutral 5 3" xfId="23901"/>
    <cellStyle name="Neutral 5 3 2" xfId="23902"/>
    <cellStyle name="Neutral 5 3 2 2" xfId="49691"/>
    <cellStyle name="Neutral 5 4" xfId="23903"/>
    <cellStyle name="Neutral 5 5" xfId="23904"/>
    <cellStyle name="Neutral 5 6" xfId="23905"/>
    <cellStyle name="Neutral 5 7" xfId="23906"/>
    <cellStyle name="Neutral 5 8" xfId="23907"/>
    <cellStyle name="Neutral 5 9" xfId="23908"/>
    <cellStyle name="Neutral 6" xfId="23909"/>
    <cellStyle name="Neutral 6 2" xfId="23910"/>
    <cellStyle name="Neutral 6 2 2" xfId="23911"/>
    <cellStyle name="Neutral 7" xfId="23912"/>
    <cellStyle name="Neutral 7 2" xfId="23913"/>
    <cellStyle name="Neutral 7 2 2" xfId="23914"/>
    <cellStyle name="Neutral 7 2 2 2" xfId="49692"/>
    <cellStyle name="Neutral 7 2 3" xfId="23915"/>
    <cellStyle name="Neutral 7 2 4" xfId="23916"/>
    <cellStyle name="Neutral 7 2 5" xfId="23917"/>
    <cellStyle name="Neutral 7 2 5 2" xfId="23918"/>
    <cellStyle name="Neutral 7 2 6" xfId="23919"/>
    <cellStyle name="Neutral 7 3" xfId="23920"/>
    <cellStyle name="Neutral 7 3 2" xfId="23921"/>
    <cellStyle name="Neutral 7 3 2 2" xfId="49693"/>
    <cellStyle name="Neutral 8" xfId="23922"/>
    <cellStyle name="Neutral 8 2" xfId="23923"/>
    <cellStyle name="Neutral 8 2 2" xfId="23924"/>
    <cellStyle name="Neutral 8 2 2 2" xfId="49694"/>
    <cellStyle name="Neutral 8 3" xfId="23925"/>
    <cellStyle name="Neutral 8 4" xfId="23926"/>
    <cellStyle name="Neutral 8 5" xfId="23927"/>
    <cellStyle name="Neutral 9" xfId="23928"/>
    <cellStyle name="Neutral 9 2" xfId="23929"/>
    <cellStyle name="Neutral 9 2 2" xfId="23930"/>
    <cellStyle name="Neutral 9 2 2 2" xfId="49695"/>
    <cellStyle name="Neutral 9 3" xfId="23931"/>
    <cellStyle name="Neutral 9 4" xfId="23932"/>
    <cellStyle name="Neutral 9 5" xfId="23933"/>
    <cellStyle name="no dec" xfId="23934"/>
    <cellStyle name="Normal" xfId="0" builtinId="0"/>
    <cellStyle name="Normal - Style1" xfId="23935"/>
    <cellStyle name="Normal - Style1 10" xfId="23936"/>
    <cellStyle name="Normal - Style1 11" xfId="49696"/>
    <cellStyle name="Normal - Style1 2" xfId="23937"/>
    <cellStyle name="Normal - Style1 2 2" xfId="23938"/>
    <cellStyle name="Normal - Style1 2 2 2" xfId="49697"/>
    <cellStyle name="Normal - Style1 2 3" xfId="23939"/>
    <cellStyle name="Normal - Style1 2 4" xfId="23940"/>
    <cellStyle name="Normal - Style1 2 5" xfId="23941"/>
    <cellStyle name="Normal - Style1 2 6" xfId="23942"/>
    <cellStyle name="Normal - Style1 2 7" xfId="23943"/>
    <cellStyle name="Normal - Style1 3" xfId="23944"/>
    <cellStyle name="Normal - Style1 3 2" xfId="23945"/>
    <cellStyle name="Normal - Style1 3 3" xfId="23946"/>
    <cellStyle name="Normal - Style1 3 4" xfId="23947"/>
    <cellStyle name="Normal - Style1 3 5" xfId="23948"/>
    <cellStyle name="Normal - Style1 3 6" xfId="23949"/>
    <cellStyle name="Normal - Style1 3 7" xfId="23950"/>
    <cellStyle name="Normal - Style1 4" xfId="23951"/>
    <cellStyle name="Normal - Style1 4 2" xfId="23952"/>
    <cellStyle name="Normal - Style1 4 3" xfId="23953"/>
    <cellStyle name="Normal - Style1 4 4" xfId="23954"/>
    <cellStyle name="Normal - Style1 4 5" xfId="23955"/>
    <cellStyle name="Normal - Style1 4 6" xfId="23956"/>
    <cellStyle name="Normal - Style1 4 7" xfId="23957"/>
    <cellStyle name="Normal - Style1 5" xfId="23958"/>
    <cellStyle name="Normal - Style1 5 2" xfId="23959"/>
    <cellStyle name="Normal - Style1 5 3" xfId="23960"/>
    <cellStyle name="Normal - Style1 5 4" xfId="23961"/>
    <cellStyle name="Normal - Style1 5 5" xfId="23962"/>
    <cellStyle name="Normal - Style1 5 6" xfId="23963"/>
    <cellStyle name="Normal - Style1 5 7" xfId="23964"/>
    <cellStyle name="Normal - Style1 6" xfId="23965"/>
    <cellStyle name="Normal - Style1 7" xfId="23966"/>
    <cellStyle name="Normal - Style1 8" xfId="23967"/>
    <cellStyle name="Normal - Style1 9" xfId="23968"/>
    <cellStyle name="Normal - Style1_Copy of Analysis June 2009 audit 11 1111" xfId="23969"/>
    <cellStyle name="Normal - Style5" xfId="23970"/>
    <cellStyle name="Normal - Style5 2" xfId="23971"/>
    <cellStyle name="Normal - Style5 2 2" xfId="23972"/>
    <cellStyle name="Normal 10" xfId="12"/>
    <cellStyle name="Normal 10 10" xfId="23973"/>
    <cellStyle name="Normal 10 10 10" xfId="23974"/>
    <cellStyle name="Normal 10 10 10 2" xfId="23975"/>
    <cellStyle name="Normal 10 10 10 2 2" xfId="23976"/>
    <cellStyle name="Normal 10 10 10 2 2 2" xfId="23977"/>
    <cellStyle name="Normal 10 10 10 3" xfId="23978"/>
    <cellStyle name="Normal 10 10 10 3 2" xfId="23979"/>
    <cellStyle name="Normal 10 10 11" xfId="23980"/>
    <cellStyle name="Normal 10 10 11 2" xfId="23981"/>
    <cellStyle name="Normal 10 10 11 2 2" xfId="23982"/>
    <cellStyle name="Normal 10 10 12" xfId="23983"/>
    <cellStyle name="Normal 10 10 12 2" xfId="23984"/>
    <cellStyle name="Normal 10 10 12 2 2" xfId="23985"/>
    <cellStyle name="Normal 10 10 13" xfId="23986"/>
    <cellStyle name="Normal 10 10 13 2" xfId="23987"/>
    <cellStyle name="Normal 10 10 13 2 2" xfId="23988"/>
    <cellStyle name="Normal 10 10 14" xfId="23989"/>
    <cellStyle name="Normal 10 10 14 2" xfId="23990"/>
    <cellStyle name="Normal 10 10 14 2 2" xfId="23991"/>
    <cellStyle name="Normal 10 10 15" xfId="23992"/>
    <cellStyle name="Normal 10 10 15 2" xfId="23993"/>
    <cellStyle name="Normal 10 10 2" xfId="23994"/>
    <cellStyle name="Normal 10 10 2 2" xfId="23995"/>
    <cellStyle name="Normal 10 10 2 2 2" xfId="23996"/>
    <cellStyle name="Normal 10 10 3" xfId="23997"/>
    <cellStyle name="Normal 10 10 3 2" xfId="23998"/>
    <cellStyle name="Normal 10 10 3 2 2" xfId="23999"/>
    <cellStyle name="Normal 10 10 4" xfId="24000"/>
    <cellStyle name="Normal 10 10 4 2" xfId="24001"/>
    <cellStyle name="Normal 10 10 4 2 2" xfId="24002"/>
    <cellStyle name="Normal 10 10 5" xfId="24003"/>
    <cellStyle name="Normal 10 10 5 2" xfId="24004"/>
    <cellStyle name="Normal 10 10 5 2 2" xfId="24005"/>
    <cellStyle name="Normal 10 10 6" xfId="24006"/>
    <cellStyle name="Normal 10 10 6 2" xfId="24007"/>
    <cellStyle name="Normal 10 10 6 2 2" xfId="24008"/>
    <cellStyle name="Normal 10 10 7" xfId="24009"/>
    <cellStyle name="Normal 10 10 7 2" xfId="24010"/>
    <cellStyle name="Normal 10 10 7 2 2" xfId="24011"/>
    <cellStyle name="Normal 10 10 8" xfId="24012"/>
    <cellStyle name="Normal 10 10 8 2" xfId="24013"/>
    <cellStyle name="Normal 10 10 8 2 2" xfId="24014"/>
    <cellStyle name="Normal 10 10 9" xfId="24015"/>
    <cellStyle name="Normal 10 10 9 2" xfId="24016"/>
    <cellStyle name="Normal 10 10 9 2 2" xfId="24017"/>
    <cellStyle name="Normal 10 11" xfId="24018"/>
    <cellStyle name="Normal 10 11 10" xfId="24019"/>
    <cellStyle name="Normal 10 11 10 2" xfId="24020"/>
    <cellStyle name="Normal 10 11 10 2 2" xfId="24021"/>
    <cellStyle name="Normal 10 11 11" xfId="24022"/>
    <cellStyle name="Normal 10 11 11 2" xfId="24023"/>
    <cellStyle name="Normal 10 11 11 2 2" xfId="24024"/>
    <cellStyle name="Normal 10 11 12" xfId="24025"/>
    <cellStyle name="Normal 10 11 12 2" xfId="24026"/>
    <cellStyle name="Normal 10 11 12 2 2" xfId="24027"/>
    <cellStyle name="Normal 10 11 13" xfId="24028"/>
    <cellStyle name="Normal 10 11 13 2" xfId="24029"/>
    <cellStyle name="Normal 10 11 13 2 2" xfId="24030"/>
    <cellStyle name="Normal 10 11 14" xfId="24031"/>
    <cellStyle name="Normal 10 11 14 2" xfId="24032"/>
    <cellStyle name="Normal 10 11 14 2 2" xfId="24033"/>
    <cellStyle name="Normal 10 11 15" xfId="24034"/>
    <cellStyle name="Normal 10 11 15 2" xfId="24035"/>
    <cellStyle name="Normal 10 11 2" xfId="24036"/>
    <cellStyle name="Normal 10 11 2 2" xfId="24037"/>
    <cellStyle name="Normal 10 11 2 2 2" xfId="24038"/>
    <cellStyle name="Normal 10 11 3" xfId="24039"/>
    <cellStyle name="Normal 10 11 3 2" xfId="24040"/>
    <cellStyle name="Normal 10 11 3 2 2" xfId="24041"/>
    <cellStyle name="Normal 10 11 4" xfId="24042"/>
    <cellStyle name="Normal 10 11 4 2" xfId="24043"/>
    <cellStyle name="Normal 10 11 4 2 2" xfId="24044"/>
    <cellStyle name="Normal 10 11 5" xfId="24045"/>
    <cellStyle name="Normal 10 11 5 2" xfId="24046"/>
    <cellStyle name="Normal 10 11 5 2 2" xfId="24047"/>
    <cellStyle name="Normal 10 11 6" xfId="24048"/>
    <cellStyle name="Normal 10 11 6 2" xfId="24049"/>
    <cellStyle name="Normal 10 11 6 2 2" xfId="24050"/>
    <cellStyle name="Normal 10 11 7" xfId="24051"/>
    <cellStyle name="Normal 10 11 7 2" xfId="24052"/>
    <cellStyle name="Normal 10 11 7 2 2" xfId="24053"/>
    <cellStyle name="Normal 10 11 8" xfId="24054"/>
    <cellStyle name="Normal 10 11 8 2" xfId="24055"/>
    <cellStyle name="Normal 10 11 8 2 2" xfId="24056"/>
    <cellStyle name="Normal 10 11 9" xfId="24057"/>
    <cellStyle name="Normal 10 11 9 2" xfId="24058"/>
    <cellStyle name="Normal 10 11 9 2 2" xfId="24059"/>
    <cellStyle name="Normal 10 12" xfId="24060"/>
    <cellStyle name="Normal 10 12 10" xfId="24061"/>
    <cellStyle name="Normal 10 12 10 2" xfId="24062"/>
    <cellStyle name="Normal 10 12 10 2 2" xfId="24063"/>
    <cellStyle name="Normal 10 12 11" xfId="24064"/>
    <cellStyle name="Normal 10 12 11 2" xfId="24065"/>
    <cellStyle name="Normal 10 12 11 2 2" xfId="24066"/>
    <cellStyle name="Normal 10 12 12" xfId="24067"/>
    <cellStyle name="Normal 10 12 12 2" xfId="24068"/>
    <cellStyle name="Normal 10 12 12 2 2" xfId="24069"/>
    <cellStyle name="Normal 10 12 13" xfId="24070"/>
    <cellStyle name="Normal 10 12 13 2" xfId="24071"/>
    <cellStyle name="Normal 10 12 13 2 2" xfId="24072"/>
    <cellStyle name="Normal 10 12 14" xfId="24073"/>
    <cellStyle name="Normal 10 12 14 2" xfId="24074"/>
    <cellStyle name="Normal 10 12 14 2 2" xfId="24075"/>
    <cellStyle name="Normal 10 12 15" xfId="24076"/>
    <cellStyle name="Normal 10 12 15 2" xfId="24077"/>
    <cellStyle name="Normal 10 12 2" xfId="24078"/>
    <cellStyle name="Normal 10 12 2 2" xfId="24079"/>
    <cellStyle name="Normal 10 12 2 2 2" xfId="24080"/>
    <cellStyle name="Normal 10 12 3" xfId="24081"/>
    <cellStyle name="Normal 10 12 3 2" xfId="24082"/>
    <cellStyle name="Normal 10 12 3 2 2" xfId="24083"/>
    <cellStyle name="Normal 10 12 4" xfId="24084"/>
    <cellStyle name="Normal 10 12 4 2" xfId="24085"/>
    <cellStyle name="Normal 10 12 4 2 2" xfId="24086"/>
    <cellStyle name="Normal 10 12 5" xfId="24087"/>
    <cellStyle name="Normal 10 12 5 2" xfId="24088"/>
    <cellStyle name="Normal 10 12 5 2 2" xfId="24089"/>
    <cellStyle name="Normal 10 12 6" xfId="24090"/>
    <cellStyle name="Normal 10 12 6 2" xfId="24091"/>
    <cellStyle name="Normal 10 12 6 2 2" xfId="24092"/>
    <cellStyle name="Normal 10 12 7" xfId="24093"/>
    <cellStyle name="Normal 10 12 7 2" xfId="24094"/>
    <cellStyle name="Normal 10 12 7 2 2" xfId="24095"/>
    <cellStyle name="Normal 10 12 8" xfId="24096"/>
    <cellStyle name="Normal 10 12 8 2" xfId="24097"/>
    <cellStyle name="Normal 10 12 8 2 2" xfId="24098"/>
    <cellStyle name="Normal 10 12 9" xfId="24099"/>
    <cellStyle name="Normal 10 12 9 2" xfId="24100"/>
    <cellStyle name="Normal 10 12 9 2 2" xfId="24101"/>
    <cellStyle name="Normal 10 13" xfId="24102"/>
    <cellStyle name="Normal 10 13 10" xfId="24103"/>
    <cellStyle name="Normal 10 13 10 2" xfId="24104"/>
    <cellStyle name="Normal 10 13 10 2 2" xfId="24105"/>
    <cellStyle name="Normal 10 13 11" xfId="24106"/>
    <cellStyle name="Normal 10 13 11 2" xfId="24107"/>
    <cellStyle name="Normal 10 13 11 2 2" xfId="24108"/>
    <cellStyle name="Normal 10 13 12" xfId="24109"/>
    <cellStyle name="Normal 10 13 12 2" xfId="24110"/>
    <cellStyle name="Normal 10 13 12 2 2" xfId="24111"/>
    <cellStyle name="Normal 10 13 13" xfId="24112"/>
    <cellStyle name="Normal 10 13 13 2" xfId="24113"/>
    <cellStyle name="Normal 10 13 13 2 2" xfId="24114"/>
    <cellStyle name="Normal 10 13 14" xfId="24115"/>
    <cellStyle name="Normal 10 13 14 2" xfId="24116"/>
    <cellStyle name="Normal 10 13 14 2 2" xfId="24117"/>
    <cellStyle name="Normal 10 13 15" xfId="24118"/>
    <cellStyle name="Normal 10 13 15 2" xfId="24119"/>
    <cellStyle name="Normal 10 13 2" xfId="24120"/>
    <cellStyle name="Normal 10 13 2 2" xfId="24121"/>
    <cellStyle name="Normal 10 13 2 2 2" xfId="24122"/>
    <cellStyle name="Normal 10 13 3" xfId="24123"/>
    <cellStyle name="Normal 10 13 3 2" xfId="24124"/>
    <cellStyle name="Normal 10 13 3 2 2" xfId="24125"/>
    <cellStyle name="Normal 10 13 4" xfId="24126"/>
    <cellStyle name="Normal 10 13 4 2" xfId="24127"/>
    <cellStyle name="Normal 10 13 4 2 2" xfId="24128"/>
    <cellStyle name="Normal 10 13 5" xfId="24129"/>
    <cellStyle name="Normal 10 13 5 2" xfId="24130"/>
    <cellStyle name="Normal 10 13 5 2 2" xfId="24131"/>
    <cellStyle name="Normal 10 13 6" xfId="24132"/>
    <cellStyle name="Normal 10 13 6 2" xfId="24133"/>
    <cellStyle name="Normal 10 13 6 2 2" xfId="24134"/>
    <cellStyle name="Normal 10 13 7" xfId="24135"/>
    <cellStyle name="Normal 10 13 7 2" xfId="24136"/>
    <cellStyle name="Normal 10 13 7 2 2" xfId="24137"/>
    <cellStyle name="Normal 10 13 8" xfId="24138"/>
    <cellStyle name="Normal 10 13 8 2" xfId="24139"/>
    <cellStyle name="Normal 10 13 8 2 2" xfId="24140"/>
    <cellStyle name="Normal 10 13 9" xfId="24141"/>
    <cellStyle name="Normal 10 13 9 2" xfId="24142"/>
    <cellStyle name="Normal 10 13 9 2 2" xfId="24143"/>
    <cellStyle name="Normal 10 14" xfId="24144"/>
    <cellStyle name="Normal 10 14 10" xfId="24145"/>
    <cellStyle name="Normal 10 14 10 2" xfId="24146"/>
    <cellStyle name="Normal 10 14 10 2 2" xfId="24147"/>
    <cellStyle name="Normal 10 14 11" xfId="24148"/>
    <cellStyle name="Normal 10 14 11 2" xfId="24149"/>
    <cellStyle name="Normal 10 14 11 2 2" xfId="24150"/>
    <cellStyle name="Normal 10 14 12" xfId="24151"/>
    <cellStyle name="Normal 10 14 12 2" xfId="24152"/>
    <cellStyle name="Normal 10 14 12 2 2" xfId="24153"/>
    <cellStyle name="Normal 10 14 13" xfId="24154"/>
    <cellStyle name="Normal 10 14 13 2" xfId="24155"/>
    <cellStyle name="Normal 10 14 13 2 2" xfId="24156"/>
    <cellStyle name="Normal 10 14 14" xfId="24157"/>
    <cellStyle name="Normal 10 14 14 2" xfId="24158"/>
    <cellStyle name="Normal 10 14 14 2 2" xfId="24159"/>
    <cellStyle name="Normal 10 14 15" xfId="24160"/>
    <cellStyle name="Normal 10 14 15 2" xfId="24161"/>
    <cellStyle name="Normal 10 14 2" xfId="24162"/>
    <cellStyle name="Normal 10 14 2 2" xfId="24163"/>
    <cellStyle name="Normal 10 14 2 2 2" xfId="24164"/>
    <cellStyle name="Normal 10 14 3" xfId="24165"/>
    <cellStyle name="Normal 10 14 3 2" xfId="24166"/>
    <cellStyle name="Normal 10 14 3 2 2" xfId="24167"/>
    <cellStyle name="Normal 10 14 4" xfId="24168"/>
    <cellStyle name="Normal 10 14 4 2" xfId="24169"/>
    <cellStyle name="Normal 10 14 4 2 2" xfId="24170"/>
    <cellStyle name="Normal 10 14 5" xfId="24171"/>
    <cellStyle name="Normal 10 14 5 2" xfId="24172"/>
    <cellStyle name="Normal 10 14 5 2 2" xfId="24173"/>
    <cellStyle name="Normal 10 14 6" xfId="24174"/>
    <cellStyle name="Normal 10 14 6 2" xfId="24175"/>
    <cellStyle name="Normal 10 14 6 2 2" xfId="24176"/>
    <cellStyle name="Normal 10 14 7" xfId="24177"/>
    <cellStyle name="Normal 10 14 7 2" xfId="24178"/>
    <cellStyle name="Normal 10 14 7 2 2" xfId="24179"/>
    <cellStyle name="Normal 10 14 8" xfId="24180"/>
    <cellStyle name="Normal 10 14 8 2" xfId="24181"/>
    <cellStyle name="Normal 10 14 8 2 2" xfId="24182"/>
    <cellStyle name="Normal 10 14 9" xfId="24183"/>
    <cellStyle name="Normal 10 14 9 2" xfId="24184"/>
    <cellStyle name="Normal 10 14 9 2 2" xfId="24185"/>
    <cellStyle name="Normal 10 15" xfId="24186"/>
    <cellStyle name="Normal 10 15 10" xfId="24187"/>
    <cellStyle name="Normal 10 15 10 2" xfId="24188"/>
    <cellStyle name="Normal 10 15 10 2 2" xfId="24189"/>
    <cellStyle name="Normal 10 15 11" xfId="24190"/>
    <cellStyle name="Normal 10 15 11 2" xfId="24191"/>
    <cellStyle name="Normal 10 15 11 2 2" xfId="24192"/>
    <cellStyle name="Normal 10 15 12" xfId="24193"/>
    <cellStyle name="Normal 10 15 12 2" xfId="24194"/>
    <cellStyle name="Normal 10 15 12 2 2" xfId="24195"/>
    <cellStyle name="Normal 10 15 13" xfId="24196"/>
    <cellStyle name="Normal 10 15 13 2" xfId="24197"/>
    <cellStyle name="Normal 10 15 13 2 2" xfId="24198"/>
    <cellStyle name="Normal 10 15 14" xfId="24199"/>
    <cellStyle name="Normal 10 15 14 2" xfId="24200"/>
    <cellStyle name="Normal 10 15 14 2 2" xfId="24201"/>
    <cellStyle name="Normal 10 15 15" xfId="24202"/>
    <cellStyle name="Normal 10 15 15 2" xfId="24203"/>
    <cellStyle name="Normal 10 15 2" xfId="24204"/>
    <cellStyle name="Normal 10 15 2 2" xfId="24205"/>
    <cellStyle name="Normal 10 15 2 2 2" xfId="24206"/>
    <cellStyle name="Normal 10 15 3" xfId="24207"/>
    <cellStyle name="Normal 10 15 3 2" xfId="24208"/>
    <cellStyle name="Normal 10 15 3 2 2" xfId="24209"/>
    <cellStyle name="Normal 10 15 4" xfId="24210"/>
    <cellStyle name="Normal 10 15 4 2" xfId="24211"/>
    <cellStyle name="Normal 10 15 4 2 2" xfId="24212"/>
    <cellStyle name="Normal 10 15 5" xfId="24213"/>
    <cellStyle name="Normal 10 15 5 2" xfId="24214"/>
    <cellStyle name="Normal 10 15 5 2 2" xfId="24215"/>
    <cellStyle name="Normal 10 15 6" xfId="24216"/>
    <cellStyle name="Normal 10 15 6 2" xfId="24217"/>
    <cellStyle name="Normal 10 15 6 2 2" xfId="24218"/>
    <cellStyle name="Normal 10 15 7" xfId="24219"/>
    <cellStyle name="Normal 10 15 7 2" xfId="24220"/>
    <cellStyle name="Normal 10 15 7 2 2" xfId="24221"/>
    <cellStyle name="Normal 10 15 8" xfId="24222"/>
    <cellStyle name="Normal 10 15 8 2" xfId="24223"/>
    <cellStyle name="Normal 10 15 8 2 2" xfId="24224"/>
    <cellStyle name="Normal 10 15 9" xfId="24225"/>
    <cellStyle name="Normal 10 15 9 2" xfId="24226"/>
    <cellStyle name="Normal 10 15 9 2 2" xfId="24227"/>
    <cellStyle name="Normal 10 16" xfId="24228"/>
    <cellStyle name="Normal 10 16 10" xfId="24229"/>
    <cellStyle name="Normal 10 16 10 2" xfId="24230"/>
    <cellStyle name="Normal 10 16 10 2 2" xfId="24231"/>
    <cellStyle name="Normal 10 16 11" xfId="24232"/>
    <cellStyle name="Normal 10 16 11 2" xfId="24233"/>
    <cellStyle name="Normal 10 16 11 2 2" xfId="24234"/>
    <cellStyle name="Normal 10 16 12" xfId="24235"/>
    <cellStyle name="Normal 10 16 12 2" xfId="24236"/>
    <cellStyle name="Normal 10 16 12 2 2" xfId="24237"/>
    <cellStyle name="Normal 10 16 13" xfId="24238"/>
    <cellStyle name="Normal 10 16 13 2" xfId="24239"/>
    <cellStyle name="Normal 10 16 13 2 2" xfId="24240"/>
    <cellStyle name="Normal 10 16 14" xfId="24241"/>
    <cellStyle name="Normal 10 16 14 2" xfId="24242"/>
    <cellStyle name="Normal 10 16 14 2 2" xfId="24243"/>
    <cellStyle name="Normal 10 16 15" xfId="24244"/>
    <cellStyle name="Normal 10 16 15 2" xfId="24245"/>
    <cellStyle name="Normal 10 16 2" xfId="24246"/>
    <cellStyle name="Normal 10 16 2 2" xfId="24247"/>
    <cellStyle name="Normal 10 16 2 2 2" xfId="24248"/>
    <cellStyle name="Normal 10 16 3" xfId="24249"/>
    <cellStyle name="Normal 10 16 3 2" xfId="24250"/>
    <cellStyle name="Normal 10 16 3 2 2" xfId="24251"/>
    <cellStyle name="Normal 10 16 4" xfId="24252"/>
    <cellStyle name="Normal 10 16 4 2" xfId="24253"/>
    <cellStyle name="Normal 10 16 4 2 2" xfId="24254"/>
    <cellStyle name="Normal 10 16 5" xfId="24255"/>
    <cellStyle name="Normal 10 16 5 2" xfId="24256"/>
    <cellStyle name="Normal 10 16 5 2 2" xfId="24257"/>
    <cellStyle name="Normal 10 16 6" xfId="24258"/>
    <cellStyle name="Normal 10 16 6 2" xfId="24259"/>
    <cellStyle name="Normal 10 16 6 2 2" xfId="24260"/>
    <cellStyle name="Normal 10 16 7" xfId="24261"/>
    <cellStyle name="Normal 10 16 7 2" xfId="24262"/>
    <cellStyle name="Normal 10 16 7 2 2" xfId="24263"/>
    <cellStyle name="Normal 10 16 8" xfId="24264"/>
    <cellStyle name="Normal 10 16 8 2" xfId="24265"/>
    <cellStyle name="Normal 10 16 8 2 2" xfId="24266"/>
    <cellStyle name="Normal 10 16 9" xfId="24267"/>
    <cellStyle name="Normal 10 16 9 2" xfId="24268"/>
    <cellStyle name="Normal 10 16 9 2 2" xfId="24269"/>
    <cellStyle name="Normal 10 17" xfId="24270"/>
    <cellStyle name="Normal 10 17 10" xfId="24271"/>
    <cellStyle name="Normal 10 17 10 2" xfId="24272"/>
    <cellStyle name="Normal 10 17 10 2 2" xfId="24273"/>
    <cellStyle name="Normal 10 17 11" xfId="24274"/>
    <cellStyle name="Normal 10 17 11 2" xfId="24275"/>
    <cellStyle name="Normal 10 17 11 2 2" xfId="24276"/>
    <cellStyle name="Normal 10 17 12" xfId="24277"/>
    <cellStyle name="Normal 10 17 12 2" xfId="24278"/>
    <cellStyle name="Normal 10 17 12 2 2" xfId="24279"/>
    <cellStyle name="Normal 10 17 13" xfId="24280"/>
    <cellStyle name="Normal 10 17 13 2" xfId="24281"/>
    <cellStyle name="Normal 10 17 13 2 2" xfId="24282"/>
    <cellStyle name="Normal 10 17 14" xfId="24283"/>
    <cellStyle name="Normal 10 17 14 2" xfId="24284"/>
    <cellStyle name="Normal 10 17 14 2 2" xfId="24285"/>
    <cellStyle name="Normal 10 17 15" xfId="24286"/>
    <cellStyle name="Normal 10 17 15 2" xfId="24287"/>
    <cellStyle name="Normal 10 17 2" xfId="24288"/>
    <cellStyle name="Normal 10 17 2 2" xfId="24289"/>
    <cellStyle name="Normal 10 17 2 2 2" xfId="24290"/>
    <cellStyle name="Normal 10 17 3" xfId="24291"/>
    <cellStyle name="Normal 10 17 3 2" xfId="24292"/>
    <cellStyle name="Normal 10 17 3 2 2" xfId="24293"/>
    <cellStyle name="Normal 10 17 4" xfId="24294"/>
    <cellStyle name="Normal 10 17 4 2" xfId="24295"/>
    <cellStyle name="Normal 10 17 4 2 2" xfId="24296"/>
    <cellStyle name="Normal 10 17 5" xfId="24297"/>
    <cellStyle name="Normal 10 17 5 2" xfId="24298"/>
    <cellStyle name="Normal 10 17 5 2 2" xfId="24299"/>
    <cellStyle name="Normal 10 17 6" xfId="24300"/>
    <cellStyle name="Normal 10 17 6 2" xfId="24301"/>
    <cellStyle name="Normal 10 17 6 2 2" xfId="24302"/>
    <cellStyle name="Normal 10 17 7" xfId="24303"/>
    <cellStyle name="Normal 10 17 7 2" xfId="24304"/>
    <cellStyle name="Normal 10 17 7 2 2" xfId="24305"/>
    <cellStyle name="Normal 10 17 8" xfId="24306"/>
    <cellStyle name="Normal 10 17 8 2" xfId="24307"/>
    <cellStyle name="Normal 10 17 8 2 2" xfId="24308"/>
    <cellStyle name="Normal 10 17 9" xfId="24309"/>
    <cellStyle name="Normal 10 17 9 2" xfId="24310"/>
    <cellStyle name="Normal 10 17 9 2 2" xfId="24311"/>
    <cellStyle name="Normal 10 18" xfId="24312"/>
    <cellStyle name="Normal 10 18 10" xfId="24313"/>
    <cellStyle name="Normal 10 18 10 2" xfId="24314"/>
    <cellStyle name="Normal 10 18 10 2 2" xfId="24315"/>
    <cellStyle name="Normal 10 18 11" xfId="24316"/>
    <cellStyle name="Normal 10 18 11 2" xfId="24317"/>
    <cellStyle name="Normal 10 18 11 2 2" xfId="24318"/>
    <cellStyle name="Normal 10 18 12" xfId="24319"/>
    <cellStyle name="Normal 10 18 12 2" xfId="24320"/>
    <cellStyle name="Normal 10 18 12 2 2" xfId="24321"/>
    <cellStyle name="Normal 10 18 13" xfId="24322"/>
    <cellStyle name="Normal 10 18 13 2" xfId="24323"/>
    <cellStyle name="Normal 10 18 13 2 2" xfId="24324"/>
    <cellStyle name="Normal 10 18 14" xfId="24325"/>
    <cellStyle name="Normal 10 18 14 2" xfId="24326"/>
    <cellStyle name="Normal 10 18 14 2 2" xfId="24327"/>
    <cellStyle name="Normal 10 18 15" xfId="24328"/>
    <cellStyle name="Normal 10 18 15 2" xfId="24329"/>
    <cellStyle name="Normal 10 18 2" xfId="24330"/>
    <cellStyle name="Normal 10 18 2 2" xfId="24331"/>
    <cellStyle name="Normal 10 18 2 2 2" xfId="24332"/>
    <cellStyle name="Normal 10 18 3" xfId="24333"/>
    <cellStyle name="Normal 10 18 3 2" xfId="24334"/>
    <cellStyle name="Normal 10 18 3 2 2" xfId="24335"/>
    <cellStyle name="Normal 10 18 4" xfId="24336"/>
    <cellStyle name="Normal 10 18 4 2" xfId="24337"/>
    <cellStyle name="Normal 10 18 4 2 2" xfId="24338"/>
    <cellStyle name="Normal 10 18 5" xfId="24339"/>
    <cellStyle name="Normal 10 18 5 2" xfId="24340"/>
    <cellStyle name="Normal 10 18 5 2 2" xfId="24341"/>
    <cellStyle name="Normal 10 18 6" xfId="24342"/>
    <cellStyle name="Normal 10 18 6 2" xfId="24343"/>
    <cellStyle name="Normal 10 18 6 2 2" xfId="24344"/>
    <cellStyle name="Normal 10 18 7" xfId="24345"/>
    <cellStyle name="Normal 10 18 7 2" xfId="24346"/>
    <cellStyle name="Normal 10 18 7 2 2" xfId="24347"/>
    <cellStyle name="Normal 10 18 8" xfId="24348"/>
    <cellStyle name="Normal 10 18 8 2" xfId="24349"/>
    <cellStyle name="Normal 10 18 8 2 2" xfId="24350"/>
    <cellStyle name="Normal 10 18 9" xfId="24351"/>
    <cellStyle name="Normal 10 18 9 2" xfId="24352"/>
    <cellStyle name="Normal 10 18 9 2 2" xfId="24353"/>
    <cellStyle name="Normal 10 19" xfId="24354"/>
    <cellStyle name="Normal 10 19 10" xfId="24355"/>
    <cellStyle name="Normal 10 19 10 2" xfId="24356"/>
    <cellStyle name="Normal 10 19 10 2 2" xfId="24357"/>
    <cellStyle name="Normal 10 19 11" xfId="24358"/>
    <cellStyle name="Normal 10 19 11 2" xfId="24359"/>
    <cellStyle name="Normal 10 19 11 2 2" xfId="24360"/>
    <cellStyle name="Normal 10 19 12" xfId="24361"/>
    <cellStyle name="Normal 10 19 12 2" xfId="24362"/>
    <cellStyle name="Normal 10 19 12 2 2" xfId="24363"/>
    <cellStyle name="Normal 10 19 13" xfId="24364"/>
    <cellStyle name="Normal 10 19 13 2" xfId="24365"/>
    <cellStyle name="Normal 10 19 13 2 2" xfId="24366"/>
    <cellStyle name="Normal 10 19 14" xfId="24367"/>
    <cellStyle name="Normal 10 19 14 2" xfId="24368"/>
    <cellStyle name="Normal 10 19 14 2 2" xfId="24369"/>
    <cellStyle name="Normal 10 19 15" xfId="24370"/>
    <cellStyle name="Normal 10 19 15 2" xfId="24371"/>
    <cellStyle name="Normal 10 19 2" xfId="24372"/>
    <cellStyle name="Normal 10 19 2 2" xfId="24373"/>
    <cellStyle name="Normal 10 19 2 2 2" xfId="24374"/>
    <cellStyle name="Normal 10 19 3" xfId="24375"/>
    <cellStyle name="Normal 10 19 3 2" xfId="24376"/>
    <cellStyle name="Normal 10 19 3 2 2" xfId="24377"/>
    <cellStyle name="Normal 10 19 4" xfId="24378"/>
    <cellStyle name="Normal 10 19 4 2" xfId="24379"/>
    <cellStyle name="Normal 10 19 4 2 2" xfId="24380"/>
    <cellStyle name="Normal 10 19 5" xfId="24381"/>
    <cellStyle name="Normal 10 19 5 2" xfId="24382"/>
    <cellStyle name="Normal 10 19 5 2 2" xfId="24383"/>
    <cellStyle name="Normal 10 19 6" xfId="24384"/>
    <cellStyle name="Normal 10 19 6 2" xfId="24385"/>
    <cellStyle name="Normal 10 19 6 2 2" xfId="24386"/>
    <cellStyle name="Normal 10 19 7" xfId="24387"/>
    <cellStyle name="Normal 10 19 7 2" xfId="24388"/>
    <cellStyle name="Normal 10 19 7 2 2" xfId="24389"/>
    <cellStyle name="Normal 10 19 8" xfId="24390"/>
    <cellStyle name="Normal 10 19 8 2" xfId="24391"/>
    <cellStyle name="Normal 10 19 8 2 2" xfId="24392"/>
    <cellStyle name="Normal 10 19 9" xfId="24393"/>
    <cellStyle name="Normal 10 19 9 2" xfId="24394"/>
    <cellStyle name="Normal 10 19 9 2 2" xfId="24395"/>
    <cellStyle name="Normal 10 2" xfId="24396"/>
    <cellStyle name="Normal 10 2 10" xfId="24397"/>
    <cellStyle name="Normal 10 2 10 2" xfId="24398"/>
    <cellStyle name="Normal 10 2 10 2 2" xfId="24399"/>
    <cellStyle name="Normal 10 2 11" xfId="24400"/>
    <cellStyle name="Normal 10 2 11 2" xfId="24401"/>
    <cellStyle name="Normal 10 2 11 2 2" xfId="24402"/>
    <cellStyle name="Normal 10 2 12" xfId="24403"/>
    <cellStyle name="Normal 10 2 12 2" xfId="24404"/>
    <cellStyle name="Normal 10 2 12 2 2" xfId="24405"/>
    <cellStyle name="Normal 10 2 13" xfId="24406"/>
    <cellStyle name="Normal 10 2 13 2" xfId="24407"/>
    <cellStyle name="Normal 10 2 13 2 2" xfId="24408"/>
    <cellStyle name="Normal 10 2 14" xfId="24409"/>
    <cellStyle name="Normal 10 2 14 2" xfId="24410"/>
    <cellStyle name="Normal 10 2 14 2 2" xfId="24411"/>
    <cellStyle name="Normal 10 2 15" xfId="24412"/>
    <cellStyle name="Normal 10 2 15 2" xfId="24413"/>
    <cellStyle name="Normal 10 2 16" xfId="49698"/>
    <cellStyle name="Normal 10 2 2" xfId="24414"/>
    <cellStyle name="Normal 10 2 2 2" xfId="24415"/>
    <cellStyle name="Normal 10 2 2 2 2" xfId="24416"/>
    <cellStyle name="Normal 10 2 3" xfId="24417"/>
    <cellStyle name="Normal 10 2 3 2" xfId="24418"/>
    <cellStyle name="Normal 10 2 3 2 2" xfId="24419"/>
    <cellStyle name="Normal 10 2 4" xfId="24420"/>
    <cellStyle name="Normal 10 2 4 2" xfId="24421"/>
    <cellStyle name="Normal 10 2 4 2 2" xfId="24422"/>
    <cellStyle name="Normal 10 2 5" xfId="24423"/>
    <cellStyle name="Normal 10 2 5 2" xfId="24424"/>
    <cellStyle name="Normal 10 2 5 2 2" xfId="24425"/>
    <cellStyle name="Normal 10 2 6" xfId="24426"/>
    <cellStyle name="Normal 10 2 6 2" xfId="24427"/>
    <cellStyle name="Normal 10 2 6 2 2" xfId="24428"/>
    <cellStyle name="Normal 10 2 7" xfId="24429"/>
    <cellStyle name="Normal 10 2 7 2" xfId="24430"/>
    <cellStyle name="Normal 10 2 7 2 2" xfId="24431"/>
    <cellStyle name="Normal 10 2 8" xfId="24432"/>
    <cellStyle name="Normal 10 2 8 2" xfId="24433"/>
    <cellStyle name="Normal 10 2 8 2 2" xfId="24434"/>
    <cellStyle name="Normal 10 2 9" xfId="24435"/>
    <cellStyle name="Normal 10 2 9 2" xfId="24436"/>
    <cellStyle name="Normal 10 2 9 2 2" xfId="24437"/>
    <cellStyle name="Normal 10 20" xfId="24438"/>
    <cellStyle name="Normal 10 20 10" xfId="24439"/>
    <cellStyle name="Normal 10 20 10 2" xfId="24440"/>
    <cellStyle name="Normal 10 20 10 2 2" xfId="24441"/>
    <cellStyle name="Normal 10 20 11" xfId="24442"/>
    <cellStyle name="Normal 10 20 11 2" xfId="24443"/>
    <cellStyle name="Normal 10 20 11 2 2" xfId="24444"/>
    <cellStyle name="Normal 10 20 12" xfId="24445"/>
    <cellStyle name="Normal 10 20 12 2" xfId="24446"/>
    <cellStyle name="Normal 10 20 12 2 2" xfId="24447"/>
    <cellStyle name="Normal 10 20 13" xfId="24448"/>
    <cellStyle name="Normal 10 20 13 2" xfId="24449"/>
    <cellStyle name="Normal 10 20 13 2 2" xfId="24450"/>
    <cellStyle name="Normal 10 20 14" xfId="24451"/>
    <cellStyle name="Normal 10 20 14 2" xfId="24452"/>
    <cellStyle name="Normal 10 20 14 2 2" xfId="24453"/>
    <cellStyle name="Normal 10 20 15" xfId="24454"/>
    <cellStyle name="Normal 10 20 15 2" xfId="24455"/>
    <cellStyle name="Normal 10 20 2" xfId="24456"/>
    <cellStyle name="Normal 10 20 2 2" xfId="24457"/>
    <cellStyle name="Normal 10 20 2 2 2" xfId="24458"/>
    <cellStyle name="Normal 10 20 3" xfId="24459"/>
    <cellStyle name="Normal 10 20 3 2" xfId="24460"/>
    <cellStyle name="Normal 10 20 3 2 2" xfId="24461"/>
    <cellStyle name="Normal 10 20 4" xfId="24462"/>
    <cellStyle name="Normal 10 20 4 2" xfId="24463"/>
    <cellStyle name="Normal 10 20 4 2 2" xfId="24464"/>
    <cellStyle name="Normal 10 20 5" xfId="24465"/>
    <cellStyle name="Normal 10 20 5 2" xfId="24466"/>
    <cellStyle name="Normal 10 20 5 2 2" xfId="24467"/>
    <cellStyle name="Normal 10 20 6" xfId="24468"/>
    <cellStyle name="Normal 10 20 6 2" xfId="24469"/>
    <cellStyle name="Normal 10 20 6 2 2" xfId="24470"/>
    <cellStyle name="Normal 10 20 7" xfId="24471"/>
    <cellStyle name="Normal 10 20 7 2" xfId="24472"/>
    <cellStyle name="Normal 10 20 7 2 2" xfId="24473"/>
    <cellStyle name="Normal 10 20 8" xfId="24474"/>
    <cellStyle name="Normal 10 20 8 2" xfId="24475"/>
    <cellStyle name="Normal 10 20 8 2 2" xfId="24476"/>
    <cellStyle name="Normal 10 20 9" xfId="24477"/>
    <cellStyle name="Normal 10 20 9 2" xfId="24478"/>
    <cellStyle name="Normal 10 20 9 2 2" xfId="24479"/>
    <cellStyle name="Normal 10 21" xfId="24480"/>
    <cellStyle name="Normal 10 21 10" xfId="24481"/>
    <cellStyle name="Normal 10 21 10 2" xfId="24482"/>
    <cellStyle name="Normal 10 21 10 2 2" xfId="24483"/>
    <cellStyle name="Normal 10 21 11" xfId="24484"/>
    <cellStyle name="Normal 10 21 11 2" xfId="24485"/>
    <cellStyle name="Normal 10 21 11 2 2" xfId="24486"/>
    <cellStyle name="Normal 10 21 12" xfId="24487"/>
    <cellStyle name="Normal 10 21 12 2" xfId="24488"/>
    <cellStyle name="Normal 10 21 12 2 2" xfId="24489"/>
    <cellStyle name="Normal 10 21 13" xfId="24490"/>
    <cellStyle name="Normal 10 21 13 2" xfId="24491"/>
    <cellStyle name="Normal 10 21 13 2 2" xfId="24492"/>
    <cellStyle name="Normal 10 21 14" xfId="24493"/>
    <cellStyle name="Normal 10 21 14 2" xfId="24494"/>
    <cellStyle name="Normal 10 21 14 2 2" xfId="24495"/>
    <cellStyle name="Normal 10 21 15" xfId="24496"/>
    <cellStyle name="Normal 10 21 15 2" xfId="24497"/>
    <cellStyle name="Normal 10 21 2" xfId="24498"/>
    <cellStyle name="Normal 10 21 2 2" xfId="24499"/>
    <cellStyle name="Normal 10 21 2 2 2" xfId="24500"/>
    <cellStyle name="Normal 10 21 3" xfId="24501"/>
    <cellStyle name="Normal 10 21 3 2" xfId="24502"/>
    <cellStyle name="Normal 10 21 3 2 2" xfId="24503"/>
    <cellStyle name="Normal 10 21 4" xfId="24504"/>
    <cellStyle name="Normal 10 21 4 2" xfId="24505"/>
    <cellStyle name="Normal 10 21 4 2 2" xfId="24506"/>
    <cellStyle name="Normal 10 21 5" xfId="24507"/>
    <cellStyle name="Normal 10 21 5 2" xfId="24508"/>
    <cellStyle name="Normal 10 21 5 2 2" xfId="24509"/>
    <cellStyle name="Normal 10 21 6" xfId="24510"/>
    <cellStyle name="Normal 10 21 6 2" xfId="24511"/>
    <cellStyle name="Normal 10 21 6 2 2" xfId="24512"/>
    <cellStyle name="Normal 10 21 7" xfId="24513"/>
    <cellStyle name="Normal 10 21 7 2" xfId="24514"/>
    <cellStyle name="Normal 10 21 7 2 2" xfId="24515"/>
    <cellStyle name="Normal 10 21 8" xfId="24516"/>
    <cellStyle name="Normal 10 21 8 2" xfId="24517"/>
    <cellStyle name="Normal 10 21 8 2 2" xfId="24518"/>
    <cellStyle name="Normal 10 21 9" xfId="24519"/>
    <cellStyle name="Normal 10 21 9 2" xfId="24520"/>
    <cellStyle name="Normal 10 21 9 2 2" xfId="24521"/>
    <cellStyle name="Normal 10 22" xfId="24522"/>
    <cellStyle name="Normal 10 22 10" xfId="24523"/>
    <cellStyle name="Normal 10 22 10 2" xfId="24524"/>
    <cellStyle name="Normal 10 22 10 2 2" xfId="24525"/>
    <cellStyle name="Normal 10 22 11" xfId="24526"/>
    <cellStyle name="Normal 10 22 11 2" xfId="24527"/>
    <cellStyle name="Normal 10 22 11 2 2" xfId="24528"/>
    <cellStyle name="Normal 10 22 12" xfId="24529"/>
    <cellStyle name="Normal 10 22 12 2" xfId="24530"/>
    <cellStyle name="Normal 10 22 12 2 2" xfId="24531"/>
    <cellStyle name="Normal 10 22 13" xfId="24532"/>
    <cellStyle name="Normal 10 22 13 2" xfId="24533"/>
    <cellStyle name="Normal 10 22 13 2 2" xfId="24534"/>
    <cellStyle name="Normal 10 22 14" xfId="24535"/>
    <cellStyle name="Normal 10 22 14 2" xfId="24536"/>
    <cellStyle name="Normal 10 22 14 2 2" xfId="24537"/>
    <cellStyle name="Normal 10 22 15" xfId="24538"/>
    <cellStyle name="Normal 10 22 15 2" xfId="24539"/>
    <cellStyle name="Normal 10 22 2" xfId="24540"/>
    <cellStyle name="Normal 10 22 2 2" xfId="24541"/>
    <cellStyle name="Normal 10 22 2 2 2" xfId="24542"/>
    <cellStyle name="Normal 10 22 3" xfId="24543"/>
    <cellStyle name="Normal 10 22 3 2" xfId="24544"/>
    <cellStyle name="Normal 10 22 3 2 2" xfId="24545"/>
    <cellStyle name="Normal 10 22 4" xfId="24546"/>
    <cellStyle name="Normal 10 22 4 2" xfId="24547"/>
    <cellStyle name="Normal 10 22 4 2 2" xfId="24548"/>
    <cellStyle name="Normal 10 22 5" xfId="24549"/>
    <cellStyle name="Normal 10 22 5 2" xfId="24550"/>
    <cellStyle name="Normal 10 22 5 2 2" xfId="24551"/>
    <cellStyle name="Normal 10 22 6" xfId="24552"/>
    <cellStyle name="Normal 10 22 6 2" xfId="24553"/>
    <cellStyle name="Normal 10 22 6 2 2" xfId="24554"/>
    <cellStyle name="Normal 10 22 7" xfId="24555"/>
    <cellStyle name="Normal 10 22 7 2" xfId="24556"/>
    <cellStyle name="Normal 10 22 7 2 2" xfId="24557"/>
    <cellStyle name="Normal 10 22 8" xfId="24558"/>
    <cellStyle name="Normal 10 22 8 2" xfId="24559"/>
    <cellStyle name="Normal 10 22 8 2 2" xfId="24560"/>
    <cellStyle name="Normal 10 22 9" xfId="24561"/>
    <cellStyle name="Normal 10 22 9 2" xfId="24562"/>
    <cellStyle name="Normal 10 22 9 2 2" xfId="24563"/>
    <cellStyle name="Normal 10 23" xfId="24564"/>
    <cellStyle name="Normal 10 23 10" xfId="24565"/>
    <cellStyle name="Normal 10 23 10 2" xfId="24566"/>
    <cellStyle name="Normal 10 23 10 2 2" xfId="24567"/>
    <cellStyle name="Normal 10 23 11" xfId="24568"/>
    <cellStyle name="Normal 10 23 11 2" xfId="24569"/>
    <cellStyle name="Normal 10 23 11 2 2" xfId="24570"/>
    <cellStyle name="Normal 10 23 12" xfId="24571"/>
    <cellStyle name="Normal 10 23 12 2" xfId="24572"/>
    <cellStyle name="Normal 10 23 12 2 2" xfId="24573"/>
    <cellStyle name="Normal 10 23 13" xfId="24574"/>
    <cellStyle name="Normal 10 23 13 2" xfId="24575"/>
    <cellStyle name="Normal 10 23 13 2 2" xfId="24576"/>
    <cellStyle name="Normal 10 23 14" xfId="24577"/>
    <cellStyle name="Normal 10 23 14 2" xfId="24578"/>
    <cellStyle name="Normal 10 23 14 2 2" xfId="24579"/>
    <cellStyle name="Normal 10 23 15" xfId="24580"/>
    <cellStyle name="Normal 10 23 15 2" xfId="24581"/>
    <cellStyle name="Normal 10 23 2" xfId="24582"/>
    <cellStyle name="Normal 10 23 2 2" xfId="24583"/>
    <cellStyle name="Normal 10 23 2 2 2" xfId="24584"/>
    <cellStyle name="Normal 10 23 3" xfId="24585"/>
    <cellStyle name="Normal 10 23 3 2" xfId="24586"/>
    <cellStyle name="Normal 10 23 3 2 2" xfId="24587"/>
    <cellStyle name="Normal 10 23 4" xfId="24588"/>
    <cellStyle name="Normal 10 23 4 2" xfId="24589"/>
    <cellStyle name="Normal 10 23 4 2 2" xfId="24590"/>
    <cellStyle name="Normal 10 23 5" xfId="24591"/>
    <cellStyle name="Normal 10 23 5 2" xfId="24592"/>
    <cellStyle name="Normal 10 23 5 2 2" xfId="24593"/>
    <cellStyle name="Normal 10 23 6" xfId="24594"/>
    <cellStyle name="Normal 10 23 6 2" xfId="24595"/>
    <cellStyle name="Normal 10 23 6 2 2" xfId="24596"/>
    <cellStyle name="Normal 10 23 7" xfId="24597"/>
    <cellStyle name="Normal 10 23 7 2" xfId="24598"/>
    <cellStyle name="Normal 10 23 7 2 2" xfId="24599"/>
    <cellStyle name="Normal 10 23 8" xfId="24600"/>
    <cellStyle name="Normal 10 23 8 2" xfId="24601"/>
    <cellStyle name="Normal 10 23 8 2 2" xfId="24602"/>
    <cellStyle name="Normal 10 23 9" xfId="24603"/>
    <cellStyle name="Normal 10 23 9 2" xfId="24604"/>
    <cellStyle name="Normal 10 23 9 2 2" xfId="24605"/>
    <cellStyle name="Normal 10 24" xfId="24606"/>
    <cellStyle name="Normal 10 24 2" xfId="24607"/>
    <cellStyle name="Normal 10 24 2 2" xfId="24608"/>
    <cellStyle name="Normal 10 25" xfId="24609"/>
    <cellStyle name="Normal 10 25 2" xfId="24610"/>
    <cellStyle name="Normal 10 25 2 2" xfId="24611"/>
    <cellStyle name="Normal 10 26" xfId="24612"/>
    <cellStyle name="Normal 10 26 2" xfId="24613"/>
    <cellStyle name="Normal 10 26 2 2" xfId="24614"/>
    <cellStyle name="Normal 10 27" xfId="24615"/>
    <cellStyle name="Normal 10 27 2" xfId="24616"/>
    <cellStyle name="Normal 10 27 2 2" xfId="24617"/>
    <cellStyle name="Normal 10 28" xfId="24618"/>
    <cellStyle name="Normal 10 28 2" xfId="24619"/>
    <cellStyle name="Normal 10 28 2 2" xfId="24620"/>
    <cellStyle name="Normal 10 29" xfId="24621"/>
    <cellStyle name="Normal 10 29 2" xfId="24622"/>
    <cellStyle name="Normal 10 29 2 2" xfId="24623"/>
    <cellStyle name="Normal 10 3" xfId="24624"/>
    <cellStyle name="Normal 10 3 10" xfId="24625"/>
    <cellStyle name="Normal 10 3 10 2" xfId="24626"/>
    <cellStyle name="Normal 10 3 10 2 2" xfId="24627"/>
    <cellStyle name="Normal 10 3 11" xfId="24628"/>
    <cellStyle name="Normal 10 3 11 2" xfId="24629"/>
    <cellStyle name="Normal 10 3 11 2 2" xfId="24630"/>
    <cellStyle name="Normal 10 3 12" xfId="24631"/>
    <cellStyle name="Normal 10 3 12 2" xfId="24632"/>
    <cellStyle name="Normal 10 3 12 2 2" xfId="24633"/>
    <cellStyle name="Normal 10 3 13" xfId="24634"/>
    <cellStyle name="Normal 10 3 13 2" xfId="24635"/>
    <cellStyle name="Normal 10 3 13 2 2" xfId="24636"/>
    <cellStyle name="Normal 10 3 14" xfId="24637"/>
    <cellStyle name="Normal 10 3 14 2" xfId="24638"/>
    <cellStyle name="Normal 10 3 14 2 2" xfId="24639"/>
    <cellStyle name="Normal 10 3 15" xfId="24640"/>
    <cellStyle name="Normal 10 3 15 2" xfId="24641"/>
    <cellStyle name="Normal 10 3 16" xfId="49246"/>
    <cellStyle name="Normal 10 3 2" xfId="24642"/>
    <cellStyle name="Normal 10 3 2 2" xfId="24643"/>
    <cellStyle name="Normal 10 3 2 2 2" xfId="24644"/>
    <cellStyle name="Normal 10 3 3" xfId="24645"/>
    <cellStyle name="Normal 10 3 3 2" xfId="24646"/>
    <cellStyle name="Normal 10 3 3 2 2" xfId="24647"/>
    <cellStyle name="Normal 10 3 4" xfId="24648"/>
    <cellStyle name="Normal 10 3 4 2" xfId="24649"/>
    <cellStyle name="Normal 10 3 4 2 2" xfId="24650"/>
    <cellStyle name="Normal 10 3 5" xfId="24651"/>
    <cellStyle name="Normal 10 3 5 2" xfId="24652"/>
    <cellStyle name="Normal 10 3 5 2 2" xfId="24653"/>
    <cellStyle name="Normal 10 3 6" xfId="24654"/>
    <cellStyle name="Normal 10 3 6 2" xfId="24655"/>
    <cellStyle name="Normal 10 3 6 2 2" xfId="24656"/>
    <cellStyle name="Normal 10 3 7" xfId="24657"/>
    <cellStyle name="Normal 10 3 7 2" xfId="24658"/>
    <cellStyle name="Normal 10 3 7 2 2" xfId="24659"/>
    <cellStyle name="Normal 10 3 8" xfId="24660"/>
    <cellStyle name="Normal 10 3 8 2" xfId="24661"/>
    <cellStyle name="Normal 10 3 8 2 2" xfId="24662"/>
    <cellStyle name="Normal 10 3 9" xfId="24663"/>
    <cellStyle name="Normal 10 3 9 2" xfId="24664"/>
    <cellStyle name="Normal 10 3 9 2 2" xfId="24665"/>
    <cellStyle name="Normal 10 30" xfId="24666"/>
    <cellStyle name="Normal 10 30 2" xfId="24667"/>
    <cellStyle name="Normal 10 30 2 2" xfId="24668"/>
    <cellStyle name="Normal 10 31" xfId="24669"/>
    <cellStyle name="Normal 10 31 2" xfId="24670"/>
    <cellStyle name="Normal 10 31 2 2" xfId="24671"/>
    <cellStyle name="Normal 10 32" xfId="24672"/>
    <cellStyle name="Normal 10 32 2" xfId="24673"/>
    <cellStyle name="Normal 10 32 2 2" xfId="24674"/>
    <cellStyle name="Normal 10 33" xfId="24675"/>
    <cellStyle name="Normal 10 33 2" xfId="24676"/>
    <cellStyle name="Normal 10 33 2 2" xfId="24677"/>
    <cellStyle name="Normal 10 34" xfId="24678"/>
    <cellStyle name="Normal 10 34 2" xfId="24679"/>
    <cellStyle name="Normal 10 34 2 2" xfId="24680"/>
    <cellStyle name="Normal 10 35" xfId="24681"/>
    <cellStyle name="Normal 10 35 2" xfId="24682"/>
    <cellStyle name="Normal 10 35 2 2" xfId="24683"/>
    <cellStyle name="Normal 10 36" xfId="24684"/>
    <cellStyle name="Normal 10 36 2" xfId="24685"/>
    <cellStyle name="Normal 10 36 2 2" xfId="24686"/>
    <cellStyle name="Normal 10 37" xfId="24687"/>
    <cellStyle name="Normal 10 37 2" xfId="24688"/>
    <cellStyle name="Normal 10 4" xfId="24689"/>
    <cellStyle name="Normal 10 4 10" xfId="24690"/>
    <cellStyle name="Normal 10 4 10 2" xfId="24691"/>
    <cellStyle name="Normal 10 4 10 2 2" xfId="24692"/>
    <cellStyle name="Normal 10 4 11" xfId="24693"/>
    <cellStyle name="Normal 10 4 11 2" xfId="24694"/>
    <cellStyle name="Normal 10 4 11 2 2" xfId="24695"/>
    <cellStyle name="Normal 10 4 12" xfId="24696"/>
    <cellStyle name="Normal 10 4 12 2" xfId="24697"/>
    <cellStyle name="Normal 10 4 12 2 2" xfId="24698"/>
    <cellStyle name="Normal 10 4 13" xfId="24699"/>
    <cellStyle name="Normal 10 4 13 2" xfId="24700"/>
    <cellStyle name="Normal 10 4 13 2 2" xfId="24701"/>
    <cellStyle name="Normal 10 4 14" xfId="24702"/>
    <cellStyle name="Normal 10 4 14 2" xfId="24703"/>
    <cellStyle name="Normal 10 4 14 2 2" xfId="24704"/>
    <cellStyle name="Normal 10 4 15" xfId="24705"/>
    <cellStyle name="Normal 10 4 15 2" xfId="24706"/>
    <cellStyle name="Normal 10 4 2" xfId="24707"/>
    <cellStyle name="Normal 10 4 2 2" xfId="24708"/>
    <cellStyle name="Normal 10 4 2 2 2" xfId="24709"/>
    <cellStyle name="Normal 10 4 3" xfId="24710"/>
    <cellStyle name="Normal 10 4 3 2" xfId="24711"/>
    <cellStyle name="Normal 10 4 3 2 2" xfId="24712"/>
    <cellStyle name="Normal 10 4 4" xfId="24713"/>
    <cellStyle name="Normal 10 4 4 2" xfId="24714"/>
    <cellStyle name="Normal 10 4 4 2 2" xfId="24715"/>
    <cellStyle name="Normal 10 4 5" xfId="24716"/>
    <cellStyle name="Normal 10 4 5 2" xfId="24717"/>
    <cellStyle name="Normal 10 4 5 2 2" xfId="24718"/>
    <cellStyle name="Normal 10 4 6" xfId="24719"/>
    <cellStyle name="Normal 10 4 6 2" xfId="24720"/>
    <cellStyle name="Normal 10 4 6 2 2" xfId="24721"/>
    <cellStyle name="Normal 10 4 7" xfId="24722"/>
    <cellStyle name="Normal 10 4 7 2" xfId="24723"/>
    <cellStyle name="Normal 10 4 7 2 2" xfId="24724"/>
    <cellStyle name="Normal 10 4 8" xfId="24725"/>
    <cellStyle name="Normal 10 4 8 2" xfId="24726"/>
    <cellStyle name="Normal 10 4 8 2 2" xfId="24727"/>
    <cellStyle name="Normal 10 4 9" xfId="24728"/>
    <cellStyle name="Normal 10 4 9 2" xfId="24729"/>
    <cellStyle name="Normal 10 4 9 2 2" xfId="24730"/>
    <cellStyle name="Normal 10 5" xfId="24731"/>
    <cellStyle name="Normal 10 5 10" xfId="24732"/>
    <cellStyle name="Normal 10 5 10 2" xfId="24733"/>
    <cellStyle name="Normal 10 5 10 2 2" xfId="24734"/>
    <cellStyle name="Normal 10 5 11" xfId="24735"/>
    <cellStyle name="Normal 10 5 11 2" xfId="24736"/>
    <cellStyle name="Normal 10 5 11 2 2" xfId="24737"/>
    <cellStyle name="Normal 10 5 12" xfId="24738"/>
    <cellStyle name="Normal 10 5 12 2" xfId="24739"/>
    <cellStyle name="Normal 10 5 12 2 2" xfId="24740"/>
    <cellStyle name="Normal 10 5 13" xfId="24741"/>
    <cellStyle name="Normal 10 5 13 2" xfId="24742"/>
    <cellStyle name="Normal 10 5 13 2 2" xfId="24743"/>
    <cellStyle name="Normal 10 5 14" xfId="24744"/>
    <cellStyle name="Normal 10 5 14 2" xfId="24745"/>
    <cellStyle name="Normal 10 5 14 2 2" xfId="24746"/>
    <cellStyle name="Normal 10 5 15" xfId="24747"/>
    <cellStyle name="Normal 10 5 15 2" xfId="24748"/>
    <cellStyle name="Normal 10 5 2" xfId="24749"/>
    <cellStyle name="Normal 10 5 2 2" xfId="24750"/>
    <cellStyle name="Normal 10 5 2 2 2" xfId="24751"/>
    <cellStyle name="Normal 10 5 3" xfId="24752"/>
    <cellStyle name="Normal 10 5 3 2" xfId="24753"/>
    <cellStyle name="Normal 10 5 3 2 2" xfId="24754"/>
    <cellStyle name="Normal 10 5 4" xfId="24755"/>
    <cellStyle name="Normal 10 5 4 2" xfId="24756"/>
    <cellStyle name="Normal 10 5 4 2 2" xfId="24757"/>
    <cellStyle name="Normal 10 5 5" xfId="24758"/>
    <cellStyle name="Normal 10 5 5 2" xfId="24759"/>
    <cellStyle name="Normal 10 5 5 2 2" xfId="24760"/>
    <cellStyle name="Normal 10 5 6" xfId="24761"/>
    <cellStyle name="Normal 10 5 6 2" xfId="24762"/>
    <cellStyle name="Normal 10 5 6 2 2" xfId="24763"/>
    <cellStyle name="Normal 10 5 7" xfId="24764"/>
    <cellStyle name="Normal 10 5 7 2" xfId="24765"/>
    <cellStyle name="Normal 10 5 7 2 2" xfId="24766"/>
    <cellStyle name="Normal 10 5 8" xfId="24767"/>
    <cellStyle name="Normal 10 5 8 2" xfId="24768"/>
    <cellStyle name="Normal 10 5 8 2 2" xfId="24769"/>
    <cellStyle name="Normal 10 5 9" xfId="24770"/>
    <cellStyle name="Normal 10 5 9 2" xfId="24771"/>
    <cellStyle name="Normal 10 5 9 2 2" xfId="24772"/>
    <cellStyle name="Normal 10 6" xfId="24773"/>
    <cellStyle name="Normal 10 6 10" xfId="24774"/>
    <cellStyle name="Normal 10 6 10 2" xfId="24775"/>
    <cellStyle name="Normal 10 6 10 2 2" xfId="24776"/>
    <cellStyle name="Normal 10 6 11" xfId="24777"/>
    <cellStyle name="Normal 10 6 11 2" xfId="24778"/>
    <cellStyle name="Normal 10 6 11 2 2" xfId="24779"/>
    <cellStyle name="Normal 10 6 12" xfId="24780"/>
    <cellStyle name="Normal 10 6 12 2" xfId="24781"/>
    <cellStyle name="Normal 10 6 12 2 2" xfId="24782"/>
    <cellStyle name="Normal 10 6 13" xfId="24783"/>
    <cellStyle name="Normal 10 6 13 2" xfId="24784"/>
    <cellStyle name="Normal 10 6 13 2 2" xfId="24785"/>
    <cellStyle name="Normal 10 6 14" xfId="24786"/>
    <cellStyle name="Normal 10 6 14 2" xfId="24787"/>
    <cellStyle name="Normal 10 6 14 2 2" xfId="24788"/>
    <cellStyle name="Normal 10 6 15" xfId="24789"/>
    <cellStyle name="Normal 10 6 15 2" xfId="24790"/>
    <cellStyle name="Normal 10 6 2" xfId="24791"/>
    <cellStyle name="Normal 10 6 2 2" xfId="24792"/>
    <cellStyle name="Normal 10 6 2 2 2" xfId="24793"/>
    <cellStyle name="Normal 10 6 3" xfId="24794"/>
    <cellStyle name="Normal 10 6 3 2" xfId="24795"/>
    <cellStyle name="Normal 10 6 3 2 2" xfId="24796"/>
    <cellStyle name="Normal 10 6 4" xfId="24797"/>
    <cellStyle name="Normal 10 6 4 2" xfId="24798"/>
    <cellStyle name="Normal 10 6 4 2 2" xfId="24799"/>
    <cellStyle name="Normal 10 6 5" xfId="24800"/>
    <cellStyle name="Normal 10 6 5 2" xfId="24801"/>
    <cellStyle name="Normal 10 6 5 2 2" xfId="24802"/>
    <cellStyle name="Normal 10 6 6" xfId="24803"/>
    <cellStyle name="Normal 10 6 6 2" xfId="24804"/>
    <cellStyle name="Normal 10 6 6 2 2" xfId="24805"/>
    <cellStyle name="Normal 10 6 7" xfId="24806"/>
    <cellStyle name="Normal 10 6 7 2" xfId="24807"/>
    <cellStyle name="Normal 10 6 7 2 2" xfId="24808"/>
    <cellStyle name="Normal 10 6 8" xfId="24809"/>
    <cellStyle name="Normal 10 6 8 2" xfId="24810"/>
    <cellStyle name="Normal 10 6 8 2 2" xfId="24811"/>
    <cellStyle name="Normal 10 6 9" xfId="24812"/>
    <cellStyle name="Normal 10 6 9 2" xfId="24813"/>
    <cellStyle name="Normal 10 6 9 2 2" xfId="24814"/>
    <cellStyle name="Normal 10 7" xfId="24815"/>
    <cellStyle name="Normal 10 7 10" xfId="24816"/>
    <cellStyle name="Normal 10 7 10 2" xfId="24817"/>
    <cellStyle name="Normal 10 7 10 2 2" xfId="24818"/>
    <cellStyle name="Normal 10 7 11" xfId="24819"/>
    <cellStyle name="Normal 10 7 11 2" xfId="24820"/>
    <cellStyle name="Normal 10 7 11 2 2" xfId="24821"/>
    <cellStyle name="Normal 10 7 12" xfId="24822"/>
    <cellStyle name="Normal 10 7 12 2" xfId="24823"/>
    <cellStyle name="Normal 10 7 12 2 2" xfId="24824"/>
    <cellStyle name="Normal 10 7 13" xfId="24825"/>
    <cellStyle name="Normal 10 7 13 2" xfId="24826"/>
    <cellStyle name="Normal 10 7 13 2 2" xfId="24827"/>
    <cellStyle name="Normal 10 7 14" xfId="24828"/>
    <cellStyle name="Normal 10 7 14 2" xfId="24829"/>
    <cellStyle name="Normal 10 7 14 2 2" xfId="24830"/>
    <cellStyle name="Normal 10 7 15" xfId="24831"/>
    <cellStyle name="Normal 10 7 15 2" xfId="24832"/>
    <cellStyle name="Normal 10 7 2" xfId="24833"/>
    <cellStyle name="Normal 10 7 2 2" xfId="24834"/>
    <cellStyle name="Normal 10 7 2 2 2" xfId="24835"/>
    <cellStyle name="Normal 10 7 3" xfId="24836"/>
    <cellStyle name="Normal 10 7 3 2" xfId="24837"/>
    <cellStyle name="Normal 10 7 3 2 2" xfId="24838"/>
    <cellStyle name="Normal 10 7 4" xfId="24839"/>
    <cellStyle name="Normal 10 7 4 2" xfId="24840"/>
    <cellStyle name="Normal 10 7 4 2 2" xfId="24841"/>
    <cellStyle name="Normal 10 7 5" xfId="24842"/>
    <cellStyle name="Normal 10 7 5 2" xfId="24843"/>
    <cellStyle name="Normal 10 7 5 2 2" xfId="24844"/>
    <cellStyle name="Normal 10 7 6" xfId="24845"/>
    <cellStyle name="Normal 10 7 6 2" xfId="24846"/>
    <cellStyle name="Normal 10 7 6 2 2" xfId="24847"/>
    <cellStyle name="Normal 10 7 7" xfId="24848"/>
    <cellStyle name="Normal 10 7 7 2" xfId="24849"/>
    <cellStyle name="Normal 10 7 7 2 2" xfId="24850"/>
    <cellStyle name="Normal 10 7 8" xfId="24851"/>
    <cellStyle name="Normal 10 7 8 2" xfId="24852"/>
    <cellStyle name="Normal 10 7 8 2 2" xfId="24853"/>
    <cellStyle name="Normal 10 7 9" xfId="24854"/>
    <cellStyle name="Normal 10 7 9 2" xfId="24855"/>
    <cellStyle name="Normal 10 7 9 2 2" xfId="24856"/>
    <cellStyle name="Normal 10 8" xfId="24857"/>
    <cellStyle name="Normal 10 8 10" xfId="24858"/>
    <cellStyle name="Normal 10 8 10 2" xfId="24859"/>
    <cellStyle name="Normal 10 8 10 2 2" xfId="24860"/>
    <cellStyle name="Normal 10 8 11" xfId="24861"/>
    <cellStyle name="Normal 10 8 11 2" xfId="24862"/>
    <cellStyle name="Normal 10 8 11 2 2" xfId="24863"/>
    <cellStyle name="Normal 10 8 12" xfId="24864"/>
    <cellStyle name="Normal 10 8 12 2" xfId="24865"/>
    <cellStyle name="Normal 10 8 12 2 2" xfId="24866"/>
    <cellStyle name="Normal 10 8 13" xfId="24867"/>
    <cellStyle name="Normal 10 8 13 2" xfId="24868"/>
    <cellStyle name="Normal 10 8 13 2 2" xfId="24869"/>
    <cellStyle name="Normal 10 8 14" xfId="24870"/>
    <cellStyle name="Normal 10 8 14 2" xfId="24871"/>
    <cellStyle name="Normal 10 8 14 2 2" xfId="24872"/>
    <cellStyle name="Normal 10 8 15" xfId="24873"/>
    <cellStyle name="Normal 10 8 15 2" xfId="24874"/>
    <cellStyle name="Normal 10 8 2" xfId="24875"/>
    <cellStyle name="Normal 10 8 2 2" xfId="24876"/>
    <cellStyle name="Normal 10 8 2 2 2" xfId="24877"/>
    <cellStyle name="Normal 10 8 3" xfId="24878"/>
    <cellStyle name="Normal 10 8 3 2" xfId="24879"/>
    <cellStyle name="Normal 10 8 3 2 2" xfId="24880"/>
    <cellStyle name="Normal 10 8 4" xfId="24881"/>
    <cellStyle name="Normal 10 8 4 2" xfId="24882"/>
    <cellStyle name="Normal 10 8 4 2 2" xfId="24883"/>
    <cellStyle name="Normal 10 8 5" xfId="24884"/>
    <cellStyle name="Normal 10 8 5 2" xfId="24885"/>
    <cellStyle name="Normal 10 8 5 2 2" xfId="24886"/>
    <cellStyle name="Normal 10 8 6" xfId="24887"/>
    <cellStyle name="Normal 10 8 6 2" xfId="24888"/>
    <cellStyle name="Normal 10 8 6 2 2" xfId="24889"/>
    <cellStyle name="Normal 10 8 7" xfId="24890"/>
    <cellStyle name="Normal 10 8 7 2" xfId="24891"/>
    <cellStyle name="Normal 10 8 7 2 2" xfId="24892"/>
    <cellStyle name="Normal 10 8 8" xfId="24893"/>
    <cellStyle name="Normal 10 8 8 2" xfId="24894"/>
    <cellStyle name="Normal 10 8 8 2 2" xfId="24895"/>
    <cellStyle name="Normal 10 8 9" xfId="24896"/>
    <cellStyle name="Normal 10 8 9 2" xfId="24897"/>
    <cellStyle name="Normal 10 8 9 2 2" xfId="24898"/>
    <cellStyle name="Normal 10 9" xfId="24899"/>
    <cellStyle name="Normal 10 9 10" xfId="24900"/>
    <cellStyle name="Normal 10 9 10 2" xfId="24901"/>
    <cellStyle name="Normal 10 9 10 2 2" xfId="24902"/>
    <cellStyle name="Normal 10 9 11" xfId="24903"/>
    <cellStyle name="Normal 10 9 11 2" xfId="24904"/>
    <cellStyle name="Normal 10 9 11 2 2" xfId="24905"/>
    <cellStyle name="Normal 10 9 12" xfId="24906"/>
    <cellStyle name="Normal 10 9 12 2" xfId="24907"/>
    <cellStyle name="Normal 10 9 12 2 2" xfId="24908"/>
    <cellStyle name="Normal 10 9 13" xfId="24909"/>
    <cellStyle name="Normal 10 9 13 2" xfId="24910"/>
    <cellStyle name="Normal 10 9 13 2 2" xfId="24911"/>
    <cellStyle name="Normal 10 9 14" xfId="24912"/>
    <cellStyle name="Normal 10 9 14 2" xfId="24913"/>
    <cellStyle name="Normal 10 9 14 2 2" xfId="24914"/>
    <cellStyle name="Normal 10 9 15" xfId="24915"/>
    <cellStyle name="Normal 10 9 15 2" xfId="24916"/>
    <cellStyle name="Normal 10 9 2" xfId="24917"/>
    <cellStyle name="Normal 10 9 2 2" xfId="24918"/>
    <cellStyle name="Normal 10 9 2 2 2" xfId="24919"/>
    <cellStyle name="Normal 10 9 3" xfId="24920"/>
    <cellStyle name="Normal 10 9 3 2" xfId="24921"/>
    <cellStyle name="Normal 10 9 3 2 2" xfId="24922"/>
    <cellStyle name="Normal 10 9 4" xfId="24923"/>
    <cellStyle name="Normal 10 9 4 2" xfId="24924"/>
    <cellStyle name="Normal 10 9 4 2 2" xfId="24925"/>
    <cellStyle name="Normal 10 9 5" xfId="24926"/>
    <cellStyle name="Normal 10 9 5 2" xfId="24927"/>
    <cellStyle name="Normal 10 9 5 2 2" xfId="24928"/>
    <cellStyle name="Normal 10 9 6" xfId="24929"/>
    <cellStyle name="Normal 10 9 6 2" xfId="24930"/>
    <cellStyle name="Normal 10 9 6 2 2" xfId="24931"/>
    <cellStyle name="Normal 10 9 7" xfId="24932"/>
    <cellStyle name="Normal 10 9 7 2" xfId="24933"/>
    <cellStyle name="Normal 10 9 7 2 2" xfId="24934"/>
    <cellStyle name="Normal 10 9 8" xfId="24935"/>
    <cellStyle name="Normal 10 9 8 2" xfId="24936"/>
    <cellStyle name="Normal 10 9 8 2 2" xfId="24937"/>
    <cellStyle name="Normal 10 9 9" xfId="24938"/>
    <cellStyle name="Normal 10 9 9 2" xfId="24939"/>
    <cellStyle name="Normal 10 9 9 2 2" xfId="24940"/>
    <cellStyle name="Normal 100" xfId="24941"/>
    <cellStyle name="Normal 101" xfId="24942"/>
    <cellStyle name="Normal 102" xfId="24943"/>
    <cellStyle name="Normal 103" xfId="24944"/>
    <cellStyle name="Normal 104" xfId="24945"/>
    <cellStyle name="Normal 105" xfId="24946"/>
    <cellStyle name="Normal 106" xfId="24947"/>
    <cellStyle name="Normal 107" xfId="24948"/>
    <cellStyle name="Normal 108" xfId="24949"/>
    <cellStyle name="Normal 109" xfId="24950"/>
    <cellStyle name="Normal 11" xfId="24951"/>
    <cellStyle name="Normal 11 10" xfId="24952"/>
    <cellStyle name="Normal 11 10 10" xfId="24953"/>
    <cellStyle name="Normal 11 10 10 2" xfId="24954"/>
    <cellStyle name="Normal 11 10 10 2 2" xfId="24955"/>
    <cellStyle name="Normal 11 10 11" xfId="24956"/>
    <cellStyle name="Normal 11 10 11 2" xfId="24957"/>
    <cellStyle name="Normal 11 10 11 2 2" xfId="24958"/>
    <cellStyle name="Normal 11 10 12" xfId="24959"/>
    <cellStyle name="Normal 11 10 12 2" xfId="24960"/>
    <cellStyle name="Normal 11 10 12 2 2" xfId="24961"/>
    <cellStyle name="Normal 11 10 13" xfId="24962"/>
    <cellStyle name="Normal 11 10 13 2" xfId="24963"/>
    <cellStyle name="Normal 11 10 13 2 2" xfId="24964"/>
    <cellStyle name="Normal 11 10 14" xfId="24965"/>
    <cellStyle name="Normal 11 10 14 2" xfId="24966"/>
    <cellStyle name="Normal 11 10 14 2 2" xfId="24967"/>
    <cellStyle name="Normal 11 10 15" xfId="24968"/>
    <cellStyle name="Normal 11 10 15 2" xfId="24969"/>
    <cellStyle name="Normal 11 10 2" xfId="24970"/>
    <cellStyle name="Normal 11 10 2 2" xfId="24971"/>
    <cellStyle name="Normal 11 10 2 2 2" xfId="24972"/>
    <cellStyle name="Normal 11 10 3" xfId="24973"/>
    <cellStyle name="Normal 11 10 3 2" xfId="24974"/>
    <cellStyle name="Normal 11 10 3 2 2" xfId="24975"/>
    <cellStyle name="Normal 11 10 4" xfId="24976"/>
    <cellStyle name="Normal 11 10 4 2" xfId="24977"/>
    <cellStyle name="Normal 11 10 4 2 2" xfId="24978"/>
    <cellStyle name="Normal 11 10 5" xfId="24979"/>
    <cellStyle name="Normal 11 10 5 2" xfId="24980"/>
    <cellStyle name="Normal 11 10 5 2 2" xfId="24981"/>
    <cellStyle name="Normal 11 10 6" xfId="24982"/>
    <cellStyle name="Normal 11 10 6 2" xfId="24983"/>
    <cellStyle name="Normal 11 10 6 2 2" xfId="24984"/>
    <cellStyle name="Normal 11 10 7" xfId="24985"/>
    <cellStyle name="Normal 11 10 7 2" xfId="24986"/>
    <cellStyle name="Normal 11 10 7 2 2" xfId="24987"/>
    <cellStyle name="Normal 11 10 8" xfId="24988"/>
    <cellStyle name="Normal 11 10 8 2" xfId="24989"/>
    <cellStyle name="Normal 11 10 8 2 2" xfId="24990"/>
    <cellStyle name="Normal 11 10 9" xfId="24991"/>
    <cellStyle name="Normal 11 10 9 2" xfId="24992"/>
    <cellStyle name="Normal 11 10 9 2 2" xfId="24993"/>
    <cellStyle name="Normal 11 11" xfId="24994"/>
    <cellStyle name="Normal 11 11 10" xfId="24995"/>
    <cellStyle name="Normal 11 11 10 2" xfId="24996"/>
    <cellStyle name="Normal 11 11 10 2 2" xfId="24997"/>
    <cellStyle name="Normal 11 11 11" xfId="24998"/>
    <cellStyle name="Normal 11 11 11 2" xfId="24999"/>
    <cellStyle name="Normal 11 11 11 2 2" xfId="25000"/>
    <cellStyle name="Normal 11 11 12" xfId="25001"/>
    <cellStyle name="Normal 11 11 12 2" xfId="25002"/>
    <cellStyle name="Normal 11 11 12 2 2" xfId="25003"/>
    <cellStyle name="Normal 11 11 13" xfId="25004"/>
    <cellStyle name="Normal 11 11 13 2" xfId="25005"/>
    <cellStyle name="Normal 11 11 13 2 2" xfId="25006"/>
    <cellStyle name="Normal 11 11 14" xfId="25007"/>
    <cellStyle name="Normal 11 11 14 2" xfId="25008"/>
    <cellStyle name="Normal 11 11 14 2 2" xfId="25009"/>
    <cellStyle name="Normal 11 11 15" xfId="25010"/>
    <cellStyle name="Normal 11 11 15 2" xfId="25011"/>
    <cellStyle name="Normal 11 11 2" xfId="25012"/>
    <cellStyle name="Normal 11 11 2 2" xfId="25013"/>
    <cellStyle name="Normal 11 11 2 2 2" xfId="25014"/>
    <cellStyle name="Normal 11 11 3" xfId="25015"/>
    <cellStyle name="Normal 11 11 3 2" xfId="25016"/>
    <cellStyle name="Normal 11 11 3 2 2" xfId="25017"/>
    <cellStyle name="Normal 11 11 4" xfId="25018"/>
    <cellStyle name="Normal 11 11 4 2" xfId="25019"/>
    <cellStyle name="Normal 11 11 4 2 2" xfId="25020"/>
    <cellStyle name="Normal 11 11 5" xfId="25021"/>
    <cellStyle name="Normal 11 11 5 2" xfId="25022"/>
    <cellStyle name="Normal 11 11 5 2 2" xfId="25023"/>
    <cellStyle name="Normal 11 11 6" xfId="25024"/>
    <cellStyle name="Normal 11 11 6 2" xfId="25025"/>
    <cellStyle name="Normal 11 11 6 2 2" xfId="25026"/>
    <cellStyle name="Normal 11 11 7" xfId="25027"/>
    <cellStyle name="Normal 11 11 7 2" xfId="25028"/>
    <cellStyle name="Normal 11 11 7 2 2" xfId="25029"/>
    <cellStyle name="Normal 11 11 8" xfId="25030"/>
    <cellStyle name="Normal 11 11 8 2" xfId="25031"/>
    <cellStyle name="Normal 11 11 8 2 2" xfId="25032"/>
    <cellStyle name="Normal 11 11 9" xfId="25033"/>
    <cellStyle name="Normal 11 11 9 2" xfId="25034"/>
    <cellStyle name="Normal 11 11 9 2 2" xfId="25035"/>
    <cellStyle name="Normal 11 12" xfId="25036"/>
    <cellStyle name="Normal 11 12 10" xfId="25037"/>
    <cellStyle name="Normal 11 12 10 2" xfId="25038"/>
    <cellStyle name="Normal 11 12 10 2 2" xfId="25039"/>
    <cellStyle name="Normal 11 12 11" xfId="25040"/>
    <cellStyle name="Normal 11 12 11 2" xfId="25041"/>
    <cellStyle name="Normal 11 12 11 2 2" xfId="25042"/>
    <cellStyle name="Normal 11 12 12" xfId="25043"/>
    <cellStyle name="Normal 11 12 12 2" xfId="25044"/>
    <cellStyle name="Normal 11 12 12 2 2" xfId="25045"/>
    <cellStyle name="Normal 11 12 13" xfId="25046"/>
    <cellStyle name="Normal 11 12 13 2" xfId="25047"/>
    <cellStyle name="Normal 11 12 13 2 2" xfId="25048"/>
    <cellStyle name="Normal 11 12 14" xfId="25049"/>
    <cellStyle name="Normal 11 12 14 2" xfId="25050"/>
    <cellStyle name="Normal 11 12 14 2 2" xfId="25051"/>
    <cellStyle name="Normal 11 12 15" xfId="25052"/>
    <cellStyle name="Normal 11 12 15 2" xfId="25053"/>
    <cellStyle name="Normal 11 12 2" xfId="25054"/>
    <cellStyle name="Normal 11 12 2 2" xfId="25055"/>
    <cellStyle name="Normal 11 12 2 2 2" xfId="25056"/>
    <cellStyle name="Normal 11 12 3" xfId="25057"/>
    <cellStyle name="Normal 11 12 3 2" xfId="25058"/>
    <cellStyle name="Normal 11 12 3 2 2" xfId="25059"/>
    <cellStyle name="Normal 11 12 4" xfId="25060"/>
    <cellStyle name="Normal 11 12 4 2" xfId="25061"/>
    <cellStyle name="Normal 11 12 4 2 2" xfId="25062"/>
    <cellStyle name="Normal 11 12 5" xfId="25063"/>
    <cellStyle name="Normal 11 12 5 2" xfId="25064"/>
    <cellStyle name="Normal 11 12 5 2 2" xfId="25065"/>
    <cellStyle name="Normal 11 12 6" xfId="25066"/>
    <cellStyle name="Normal 11 12 6 2" xfId="25067"/>
    <cellStyle name="Normal 11 12 6 2 2" xfId="25068"/>
    <cellStyle name="Normal 11 12 7" xfId="25069"/>
    <cellStyle name="Normal 11 12 7 2" xfId="25070"/>
    <cellStyle name="Normal 11 12 7 2 2" xfId="25071"/>
    <cellStyle name="Normal 11 12 8" xfId="25072"/>
    <cellStyle name="Normal 11 12 8 2" xfId="25073"/>
    <cellStyle name="Normal 11 12 8 2 2" xfId="25074"/>
    <cellStyle name="Normal 11 12 9" xfId="25075"/>
    <cellStyle name="Normal 11 12 9 2" xfId="25076"/>
    <cellStyle name="Normal 11 12 9 2 2" xfId="25077"/>
    <cellStyle name="Normal 11 13" xfId="25078"/>
    <cellStyle name="Normal 11 13 10" xfId="25079"/>
    <cellStyle name="Normal 11 13 10 2" xfId="25080"/>
    <cellStyle name="Normal 11 13 10 2 2" xfId="25081"/>
    <cellStyle name="Normal 11 13 11" xfId="25082"/>
    <cellStyle name="Normal 11 13 11 2" xfId="25083"/>
    <cellStyle name="Normal 11 13 11 2 2" xfId="25084"/>
    <cellStyle name="Normal 11 13 12" xfId="25085"/>
    <cellStyle name="Normal 11 13 12 2" xfId="25086"/>
    <cellStyle name="Normal 11 13 12 2 2" xfId="25087"/>
    <cellStyle name="Normal 11 13 13" xfId="25088"/>
    <cellStyle name="Normal 11 13 13 2" xfId="25089"/>
    <cellStyle name="Normal 11 13 13 2 2" xfId="25090"/>
    <cellStyle name="Normal 11 13 14" xfId="25091"/>
    <cellStyle name="Normal 11 13 14 2" xfId="25092"/>
    <cellStyle name="Normal 11 13 14 2 2" xfId="25093"/>
    <cellStyle name="Normal 11 13 15" xfId="25094"/>
    <cellStyle name="Normal 11 13 15 2" xfId="25095"/>
    <cellStyle name="Normal 11 13 2" xfId="25096"/>
    <cellStyle name="Normal 11 13 2 2" xfId="25097"/>
    <cellStyle name="Normal 11 13 2 2 2" xfId="25098"/>
    <cellStyle name="Normal 11 13 3" xfId="25099"/>
    <cellStyle name="Normal 11 13 3 2" xfId="25100"/>
    <cellStyle name="Normal 11 13 3 2 2" xfId="25101"/>
    <cellStyle name="Normal 11 13 4" xfId="25102"/>
    <cellStyle name="Normal 11 13 4 2" xfId="25103"/>
    <cellStyle name="Normal 11 13 4 2 2" xfId="25104"/>
    <cellStyle name="Normal 11 13 5" xfId="25105"/>
    <cellStyle name="Normal 11 13 5 2" xfId="25106"/>
    <cellStyle name="Normal 11 13 5 2 2" xfId="25107"/>
    <cellStyle name="Normal 11 13 6" xfId="25108"/>
    <cellStyle name="Normal 11 13 6 2" xfId="25109"/>
    <cellStyle name="Normal 11 13 6 2 2" xfId="25110"/>
    <cellStyle name="Normal 11 13 7" xfId="25111"/>
    <cellStyle name="Normal 11 13 7 2" xfId="25112"/>
    <cellStyle name="Normal 11 13 7 2 2" xfId="25113"/>
    <cellStyle name="Normal 11 13 8" xfId="25114"/>
    <cellStyle name="Normal 11 13 8 2" xfId="25115"/>
    <cellStyle name="Normal 11 13 8 2 2" xfId="25116"/>
    <cellStyle name="Normal 11 13 9" xfId="25117"/>
    <cellStyle name="Normal 11 13 9 2" xfId="25118"/>
    <cellStyle name="Normal 11 13 9 2 2" xfId="25119"/>
    <cellStyle name="Normal 11 14" xfId="25120"/>
    <cellStyle name="Normal 11 14 10" xfId="25121"/>
    <cellStyle name="Normal 11 14 10 2" xfId="25122"/>
    <cellStyle name="Normal 11 14 10 2 2" xfId="25123"/>
    <cellStyle name="Normal 11 14 11" xfId="25124"/>
    <cellStyle name="Normal 11 14 11 2" xfId="25125"/>
    <cellStyle name="Normal 11 14 11 2 2" xfId="25126"/>
    <cellStyle name="Normal 11 14 12" xfId="25127"/>
    <cellStyle name="Normal 11 14 12 2" xfId="25128"/>
    <cellStyle name="Normal 11 14 12 2 2" xfId="25129"/>
    <cellStyle name="Normal 11 14 13" xfId="25130"/>
    <cellStyle name="Normal 11 14 13 2" xfId="25131"/>
    <cellStyle name="Normal 11 14 13 2 2" xfId="25132"/>
    <cellStyle name="Normal 11 14 14" xfId="25133"/>
    <cellStyle name="Normal 11 14 14 2" xfId="25134"/>
    <cellStyle name="Normal 11 14 14 2 2" xfId="25135"/>
    <cellStyle name="Normal 11 14 15" xfId="25136"/>
    <cellStyle name="Normal 11 14 15 2" xfId="25137"/>
    <cellStyle name="Normal 11 14 2" xfId="25138"/>
    <cellStyle name="Normal 11 14 2 2" xfId="25139"/>
    <cellStyle name="Normal 11 14 2 2 2" xfId="25140"/>
    <cellStyle name="Normal 11 14 3" xfId="25141"/>
    <cellStyle name="Normal 11 14 3 2" xfId="25142"/>
    <cellStyle name="Normal 11 14 3 2 2" xfId="25143"/>
    <cellStyle name="Normal 11 14 4" xfId="25144"/>
    <cellStyle name="Normal 11 14 4 2" xfId="25145"/>
    <cellStyle name="Normal 11 14 4 2 2" xfId="25146"/>
    <cellStyle name="Normal 11 14 5" xfId="25147"/>
    <cellStyle name="Normal 11 14 5 2" xfId="25148"/>
    <cellStyle name="Normal 11 14 5 2 2" xfId="25149"/>
    <cellStyle name="Normal 11 14 6" xfId="25150"/>
    <cellStyle name="Normal 11 14 6 2" xfId="25151"/>
    <cellStyle name="Normal 11 14 6 2 2" xfId="25152"/>
    <cellStyle name="Normal 11 14 7" xfId="25153"/>
    <cellStyle name="Normal 11 14 7 2" xfId="25154"/>
    <cellStyle name="Normal 11 14 7 2 2" xfId="25155"/>
    <cellStyle name="Normal 11 14 8" xfId="25156"/>
    <cellStyle name="Normal 11 14 8 2" xfId="25157"/>
    <cellStyle name="Normal 11 14 8 2 2" xfId="25158"/>
    <cellStyle name="Normal 11 14 9" xfId="25159"/>
    <cellStyle name="Normal 11 14 9 2" xfId="25160"/>
    <cellStyle name="Normal 11 14 9 2 2" xfId="25161"/>
    <cellStyle name="Normal 11 15" xfId="25162"/>
    <cellStyle name="Normal 11 15 10" xfId="25163"/>
    <cellStyle name="Normal 11 15 10 2" xfId="25164"/>
    <cellStyle name="Normal 11 15 10 2 2" xfId="25165"/>
    <cellStyle name="Normal 11 15 11" xfId="25166"/>
    <cellStyle name="Normal 11 15 11 2" xfId="25167"/>
    <cellStyle name="Normal 11 15 11 2 2" xfId="25168"/>
    <cellStyle name="Normal 11 15 12" xfId="25169"/>
    <cellStyle name="Normal 11 15 12 2" xfId="25170"/>
    <cellStyle name="Normal 11 15 12 2 2" xfId="25171"/>
    <cellStyle name="Normal 11 15 13" xfId="25172"/>
    <cellStyle name="Normal 11 15 13 2" xfId="25173"/>
    <cellStyle name="Normal 11 15 13 2 2" xfId="25174"/>
    <cellStyle name="Normal 11 15 14" xfId="25175"/>
    <cellStyle name="Normal 11 15 14 2" xfId="25176"/>
    <cellStyle name="Normal 11 15 14 2 2" xfId="25177"/>
    <cellStyle name="Normal 11 15 15" xfId="25178"/>
    <cellStyle name="Normal 11 15 15 2" xfId="25179"/>
    <cellStyle name="Normal 11 15 2" xfId="25180"/>
    <cellStyle name="Normal 11 15 2 2" xfId="25181"/>
    <cellStyle name="Normal 11 15 2 2 2" xfId="25182"/>
    <cellStyle name="Normal 11 15 3" xfId="25183"/>
    <cellStyle name="Normal 11 15 3 2" xfId="25184"/>
    <cellStyle name="Normal 11 15 3 2 2" xfId="25185"/>
    <cellStyle name="Normal 11 15 4" xfId="25186"/>
    <cellStyle name="Normal 11 15 4 2" xfId="25187"/>
    <cellStyle name="Normal 11 15 4 2 2" xfId="25188"/>
    <cellStyle name="Normal 11 15 5" xfId="25189"/>
    <cellStyle name="Normal 11 15 5 2" xfId="25190"/>
    <cellStyle name="Normal 11 15 5 2 2" xfId="25191"/>
    <cellStyle name="Normal 11 15 6" xfId="25192"/>
    <cellStyle name="Normal 11 15 6 2" xfId="25193"/>
    <cellStyle name="Normal 11 15 6 2 2" xfId="25194"/>
    <cellStyle name="Normal 11 15 7" xfId="25195"/>
    <cellStyle name="Normal 11 15 7 2" xfId="25196"/>
    <cellStyle name="Normal 11 15 7 2 2" xfId="25197"/>
    <cellStyle name="Normal 11 15 8" xfId="25198"/>
    <cellStyle name="Normal 11 15 8 2" xfId="25199"/>
    <cellStyle name="Normal 11 15 8 2 2" xfId="25200"/>
    <cellStyle name="Normal 11 15 9" xfId="25201"/>
    <cellStyle name="Normal 11 15 9 2" xfId="25202"/>
    <cellStyle name="Normal 11 15 9 2 2" xfId="25203"/>
    <cellStyle name="Normal 11 16" xfId="25204"/>
    <cellStyle name="Normal 11 16 10" xfId="25205"/>
    <cellStyle name="Normal 11 16 10 2" xfId="25206"/>
    <cellStyle name="Normal 11 16 10 2 2" xfId="25207"/>
    <cellStyle name="Normal 11 16 11" xfId="25208"/>
    <cellStyle name="Normal 11 16 11 2" xfId="25209"/>
    <cellStyle name="Normal 11 16 11 2 2" xfId="25210"/>
    <cellStyle name="Normal 11 16 12" xfId="25211"/>
    <cellStyle name="Normal 11 16 12 2" xfId="25212"/>
    <cellStyle name="Normal 11 16 12 2 2" xfId="25213"/>
    <cellStyle name="Normal 11 16 13" xfId="25214"/>
    <cellStyle name="Normal 11 16 13 2" xfId="25215"/>
    <cellStyle name="Normal 11 16 13 2 2" xfId="25216"/>
    <cellStyle name="Normal 11 16 14" xfId="25217"/>
    <cellStyle name="Normal 11 16 14 2" xfId="25218"/>
    <cellStyle name="Normal 11 16 14 2 2" xfId="25219"/>
    <cellStyle name="Normal 11 16 15" xfId="25220"/>
    <cellStyle name="Normal 11 16 15 2" xfId="25221"/>
    <cellStyle name="Normal 11 16 2" xfId="25222"/>
    <cellStyle name="Normal 11 16 2 2" xfId="25223"/>
    <cellStyle name="Normal 11 16 2 2 2" xfId="25224"/>
    <cellStyle name="Normal 11 16 3" xfId="25225"/>
    <cellStyle name="Normal 11 16 3 2" xfId="25226"/>
    <cellStyle name="Normal 11 16 3 2 2" xfId="25227"/>
    <cellStyle name="Normal 11 16 4" xfId="25228"/>
    <cellStyle name="Normal 11 16 4 2" xfId="25229"/>
    <cellStyle name="Normal 11 16 4 2 2" xfId="25230"/>
    <cellStyle name="Normal 11 16 5" xfId="25231"/>
    <cellStyle name="Normal 11 16 5 2" xfId="25232"/>
    <cellStyle name="Normal 11 16 5 2 2" xfId="25233"/>
    <cellStyle name="Normal 11 16 6" xfId="25234"/>
    <cellStyle name="Normal 11 16 6 2" xfId="25235"/>
    <cellStyle name="Normal 11 16 6 2 2" xfId="25236"/>
    <cellStyle name="Normal 11 16 7" xfId="25237"/>
    <cellStyle name="Normal 11 16 7 2" xfId="25238"/>
    <cellStyle name="Normal 11 16 7 2 2" xfId="25239"/>
    <cellStyle name="Normal 11 16 8" xfId="25240"/>
    <cellStyle name="Normal 11 16 8 2" xfId="25241"/>
    <cellStyle name="Normal 11 16 8 2 2" xfId="25242"/>
    <cellStyle name="Normal 11 16 9" xfId="25243"/>
    <cellStyle name="Normal 11 16 9 2" xfId="25244"/>
    <cellStyle name="Normal 11 16 9 2 2" xfId="25245"/>
    <cellStyle name="Normal 11 17" xfId="25246"/>
    <cellStyle name="Normal 11 17 10" xfId="25247"/>
    <cellStyle name="Normal 11 17 10 2" xfId="25248"/>
    <cellStyle name="Normal 11 17 10 2 2" xfId="25249"/>
    <cellStyle name="Normal 11 17 11" xfId="25250"/>
    <cellStyle name="Normal 11 17 11 2" xfId="25251"/>
    <cellStyle name="Normal 11 17 11 2 2" xfId="25252"/>
    <cellStyle name="Normal 11 17 12" xfId="25253"/>
    <cellStyle name="Normal 11 17 12 2" xfId="25254"/>
    <cellStyle name="Normal 11 17 12 2 2" xfId="25255"/>
    <cellStyle name="Normal 11 17 13" xfId="25256"/>
    <cellStyle name="Normal 11 17 13 2" xfId="25257"/>
    <cellStyle name="Normal 11 17 13 2 2" xfId="25258"/>
    <cellStyle name="Normal 11 17 14" xfId="25259"/>
    <cellStyle name="Normal 11 17 14 2" xfId="25260"/>
    <cellStyle name="Normal 11 17 14 2 2" xfId="25261"/>
    <cellStyle name="Normal 11 17 15" xfId="25262"/>
    <cellStyle name="Normal 11 17 15 2" xfId="25263"/>
    <cellStyle name="Normal 11 17 2" xfId="25264"/>
    <cellStyle name="Normal 11 17 2 2" xfId="25265"/>
    <cellStyle name="Normal 11 17 2 2 2" xfId="25266"/>
    <cellStyle name="Normal 11 17 3" xfId="25267"/>
    <cellStyle name="Normal 11 17 3 2" xfId="25268"/>
    <cellStyle name="Normal 11 17 3 2 2" xfId="25269"/>
    <cellStyle name="Normal 11 17 4" xfId="25270"/>
    <cellStyle name="Normal 11 17 4 2" xfId="25271"/>
    <cellStyle name="Normal 11 17 4 2 2" xfId="25272"/>
    <cellStyle name="Normal 11 17 5" xfId="25273"/>
    <cellStyle name="Normal 11 17 5 2" xfId="25274"/>
    <cellStyle name="Normal 11 17 5 2 2" xfId="25275"/>
    <cellStyle name="Normal 11 17 6" xfId="25276"/>
    <cellStyle name="Normal 11 17 6 2" xfId="25277"/>
    <cellStyle name="Normal 11 17 6 2 2" xfId="25278"/>
    <cellStyle name="Normal 11 17 7" xfId="25279"/>
    <cellStyle name="Normal 11 17 7 2" xfId="25280"/>
    <cellStyle name="Normal 11 17 7 2 2" xfId="25281"/>
    <cellStyle name="Normal 11 17 8" xfId="25282"/>
    <cellStyle name="Normal 11 17 8 2" xfId="25283"/>
    <cellStyle name="Normal 11 17 8 2 2" xfId="25284"/>
    <cellStyle name="Normal 11 17 9" xfId="25285"/>
    <cellStyle name="Normal 11 17 9 2" xfId="25286"/>
    <cellStyle name="Normal 11 17 9 2 2" xfId="25287"/>
    <cellStyle name="Normal 11 18" xfId="25288"/>
    <cellStyle name="Normal 11 18 10" xfId="25289"/>
    <cellStyle name="Normal 11 18 10 2" xfId="25290"/>
    <cellStyle name="Normal 11 18 10 2 2" xfId="25291"/>
    <cellStyle name="Normal 11 18 11" xfId="25292"/>
    <cellStyle name="Normal 11 18 11 2" xfId="25293"/>
    <cellStyle name="Normal 11 18 11 2 2" xfId="25294"/>
    <cellStyle name="Normal 11 18 12" xfId="25295"/>
    <cellStyle name="Normal 11 18 12 2" xfId="25296"/>
    <cellStyle name="Normal 11 18 12 2 2" xfId="25297"/>
    <cellStyle name="Normal 11 18 13" xfId="25298"/>
    <cellStyle name="Normal 11 18 13 2" xfId="25299"/>
    <cellStyle name="Normal 11 18 13 2 2" xfId="25300"/>
    <cellStyle name="Normal 11 18 14" xfId="25301"/>
    <cellStyle name="Normal 11 18 14 2" xfId="25302"/>
    <cellStyle name="Normal 11 18 14 2 2" xfId="25303"/>
    <cellStyle name="Normal 11 18 15" xfId="25304"/>
    <cellStyle name="Normal 11 18 15 2" xfId="25305"/>
    <cellStyle name="Normal 11 18 2" xfId="25306"/>
    <cellStyle name="Normal 11 18 2 2" xfId="25307"/>
    <cellStyle name="Normal 11 18 2 2 2" xfId="25308"/>
    <cellStyle name="Normal 11 18 3" xfId="25309"/>
    <cellStyle name="Normal 11 18 3 2" xfId="25310"/>
    <cellStyle name="Normal 11 18 3 2 2" xfId="25311"/>
    <cellStyle name="Normal 11 18 4" xfId="25312"/>
    <cellStyle name="Normal 11 18 4 2" xfId="25313"/>
    <cellStyle name="Normal 11 18 4 2 2" xfId="25314"/>
    <cellStyle name="Normal 11 18 5" xfId="25315"/>
    <cellStyle name="Normal 11 18 5 2" xfId="25316"/>
    <cellStyle name="Normal 11 18 5 2 2" xfId="25317"/>
    <cellStyle name="Normal 11 18 6" xfId="25318"/>
    <cellStyle name="Normal 11 18 6 2" xfId="25319"/>
    <cellStyle name="Normal 11 18 6 2 2" xfId="25320"/>
    <cellStyle name="Normal 11 18 7" xfId="25321"/>
    <cellStyle name="Normal 11 18 7 2" xfId="25322"/>
    <cellStyle name="Normal 11 18 7 2 2" xfId="25323"/>
    <cellStyle name="Normal 11 18 8" xfId="25324"/>
    <cellStyle name="Normal 11 18 8 2" xfId="25325"/>
    <cellStyle name="Normal 11 18 8 2 2" xfId="25326"/>
    <cellStyle name="Normal 11 18 9" xfId="25327"/>
    <cellStyle name="Normal 11 18 9 2" xfId="25328"/>
    <cellStyle name="Normal 11 18 9 2 2" xfId="25329"/>
    <cellStyle name="Normal 11 19" xfId="25330"/>
    <cellStyle name="Normal 11 19 10" xfId="25331"/>
    <cellStyle name="Normal 11 19 10 2" xfId="25332"/>
    <cellStyle name="Normal 11 19 10 2 2" xfId="25333"/>
    <cellStyle name="Normal 11 19 11" xfId="25334"/>
    <cellStyle name="Normal 11 19 11 2" xfId="25335"/>
    <cellStyle name="Normal 11 19 11 2 2" xfId="25336"/>
    <cellStyle name="Normal 11 19 12" xfId="25337"/>
    <cellStyle name="Normal 11 19 12 2" xfId="25338"/>
    <cellStyle name="Normal 11 19 12 2 2" xfId="25339"/>
    <cellStyle name="Normal 11 19 13" xfId="25340"/>
    <cellStyle name="Normal 11 19 13 2" xfId="25341"/>
    <cellStyle name="Normal 11 19 13 2 2" xfId="25342"/>
    <cellStyle name="Normal 11 19 14" xfId="25343"/>
    <cellStyle name="Normal 11 19 14 2" xfId="25344"/>
    <cellStyle name="Normal 11 19 14 2 2" xfId="25345"/>
    <cellStyle name="Normal 11 19 15" xfId="25346"/>
    <cellStyle name="Normal 11 19 15 2" xfId="25347"/>
    <cellStyle name="Normal 11 19 2" xfId="25348"/>
    <cellStyle name="Normal 11 19 2 2" xfId="25349"/>
    <cellStyle name="Normal 11 19 2 2 2" xfId="25350"/>
    <cellStyle name="Normal 11 19 3" xfId="25351"/>
    <cellStyle name="Normal 11 19 3 2" xfId="25352"/>
    <cellStyle name="Normal 11 19 3 2 2" xfId="25353"/>
    <cellStyle name="Normal 11 19 4" xfId="25354"/>
    <cellStyle name="Normal 11 19 4 2" xfId="25355"/>
    <cellStyle name="Normal 11 19 4 2 2" xfId="25356"/>
    <cellStyle name="Normal 11 19 5" xfId="25357"/>
    <cellStyle name="Normal 11 19 5 2" xfId="25358"/>
    <cellStyle name="Normal 11 19 5 2 2" xfId="25359"/>
    <cellStyle name="Normal 11 19 6" xfId="25360"/>
    <cellStyle name="Normal 11 19 6 2" xfId="25361"/>
    <cellStyle name="Normal 11 19 6 2 2" xfId="25362"/>
    <cellStyle name="Normal 11 19 7" xfId="25363"/>
    <cellStyle name="Normal 11 19 7 2" xfId="25364"/>
    <cellStyle name="Normal 11 19 7 2 2" xfId="25365"/>
    <cellStyle name="Normal 11 19 8" xfId="25366"/>
    <cellStyle name="Normal 11 19 8 2" xfId="25367"/>
    <cellStyle name="Normal 11 19 8 2 2" xfId="25368"/>
    <cellStyle name="Normal 11 19 9" xfId="25369"/>
    <cellStyle name="Normal 11 19 9 2" xfId="25370"/>
    <cellStyle name="Normal 11 19 9 2 2" xfId="25371"/>
    <cellStyle name="Normal 11 2" xfId="25372"/>
    <cellStyle name="Normal 11 2 10" xfId="25373"/>
    <cellStyle name="Normal 11 2 10 2" xfId="25374"/>
    <cellStyle name="Normal 11 2 10 2 2" xfId="25375"/>
    <cellStyle name="Normal 11 2 11" xfId="25376"/>
    <cellStyle name="Normal 11 2 11 2" xfId="25377"/>
    <cellStyle name="Normal 11 2 11 2 2" xfId="25378"/>
    <cellStyle name="Normal 11 2 12" xfId="25379"/>
    <cellStyle name="Normal 11 2 12 2" xfId="25380"/>
    <cellStyle name="Normal 11 2 12 2 2" xfId="25381"/>
    <cellStyle name="Normal 11 2 13" xfId="25382"/>
    <cellStyle name="Normal 11 2 13 2" xfId="25383"/>
    <cellStyle name="Normal 11 2 13 2 2" xfId="25384"/>
    <cellStyle name="Normal 11 2 14" xfId="25385"/>
    <cellStyle name="Normal 11 2 14 2" xfId="25386"/>
    <cellStyle name="Normal 11 2 14 2 2" xfId="25387"/>
    <cellStyle name="Normal 11 2 15" xfId="25388"/>
    <cellStyle name="Normal 11 2 15 2" xfId="25389"/>
    <cellStyle name="Normal 11 2 2" xfId="25390"/>
    <cellStyle name="Normal 11 2 2 2" xfId="25391"/>
    <cellStyle name="Normal 11 2 2 2 2" xfId="25392"/>
    <cellStyle name="Normal 11 2 3" xfId="25393"/>
    <cellStyle name="Normal 11 2 3 2" xfId="25394"/>
    <cellStyle name="Normal 11 2 3 2 2" xfId="25395"/>
    <cellStyle name="Normal 11 2 4" xfId="25396"/>
    <cellStyle name="Normal 11 2 4 2" xfId="25397"/>
    <cellStyle name="Normal 11 2 4 2 2" xfId="25398"/>
    <cellStyle name="Normal 11 2 5" xfId="25399"/>
    <cellStyle name="Normal 11 2 5 2" xfId="25400"/>
    <cellStyle name="Normal 11 2 5 2 2" xfId="25401"/>
    <cellStyle name="Normal 11 2 6" xfId="25402"/>
    <cellStyle name="Normal 11 2 6 2" xfId="25403"/>
    <cellStyle name="Normal 11 2 6 2 2" xfId="25404"/>
    <cellStyle name="Normal 11 2 7" xfId="25405"/>
    <cellStyle name="Normal 11 2 7 2" xfId="25406"/>
    <cellStyle name="Normal 11 2 7 2 2" xfId="25407"/>
    <cellStyle name="Normal 11 2 8" xfId="25408"/>
    <cellStyle name="Normal 11 2 8 2" xfId="25409"/>
    <cellStyle name="Normal 11 2 8 2 2" xfId="25410"/>
    <cellStyle name="Normal 11 2 9" xfId="25411"/>
    <cellStyle name="Normal 11 2 9 2" xfId="25412"/>
    <cellStyle name="Normal 11 2 9 2 2" xfId="25413"/>
    <cellStyle name="Normal 11 20" xfId="25414"/>
    <cellStyle name="Normal 11 20 10" xfId="25415"/>
    <cellStyle name="Normal 11 20 10 2" xfId="25416"/>
    <cellStyle name="Normal 11 20 10 2 2" xfId="25417"/>
    <cellStyle name="Normal 11 20 11" xfId="25418"/>
    <cellStyle name="Normal 11 20 11 2" xfId="25419"/>
    <cellStyle name="Normal 11 20 11 2 2" xfId="25420"/>
    <cellStyle name="Normal 11 20 12" xfId="25421"/>
    <cellStyle name="Normal 11 20 12 2" xfId="25422"/>
    <cellStyle name="Normal 11 20 12 2 2" xfId="25423"/>
    <cellStyle name="Normal 11 20 13" xfId="25424"/>
    <cellStyle name="Normal 11 20 13 2" xfId="25425"/>
    <cellStyle name="Normal 11 20 13 2 2" xfId="25426"/>
    <cellStyle name="Normal 11 20 14" xfId="25427"/>
    <cellStyle name="Normal 11 20 14 2" xfId="25428"/>
    <cellStyle name="Normal 11 20 14 2 2" xfId="25429"/>
    <cellStyle name="Normal 11 20 15" xfId="25430"/>
    <cellStyle name="Normal 11 20 15 2" xfId="25431"/>
    <cellStyle name="Normal 11 20 2" xfId="25432"/>
    <cellStyle name="Normal 11 20 2 2" xfId="25433"/>
    <cellStyle name="Normal 11 20 2 2 2" xfId="25434"/>
    <cellStyle name="Normal 11 20 3" xfId="25435"/>
    <cellStyle name="Normal 11 20 3 2" xfId="25436"/>
    <cellStyle name="Normal 11 20 3 2 2" xfId="25437"/>
    <cellStyle name="Normal 11 20 4" xfId="25438"/>
    <cellStyle name="Normal 11 20 4 2" xfId="25439"/>
    <cellStyle name="Normal 11 20 4 2 2" xfId="25440"/>
    <cellStyle name="Normal 11 20 5" xfId="25441"/>
    <cellStyle name="Normal 11 20 5 2" xfId="25442"/>
    <cellStyle name="Normal 11 20 5 2 2" xfId="25443"/>
    <cellStyle name="Normal 11 20 6" xfId="25444"/>
    <cellStyle name="Normal 11 20 6 2" xfId="25445"/>
    <cellStyle name="Normal 11 20 6 2 2" xfId="25446"/>
    <cellStyle name="Normal 11 20 7" xfId="25447"/>
    <cellStyle name="Normal 11 20 7 2" xfId="25448"/>
    <cellStyle name="Normal 11 20 7 2 2" xfId="25449"/>
    <cellStyle name="Normal 11 20 8" xfId="25450"/>
    <cellStyle name="Normal 11 20 8 2" xfId="25451"/>
    <cellStyle name="Normal 11 20 8 2 2" xfId="25452"/>
    <cellStyle name="Normal 11 20 9" xfId="25453"/>
    <cellStyle name="Normal 11 20 9 2" xfId="25454"/>
    <cellStyle name="Normal 11 20 9 2 2" xfId="25455"/>
    <cellStyle name="Normal 11 21" xfId="25456"/>
    <cellStyle name="Normal 11 21 10" xfId="25457"/>
    <cellStyle name="Normal 11 21 10 2" xfId="25458"/>
    <cellStyle name="Normal 11 21 10 2 2" xfId="25459"/>
    <cellStyle name="Normal 11 21 11" xfId="25460"/>
    <cellStyle name="Normal 11 21 11 2" xfId="25461"/>
    <cellStyle name="Normal 11 21 11 2 2" xfId="25462"/>
    <cellStyle name="Normal 11 21 12" xfId="25463"/>
    <cellStyle name="Normal 11 21 12 2" xfId="25464"/>
    <cellStyle name="Normal 11 21 12 2 2" xfId="25465"/>
    <cellStyle name="Normal 11 21 13" xfId="25466"/>
    <cellStyle name="Normal 11 21 13 2" xfId="25467"/>
    <cellStyle name="Normal 11 21 13 2 2" xfId="25468"/>
    <cellStyle name="Normal 11 21 14" xfId="25469"/>
    <cellStyle name="Normal 11 21 14 2" xfId="25470"/>
    <cellStyle name="Normal 11 21 14 2 2" xfId="25471"/>
    <cellStyle name="Normal 11 21 15" xfId="25472"/>
    <cellStyle name="Normal 11 21 15 2" xfId="25473"/>
    <cellStyle name="Normal 11 21 2" xfId="25474"/>
    <cellStyle name="Normal 11 21 2 2" xfId="25475"/>
    <cellStyle name="Normal 11 21 2 2 2" xfId="25476"/>
    <cellStyle name="Normal 11 21 3" xfId="25477"/>
    <cellStyle name="Normal 11 21 3 2" xfId="25478"/>
    <cellStyle name="Normal 11 21 3 2 2" xfId="25479"/>
    <cellStyle name="Normal 11 21 4" xfId="25480"/>
    <cellStyle name="Normal 11 21 4 2" xfId="25481"/>
    <cellStyle name="Normal 11 21 4 2 2" xfId="25482"/>
    <cellStyle name="Normal 11 21 5" xfId="25483"/>
    <cellStyle name="Normal 11 21 5 2" xfId="25484"/>
    <cellStyle name="Normal 11 21 5 2 2" xfId="25485"/>
    <cellStyle name="Normal 11 21 6" xfId="25486"/>
    <cellStyle name="Normal 11 21 6 2" xfId="25487"/>
    <cellStyle name="Normal 11 21 6 2 2" xfId="25488"/>
    <cellStyle name="Normal 11 21 7" xfId="25489"/>
    <cellStyle name="Normal 11 21 7 2" xfId="25490"/>
    <cellStyle name="Normal 11 21 7 2 2" xfId="25491"/>
    <cellStyle name="Normal 11 21 8" xfId="25492"/>
    <cellStyle name="Normal 11 21 8 2" xfId="25493"/>
    <cellStyle name="Normal 11 21 8 2 2" xfId="25494"/>
    <cellStyle name="Normal 11 21 9" xfId="25495"/>
    <cellStyle name="Normal 11 21 9 2" xfId="25496"/>
    <cellStyle name="Normal 11 21 9 2 2" xfId="25497"/>
    <cellStyle name="Normal 11 22" xfId="25498"/>
    <cellStyle name="Normal 11 22 10" xfId="25499"/>
    <cellStyle name="Normal 11 22 10 2" xfId="25500"/>
    <cellStyle name="Normal 11 22 10 2 2" xfId="25501"/>
    <cellStyle name="Normal 11 22 11" xfId="25502"/>
    <cellStyle name="Normal 11 22 11 2" xfId="25503"/>
    <cellStyle name="Normal 11 22 11 2 2" xfId="25504"/>
    <cellStyle name="Normal 11 22 12" xfId="25505"/>
    <cellStyle name="Normal 11 22 12 2" xfId="25506"/>
    <cellStyle name="Normal 11 22 12 2 2" xfId="25507"/>
    <cellStyle name="Normal 11 22 13" xfId="25508"/>
    <cellStyle name="Normal 11 22 13 2" xfId="25509"/>
    <cellStyle name="Normal 11 22 13 2 2" xfId="25510"/>
    <cellStyle name="Normal 11 22 14" xfId="25511"/>
    <cellStyle name="Normal 11 22 14 2" xfId="25512"/>
    <cellStyle name="Normal 11 22 14 2 2" xfId="25513"/>
    <cellStyle name="Normal 11 22 15" xfId="25514"/>
    <cellStyle name="Normal 11 22 15 2" xfId="25515"/>
    <cellStyle name="Normal 11 22 2" xfId="25516"/>
    <cellStyle name="Normal 11 22 2 2" xfId="25517"/>
    <cellStyle name="Normal 11 22 2 2 2" xfId="25518"/>
    <cellStyle name="Normal 11 22 3" xfId="25519"/>
    <cellStyle name="Normal 11 22 3 2" xfId="25520"/>
    <cellStyle name="Normal 11 22 3 2 2" xfId="25521"/>
    <cellStyle name="Normal 11 22 4" xfId="25522"/>
    <cellStyle name="Normal 11 22 4 2" xfId="25523"/>
    <cellStyle name="Normal 11 22 4 2 2" xfId="25524"/>
    <cellStyle name="Normal 11 22 5" xfId="25525"/>
    <cellStyle name="Normal 11 22 5 2" xfId="25526"/>
    <cellStyle name="Normal 11 22 5 2 2" xfId="25527"/>
    <cellStyle name="Normal 11 22 6" xfId="25528"/>
    <cellStyle name="Normal 11 22 6 2" xfId="25529"/>
    <cellStyle name="Normal 11 22 6 2 2" xfId="25530"/>
    <cellStyle name="Normal 11 22 7" xfId="25531"/>
    <cellStyle name="Normal 11 22 7 2" xfId="25532"/>
    <cellStyle name="Normal 11 22 7 2 2" xfId="25533"/>
    <cellStyle name="Normal 11 22 8" xfId="25534"/>
    <cellStyle name="Normal 11 22 8 2" xfId="25535"/>
    <cellStyle name="Normal 11 22 8 2 2" xfId="25536"/>
    <cellStyle name="Normal 11 22 9" xfId="25537"/>
    <cellStyle name="Normal 11 22 9 2" xfId="25538"/>
    <cellStyle name="Normal 11 22 9 2 2" xfId="25539"/>
    <cellStyle name="Normal 11 23" xfId="25540"/>
    <cellStyle name="Normal 11 23 10" xfId="25541"/>
    <cellStyle name="Normal 11 23 10 2" xfId="25542"/>
    <cellStyle name="Normal 11 23 10 2 2" xfId="25543"/>
    <cellStyle name="Normal 11 23 11" xfId="25544"/>
    <cellStyle name="Normal 11 23 11 2" xfId="25545"/>
    <cellStyle name="Normal 11 23 11 2 2" xfId="25546"/>
    <cellStyle name="Normal 11 23 12" xfId="25547"/>
    <cellStyle name="Normal 11 23 12 2" xfId="25548"/>
    <cellStyle name="Normal 11 23 12 2 2" xfId="25549"/>
    <cellStyle name="Normal 11 23 13" xfId="25550"/>
    <cellStyle name="Normal 11 23 13 2" xfId="25551"/>
    <cellStyle name="Normal 11 23 13 2 2" xfId="25552"/>
    <cellStyle name="Normal 11 23 14" xfId="25553"/>
    <cellStyle name="Normal 11 23 14 2" xfId="25554"/>
    <cellStyle name="Normal 11 23 14 2 2" xfId="25555"/>
    <cellStyle name="Normal 11 23 15" xfId="25556"/>
    <cellStyle name="Normal 11 23 15 2" xfId="25557"/>
    <cellStyle name="Normal 11 23 2" xfId="25558"/>
    <cellStyle name="Normal 11 23 2 2" xfId="25559"/>
    <cellStyle name="Normal 11 23 2 2 2" xfId="25560"/>
    <cellStyle name="Normal 11 23 3" xfId="25561"/>
    <cellStyle name="Normal 11 23 3 2" xfId="25562"/>
    <cellStyle name="Normal 11 23 3 2 2" xfId="25563"/>
    <cellStyle name="Normal 11 23 4" xfId="25564"/>
    <cellStyle name="Normal 11 23 4 2" xfId="25565"/>
    <cellStyle name="Normal 11 23 4 2 2" xfId="25566"/>
    <cellStyle name="Normal 11 23 5" xfId="25567"/>
    <cellStyle name="Normal 11 23 5 2" xfId="25568"/>
    <cellStyle name="Normal 11 23 5 2 2" xfId="25569"/>
    <cellStyle name="Normal 11 23 6" xfId="25570"/>
    <cellStyle name="Normal 11 23 6 2" xfId="25571"/>
    <cellStyle name="Normal 11 23 6 2 2" xfId="25572"/>
    <cellStyle name="Normal 11 23 7" xfId="25573"/>
    <cellStyle name="Normal 11 23 7 2" xfId="25574"/>
    <cellStyle name="Normal 11 23 7 2 2" xfId="25575"/>
    <cellStyle name="Normal 11 23 8" xfId="25576"/>
    <cellStyle name="Normal 11 23 8 2" xfId="25577"/>
    <cellStyle name="Normal 11 23 8 2 2" xfId="25578"/>
    <cellStyle name="Normal 11 23 9" xfId="25579"/>
    <cellStyle name="Normal 11 23 9 2" xfId="25580"/>
    <cellStyle name="Normal 11 23 9 2 2" xfId="25581"/>
    <cellStyle name="Normal 11 24" xfId="25582"/>
    <cellStyle name="Normal 11 24 2" xfId="25583"/>
    <cellStyle name="Normal 11 24 2 2" xfId="25584"/>
    <cellStyle name="Normal 11 25" xfId="25585"/>
    <cellStyle name="Normal 11 25 2" xfId="25586"/>
    <cellStyle name="Normal 11 25 2 2" xfId="25587"/>
    <cellStyle name="Normal 11 26" xfId="25588"/>
    <cellStyle name="Normal 11 26 2" xfId="25589"/>
    <cellStyle name="Normal 11 26 2 2" xfId="25590"/>
    <cellStyle name="Normal 11 27" xfId="25591"/>
    <cellStyle name="Normal 11 27 2" xfId="25592"/>
    <cellStyle name="Normal 11 27 2 2" xfId="25593"/>
    <cellStyle name="Normal 11 28" xfId="25594"/>
    <cellStyle name="Normal 11 28 2" xfId="25595"/>
    <cellStyle name="Normal 11 28 2 2" xfId="25596"/>
    <cellStyle name="Normal 11 29" xfId="25597"/>
    <cellStyle name="Normal 11 29 2" xfId="25598"/>
    <cellStyle name="Normal 11 29 2 2" xfId="25599"/>
    <cellStyle name="Normal 11 3" xfId="25600"/>
    <cellStyle name="Normal 11 3 10" xfId="25601"/>
    <cellStyle name="Normal 11 3 10 2" xfId="25602"/>
    <cellStyle name="Normal 11 3 10 2 2" xfId="25603"/>
    <cellStyle name="Normal 11 3 11" xfId="25604"/>
    <cellStyle name="Normal 11 3 11 2" xfId="25605"/>
    <cellStyle name="Normal 11 3 11 2 2" xfId="25606"/>
    <cellStyle name="Normal 11 3 12" xfId="25607"/>
    <cellStyle name="Normal 11 3 12 2" xfId="25608"/>
    <cellStyle name="Normal 11 3 12 2 2" xfId="25609"/>
    <cellStyle name="Normal 11 3 13" xfId="25610"/>
    <cellStyle name="Normal 11 3 13 2" xfId="25611"/>
    <cellStyle name="Normal 11 3 13 2 2" xfId="25612"/>
    <cellStyle name="Normal 11 3 14" xfId="25613"/>
    <cellStyle name="Normal 11 3 14 2" xfId="25614"/>
    <cellStyle name="Normal 11 3 14 2 2" xfId="25615"/>
    <cellStyle name="Normal 11 3 15" xfId="25616"/>
    <cellStyle name="Normal 11 3 15 2" xfId="25617"/>
    <cellStyle name="Normal 11 3 2" xfId="25618"/>
    <cellStyle name="Normal 11 3 2 2" xfId="25619"/>
    <cellStyle name="Normal 11 3 2 2 2" xfId="25620"/>
    <cellStyle name="Normal 11 3 3" xfId="25621"/>
    <cellStyle name="Normal 11 3 3 2" xfId="25622"/>
    <cellStyle name="Normal 11 3 3 2 2" xfId="25623"/>
    <cellStyle name="Normal 11 3 4" xfId="25624"/>
    <cellStyle name="Normal 11 3 4 2" xfId="25625"/>
    <cellStyle name="Normal 11 3 4 2 2" xfId="25626"/>
    <cellStyle name="Normal 11 3 5" xfId="25627"/>
    <cellStyle name="Normal 11 3 5 2" xfId="25628"/>
    <cellStyle name="Normal 11 3 5 2 2" xfId="25629"/>
    <cellStyle name="Normal 11 3 6" xfId="25630"/>
    <cellStyle name="Normal 11 3 6 2" xfId="25631"/>
    <cellStyle name="Normal 11 3 6 2 2" xfId="25632"/>
    <cellStyle name="Normal 11 3 7" xfId="25633"/>
    <cellStyle name="Normal 11 3 7 2" xfId="25634"/>
    <cellStyle name="Normal 11 3 7 2 2" xfId="25635"/>
    <cellStyle name="Normal 11 3 8" xfId="25636"/>
    <cellStyle name="Normal 11 3 8 2" xfId="25637"/>
    <cellStyle name="Normal 11 3 8 2 2" xfId="25638"/>
    <cellStyle name="Normal 11 3 9" xfId="25639"/>
    <cellStyle name="Normal 11 3 9 2" xfId="25640"/>
    <cellStyle name="Normal 11 3 9 2 2" xfId="25641"/>
    <cellStyle name="Normal 11 30" xfId="25642"/>
    <cellStyle name="Normal 11 30 2" xfId="25643"/>
    <cellStyle name="Normal 11 30 2 2" xfId="25644"/>
    <cellStyle name="Normal 11 31" xfId="25645"/>
    <cellStyle name="Normal 11 31 2" xfId="25646"/>
    <cellStyle name="Normal 11 31 2 2" xfId="25647"/>
    <cellStyle name="Normal 11 32" xfId="25648"/>
    <cellStyle name="Normal 11 32 2" xfId="25649"/>
    <cellStyle name="Normal 11 32 2 2" xfId="25650"/>
    <cellStyle name="Normal 11 33" xfId="25651"/>
    <cellStyle name="Normal 11 33 2" xfId="25652"/>
    <cellStyle name="Normal 11 33 2 2" xfId="25653"/>
    <cellStyle name="Normal 11 34" xfId="25654"/>
    <cellStyle name="Normal 11 34 2" xfId="25655"/>
    <cellStyle name="Normal 11 34 2 2" xfId="25656"/>
    <cellStyle name="Normal 11 35" xfId="25657"/>
    <cellStyle name="Normal 11 35 2" xfId="25658"/>
    <cellStyle name="Normal 11 35 2 2" xfId="25659"/>
    <cellStyle name="Normal 11 36" xfId="25660"/>
    <cellStyle name="Normal 11 36 2" xfId="25661"/>
    <cellStyle name="Normal 11 36 2 2" xfId="25662"/>
    <cellStyle name="Normal 11 37" xfId="25663"/>
    <cellStyle name="Normal 11 37 2" xfId="25664"/>
    <cellStyle name="Normal 11 38" xfId="25665"/>
    <cellStyle name="Normal 11 38 2" xfId="49699"/>
    <cellStyle name="Normal 11 4" xfId="25666"/>
    <cellStyle name="Normal 11 4 10" xfId="25667"/>
    <cellStyle name="Normal 11 4 10 2" xfId="25668"/>
    <cellStyle name="Normal 11 4 10 2 2" xfId="25669"/>
    <cellStyle name="Normal 11 4 11" xfId="25670"/>
    <cellStyle name="Normal 11 4 11 2" xfId="25671"/>
    <cellStyle name="Normal 11 4 11 2 2" xfId="25672"/>
    <cellStyle name="Normal 11 4 12" xfId="25673"/>
    <cellStyle name="Normal 11 4 12 2" xfId="25674"/>
    <cellStyle name="Normal 11 4 12 2 2" xfId="25675"/>
    <cellStyle name="Normal 11 4 13" xfId="25676"/>
    <cellStyle name="Normal 11 4 13 2" xfId="25677"/>
    <cellStyle name="Normal 11 4 13 2 2" xfId="25678"/>
    <cellStyle name="Normal 11 4 14" xfId="25679"/>
    <cellStyle name="Normal 11 4 14 2" xfId="25680"/>
    <cellStyle name="Normal 11 4 14 2 2" xfId="25681"/>
    <cellStyle name="Normal 11 4 15" xfId="25682"/>
    <cellStyle name="Normal 11 4 15 2" xfId="25683"/>
    <cellStyle name="Normal 11 4 2" xfId="25684"/>
    <cellStyle name="Normal 11 4 2 2" xfId="25685"/>
    <cellStyle name="Normal 11 4 2 2 2" xfId="25686"/>
    <cellStyle name="Normal 11 4 3" xfId="25687"/>
    <cellStyle name="Normal 11 4 3 2" xfId="25688"/>
    <cellStyle name="Normal 11 4 3 2 2" xfId="25689"/>
    <cellStyle name="Normal 11 4 4" xfId="25690"/>
    <cellStyle name="Normal 11 4 4 2" xfId="25691"/>
    <cellStyle name="Normal 11 4 4 2 2" xfId="25692"/>
    <cellStyle name="Normal 11 4 5" xfId="25693"/>
    <cellStyle name="Normal 11 4 5 2" xfId="25694"/>
    <cellStyle name="Normal 11 4 5 2 2" xfId="25695"/>
    <cellStyle name="Normal 11 4 6" xfId="25696"/>
    <cellStyle name="Normal 11 4 6 2" xfId="25697"/>
    <cellStyle name="Normal 11 4 6 2 2" xfId="25698"/>
    <cellStyle name="Normal 11 4 7" xfId="25699"/>
    <cellStyle name="Normal 11 4 7 2" xfId="25700"/>
    <cellStyle name="Normal 11 4 7 2 2" xfId="25701"/>
    <cellStyle name="Normal 11 4 8" xfId="25702"/>
    <cellStyle name="Normal 11 4 8 2" xfId="25703"/>
    <cellStyle name="Normal 11 4 8 2 2" xfId="25704"/>
    <cellStyle name="Normal 11 4 9" xfId="25705"/>
    <cellStyle name="Normal 11 4 9 2" xfId="25706"/>
    <cellStyle name="Normal 11 4 9 2 2" xfId="25707"/>
    <cellStyle name="Normal 11 5" xfId="25708"/>
    <cellStyle name="Normal 11 5 10" xfId="25709"/>
    <cellStyle name="Normal 11 5 10 2" xfId="25710"/>
    <cellStyle name="Normal 11 5 10 2 2" xfId="25711"/>
    <cellStyle name="Normal 11 5 11" xfId="25712"/>
    <cellStyle name="Normal 11 5 11 2" xfId="25713"/>
    <cellStyle name="Normal 11 5 11 2 2" xfId="25714"/>
    <cellStyle name="Normal 11 5 12" xfId="25715"/>
    <cellStyle name="Normal 11 5 12 2" xfId="25716"/>
    <cellStyle name="Normal 11 5 12 2 2" xfId="25717"/>
    <cellStyle name="Normal 11 5 13" xfId="25718"/>
    <cellStyle name="Normal 11 5 13 2" xfId="25719"/>
    <cellStyle name="Normal 11 5 13 2 2" xfId="25720"/>
    <cellStyle name="Normal 11 5 14" xfId="25721"/>
    <cellStyle name="Normal 11 5 14 2" xfId="25722"/>
    <cellStyle name="Normal 11 5 14 2 2" xfId="25723"/>
    <cellStyle name="Normal 11 5 15" xfId="25724"/>
    <cellStyle name="Normal 11 5 15 2" xfId="25725"/>
    <cellStyle name="Normal 11 5 2" xfId="25726"/>
    <cellStyle name="Normal 11 5 2 2" xfId="25727"/>
    <cellStyle name="Normal 11 5 2 2 2" xfId="25728"/>
    <cellStyle name="Normal 11 5 3" xfId="25729"/>
    <cellStyle name="Normal 11 5 3 2" xfId="25730"/>
    <cellStyle name="Normal 11 5 3 2 2" xfId="25731"/>
    <cellStyle name="Normal 11 5 4" xfId="25732"/>
    <cellStyle name="Normal 11 5 4 2" xfId="25733"/>
    <cellStyle name="Normal 11 5 4 2 2" xfId="25734"/>
    <cellStyle name="Normal 11 5 5" xfId="25735"/>
    <cellStyle name="Normal 11 5 5 2" xfId="25736"/>
    <cellStyle name="Normal 11 5 5 2 2" xfId="25737"/>
    <cellStyle name="Normal 11 5 6" xfId="25738"/>
    <cellStyle name="Normal 11 5 6 2" xfId="25739"/>
    <cellStyle name="Normal 11 5 6 2 2" xfId="25740"/>
    <cellStyle name="Normal 11 5 7" xfId="25741"/>
    <cellStyle name="Normal 11 5 7 2" xfId="25742"/>
    <cellStyle name="Normal 11 5 7 2 2" xfId="25743"/>
    <cellStyle name="Normal 11 5 8" xfId="25744"/>
    <cellStyle name="Normal 11 5 8 2" xfId="25745"/>
    <cellStyle name="Normal 11 5 8 2 2" xfId="25746"/>
    <cellStyle name="Normal 11 5 9" xfId="25747"/>
    <cellStyle name="Normal 11 5 9 2" xfId="25748"/>
    <cellStyle name="Normal 11 5 9 2 2" xfId="25749"/>
    <cellStyle name="Normal 11 6" xfId="25750"/>
    <cellStyle name="Normal 11 6 10" xfId="25751"/>
    <cellStyle name="Normal 11 6 10 2" xfId="25752"/>
    <cellStyle name="Normal 11 6 10 2 2" xfId="25753"/>
    <cellStyle name="Normal 11 6 11" xfId="25754"/>
    <cellStyle name="Normal 11 6 11 2" xfId="25755"/>
    <cellStyle name="Normal 11 6 11 2 2" xfId="25756"/>
    <cellStyle name="Normal 11 6 12" xfId="25757"/>
    <cellStyle name="Normal 11 6 12 2" xfId="25758"/>
    <cellStyle name="Normal 11 6 12 2 2" xfId="25759"/>
    <cellStyle name="Normal 11 6 13" xfId="25760"/>
    <cellStyle name="Normal 11 6 13 2" xfId="25761"/>
    <cellStyle name="Normal 11 6 13 2 2" xfId="25762"/>
    <cellStyle name="Normal 11 6 14" xfId="25763"/>
    <cellStyle name="Normal 11 6 14 2" xfId="25764"/>
    <cellStyle name="Normal 11 6 14 2 2" xfId="25765"/>
    <cellStyle name="Normal 11 6 15" xfId="25766"/>
    <cellStyle name="Normal 11 6 15 2" xfId="25767"/>
    <cellStyle name="Normal 11 6 2" xfId="25768"/>
    <cellStyle name="Normal 11 6 2 2" xfId="25769"/>
    <cellStyle name="Normal 11 6 2 2 2" xfId="25770"/>
    <cellStyle name="Normal 11 6 3" xfId="25771"/>
    <cellStyle name="Normal 11 6 3 2" xfId="25772"/>
    <cellStyle name="Normal 11 6 3 2 2" xfId="25773"/>
    <cellStyle name="Normal 11 6 4" xfId="25774"/>
    <cellStyle name="Normal 11 6 4 2" xfId="25775"/>
    <cellStyle name="Normal 11 6 4 2 2" xfId="25776"/>
    <cellStyle name="Normal 11 6 5" xfId="25777"/>
    <cellStyle name="Normal 11 6 5 2" xfId="25778"/>
    <cellStyle name="Normal 11 6 5 2 2" xfId="25779"/>
    <cellStyle name="Normal 11 6 6" xfId="25780"/>
    <cellStyle name="Normal 11 6 6 2" xfId="25781"/>
    <cellStyle name="Normal 11 6 6 2 2" xfId="25782"/>
    <cellStyle name="Normal 11 6 7" xfId="25783"/>
    <cellStyle name="Normal 11 6 7 2" xfId="25784"/>
    <cellStyle name="Normal 11 6 7 2 2" xfId="25785"/>
    <cellStyle name="Normal 11 6 8" xfId="25786"/>
    <cellStyle name="Normal 11 6 8 2" xfId="25787"/>
    <cellStyle name="Normal 11 6 8 2 2" xfId="25788"/>
    <cellStyle name="Normal 11 6 9" xfId="25789"/>
    <cellStyle name="Normal 11 6 9 2" xfId="25790"/>
    <cellStyle name="Normal 11 6 9 2 2" xfId="25791"/>
    <cellStyle name="Normal 11 7" xfId="25792"/>
    <cellStyle name="Normal 11 7 10" xfId="25793"/>
    <cellStyle name="Normal 11 7 10 2" xfId="25794"/>
    <cellStyle name="Normal 11 7 10 2 2" xfId="25795"/>
    <cellStyle name="Normal 11 7 11" xfId="25796"/>
    <cellStyle name="Normal 11 7 11 2" xfId="25797"/>
    <cellStyle name="Normal 11 7 11 2 2" xfId="25798"/>
    <cellStyle name="Normal 11 7 12" xfId="25799"/>
    <cellStyle name="Normal 11 7 12 2" xfId="25800"/>
    <cellStyle name="Normal 11 7 12 2 2" xfId="25801"/>
    <cellStyle name="Normal 11 7 13" xfId="25802"/>
    <cellStyle name="Normal 11 7 13 2" xfId="25803"/>
    <cellStyle name="Normal 11 7 13 2 2" xfId="25804"/>
    <cellStyle name="Normal 11 7 14" xfId="25805"/>
    <cellStyle name="Normal 11 7 14 2" xfId="25806"/>
    <cellStyle name="Normal 11 7 14 2 2" xfId="25807"/>
    <cellStyle name="Normal 11 7 15" xfId="25808"/>
    <cellStyle name="Normal 11 7 15 2" xfId="25809"/>
    <cellStyle name="Normal 11 7 2" xfId="25810"/>
    <cellStyle name="Normal 11 7 2 2" xfId="25811"/>
    <cellStyle name="Normal 11 7 2 2 2" xfId="25812"/>
    <cellStyle name="Normal 11 7 3" xfId="25813"/>
    <cellStyle name="Normal 11 7 3 2" xfId="25814"/>
    <cellStyle name="Normal 11 7 3 2 2" xfId="25815"/>
    <cellStyle name="Normal 11 7 4" xfId="25816"/>
    <cellStyle name="Normal 11 7 4 2" xfId="25817"/>
    <cellStyle name="Normal 11 7 4 2 2" xfId="25818"/>
    <cellStyle name="Normal 11 7 5" xfId="25819"/>
    <cellStyle name="Normal 11 7 5 2" xfId="25820"/>
    <cellStyle name="Normal 11 7 5 2 2" xfId="25821"/>
    <cellStyle name="Normal 11 7 6" xfId="25822"/>
    <cellStyle name="Normal 11 7 6 2" xfId="25823"/>
    <cellStyle name="Normal 11 7 6 2 2" xfId="25824"/>
    <cellStyle name="Normal 11 7 7" xfId="25825"/>
    <cellStyle name="Normal 11 7 7 2" xfId="25826"/>
    <cellStyle name="Normal 11 7 7 2 2" xfId="25827"/>
    <cellStyle name="Normal 11 7 8" xfId="25828"/>
    <cellStyle name="Normal 11 7 8 2" xfId="25829"/>
    <cellStyle name="Normal 11 7 8 2 2" xfId="25830"/>
    <cellStyle name="Normal 11 7 9" xfId="25831"/>
    <cellStyle name="Normal 11 7 9 2" xfId="25832"/>
    <cellStyle name="Normal 11 7 9 2 2" xfId="25833"/>
    <cellStyle name="Normal 11 8" xfId="25834"/>
    <cellStyle name="Normal 11 8 10" xfId="25835"/>
    <cellStyle name="Normal 11 8 10 2" xfId="25836"/>
    <cellStyle name="Normal 11 8 10 2 2" xfId="25837"/>
    <cellStyle name="Normal 11 8 11" xfId="25838"/>
    <cellStyle name="Normal 11 8 11 2" xfId="25839"/>
    <cellStyle name="Normal 11 8 11 2 2" xfId="25840"/>
    <cellStyle name="Normal 11 8 12" xfId="25841"/>
    <cellStyle name="Normal 11 8 12 2" xfId="25842"/>
    <cellStyle name="Normal 11 8 12 2 2" xfId="25843"/>
    <cellStyle name="Normal 11 8 13" xfId="25844"/>
    <cellStyle name="Normal 11 8 13 2" xfId="25845"/>
    <cellStyle name="Normal 11 8 13 2 2" xfId="25846"/>
    <cellStyle name="Normal 11 8 14" xfId="25847"/>
    <cellStyle name="Normal 11 8 14 2" xfId="25848"/>
    <cellStyle name="Normal 11 8 14 2 2" xfId="25849"/>
    <cellStyle name="Normal 11 8 15" xfId="25850"/>
    <cellStyle name="Normal 11 8 15 2" xfId="25851"/>
    <cellStyle name="Normal 11 8 2" xfId="25852"/>
    <cellStyle name="Normal 11 8 2 2" xfId="25853"/>
    <cellStyle name="Normal 11 8 2 2 2" xfId="25854"/>
    <cellStyle name="Normal 11 8 3" xfId="25855"/>
    <cellStyle name="Normal 11 8 3 2" xfId="25856"/>
    <cellStyle name="Normal 11 8 3 2 2" xfId="25857"/>
    <cellStyle name="Normal 11 8 4" xfId="25858"/>
    <cellStyle name="Normal 11 8 4 2" xfId="25859"/>
    <cellStyle name="Normal 11 8 4 2 2" xfId="25860"/>
    <cellStyle name="Normal 11 8 5" xfId="25861"/>
    <cellStyle name="Normal 11 8 5 2" xfId="25862"/>
    <cellStyle name="Normal 11 8 5 2 2" xfId="25863"/>
    <cellStyle name="Normal 11 8 6" xfId="25864"/>
    <cellStyle name="Normal 11 8 6 2" xfId="25865"/>
    <cellStyle name="Normal 11 8 6 2 2" xfId="25866"/>
    <cellStyle name="Normal 11 8 7" xfId="25867"/>
    <cellStyle name="Normal 11 8 7 2" xfId="25868"/>
    <cellStyle name="Normal 11 8 7 2 2" xfId="25869"/>
    <cellStyle name="Normal 11 8 8" xfId="25870"/>
    <cellStyle name="Normal 11 8 8 2" xfId="25871"/>
    <cellStyle name="Normal 11 8 8 2 2" xfId="25872"/>
    <cellStyle name="Normal 11 8 9" xfId="25873"/>
    <cellStyle name="Normal 11 8 9 2" xfId="25874"/>
    <cellStyle name="Normal 11 8 9 2 2" xfId="25875"/>
    <cellStyle name="Normal 11 9" xfId="25876"/>
    <cellStyle name="Normal 11 9 10" xfId="25877"/>
    <cellStyle name="Normal 11 9 10 2" xfId="25878"/>
    <cellStyle name="Normal 11 9 10 2 2" xfId="25879"/>
    <cellStyle name="Normal 11 9 11" xfId="25880"/>
    <cellStyle name="Normal 11 9 11 2" xfId="25881"/>
    <cellStyle name="Normal 11 9 11 2 2" xfId="25882"/>
    <cellStyle name="Normal 11 9 12" xfId="25883"/>
    <cellStyle name="Normal 11 9 12 2" xfId="25884"/>
    <cellStyle name="Normal 11 9 12 2 2" xfId="25885"/>
    <cellStyle name="Normal 11 9 13" xfId="25886"/>
    <cellStyle name="Normal 11 9 13 2" xfId="25887"/>
    <cellStyle name="Normal 11 9 13 2 2" xfId="25888"/>
    <cellStyle name="Normal 11 9 14" xfId="25889"/>
    <cellStyle name="Normal 11 9 14 2" xfId="25890"/>
    <cellStyle name="Normal 11 9 14 2 2" xfId="25891"/>
    <cellStyle name="Normal 11 9 15" xfId="25892"/>
    <cellStyle name="Normal 11 9 15 2" xfId="25893"/>
    <cellStyle name="Normal 11 9 2" xfId="25894"/>
    <cellStyle name="Normal 11 9 2 2" xfId="25895"/>
    <cellStyle name="Normal 11 9 2 2 2" xfId="25896"/>
    <cellStyle name="Normal 11 9 3" xfId="25897"/>
    <cellStyle name="Normal 11 9 3 2" xfId="25898"/>
    <cellStyle name="Normal 11 9 3 2 2" xfId="25899"/>
    <cellStyle name="Normal 11 9 4" xfId="25900"/>
    <cellStyle name="Normal 11 9 4 2" xfId="25901"/>
    <cellStyle name="Normal 11 9 4 2 2" xfId="25902"/>
    <cellStyle name="Normal 11 9 5" xfId="25903"/>
    <cellStyle name="Normal 11 9 5 2" xfId="25904"/>
    <cellStyle name="Normal 11 9 5 2 2" xfId="25905"/>
    <cellStyle name="Normal 11 9 6" xfId="25906"/>
    <cellStyle name="Normal 11 9 6 2" xfId="25907"/>
    <cellStyle name="Normal 11 9 6 2 2" xfId="25908"/>
    <cellStyle name="Normal 11 9 7" xfId="25909"/>
    <cellStyle name="Normal 11 9 7 2" xfId="25910"/>
    <cellStyle name="Normal 11 9 7 2 2" xfId="25911"/>
    <cellStyle name="Normal 11 9 8" xfId="25912"/>
    <cellStyle name="Normal 11 9 8 2" xfId="25913"/>
    <cellStyle name="Normal 11 9 8 2 2" xfId="25914"/>
    <cellStyle name="Normal 11 9 9" xfId="25915"/>
    <cellStyle name="Normal 11 9 9 2" xfId="25916"/>
    <cellStyle name="Normal 11 9 9 2 2" xfId="25917"/>
    <cellStyle name="Normal 110" xfId="25918"/>
    <cellStyle name="Normal 111" xfId="25919"/>
    <cellStyle name="Normal 112" xfId="25920"/>
    <cellStyle name="Normal 113" xfId="25921"/>
    <cellStyle name="Normal 114" xfId="25922"/>
    <cellStyle name="Normal 115" xfId="25923"/>
    <cellStyle name="Normal 116" xfId="25924"/>
    <cellStyle name="Normal 117" xfId="25925"/>
    <cellStyle name="Normal 118" xfId="25926"/>
    <cellStyle name="Normal 119" xfId="25927"/>
    <cellStyle name="Normal 12" xfId="25928"/>
    <cellStyle name="Normal 12 10" xfId="25929"/>
    <cellStyle name="Normal 12 10 10" xfId="25930"/>
    <cellStyle name="Normal 12 10 10 2" xfId="25931"/>
    <cellStyle name="Normal 12 10 10 2 2" xfId="25932"/>
    <cellStyle name="Normal 12 10 11" xfId="25933"/>
    <cellStyle name="Normal 12 10 11 2" xfId="25934"/>
    <cellStyle name="Normal 12 10 11 2 2" xfId="25935"/>
    <cellStyle name="Normal 12 10 12" xfId="25936"/>
    <cellStyle name="Normal 12 10 12 2" xfId="25937"/>
    <cellStyle name="Normal 12 10 12 2 2" xfId="25938"/>
    <cellStyle name="Normal 12 10 13" xfId="25939"/>
    <cellStyle name="Normal 12 10 13 2" xfId="25940"/>
    <cellStyle name="Normal 12 10 13 2 2" xfId="25941"/>
    <cellStyle name="Normal 12 10 14" xfId="25942"/>
    <cellStyle name="Normal 12 10 14 2" xfId="25943"/>
    <cellStyle name="Normal 12 10 14 2 2" xfId="25944"/>
    <cellStyle name="Normal 12 10 15" xfId="25945"/>
    <cellStyle name="Normal 12 10 15 2" xfId="25946"/>
    <cellStyle name="Normal 12 10 2" xfId="25947"/>
    <cellStyle name="Normal 12 10 2 2" xfId="25948"/>
    <cellStyle name="Normal 12 10 2 2 2" xfId="25949"/>
    <cellStyle name="Normal 12 10 3" xfId="25950"/>
    <cellStyle name="Normal 12 10 3 2" xfId="25951"/>
    <cellStyle name="Normal 12 10 3 2 2" xfId="25952"/>
    <cellStyle name="Normal 12 10 4" xfId="25953"/>
    <cellStyle name="Normal 12 10 4 2" xfId="25954"/>
    <cellStyle name="Normal 12 10 4 2 2" xfId="25955"/>
    <cellStyle name="Normal 12 10 5" xfId="25956"/>
    <cellStyle name="Normal 12 10 5 2" xfId="25957"/>
    <cellStyle name="Normal 12 10 5 2 2" xfId="25958"/>
    <cellStyle name="Normal 12 10 6" xfId="25959"/>
    <cellStyle name="Normal 12 10 6 2" xfId="25960"/>
    <cellStyle name="Normal 12 10 6 2 2" xfId="25961"/>
    <cellStyle name="Normal 12 10 7" xfId="25962"/>
    <cellStyle name="Normal 12 10 7 2" xfId="25963"/>
    <cellStyle name="Normal 12 10 7 2 2" xfId="25964"/>
    <cellStyle name="Normal 12 10 8" xfId="25965"/>
    <cellStyle name="Normal 12 10 8 2" xfId="25966"/>
    <cellStyle name="Normal 12 10 8 2 2" xfId="25967"/>
    <cellStyle name="Normal 12 10 9" xfId="25968"/>
    <cellStyle name="Normal 12 10 9 2" xfId="25969"/>
    <cellStyle name="Normal 12 10 9 2 2" xfId="25970"/>
    <cellStyle name="Normal 12 11" xfId="25971"/>
    <cellStyle name="Normal 12 11 10" xfId="25972"/>
    <cellStyle name="Normal 12 11 10 2" xfId="25973"/>
    <cellStyle name="Normal 12 11 10 2 2" xfId="25974"/>
    <cellStyle name="Normal 12 11 11" xfId="25975"/>
    <cellStyle name="Normal 12 11 11 2" xfId="25976"/>
    <cellStyle name="Normal 12 11 11 2 2" xfId="25977"/>
    <cellStyle name="Normal 12 11 12" xfId="25978"/>
    <cellStyle name="Normal 12 11 12 2" xfId="25979"/>
    <cellStyle name="Normal 12 11 12 2 2" xfId="25980"/>
    <cellStyle name="Normal 12 11 13" xfId="25981"/>
    <cellStyle name="Normal 12 11 13 2" xfId="25982"/>
    <cellStyle name="Normal 12 11 13 2 2" xfId="25983"/>
    <cellStyle name="Normal 12 11 14" xfId="25984"/>
    <cellStyle name="Normal 12 11 14 2" xfId="25985"/>
    <cellStyle name="Normal 12 11 14 2 2" xfId="25986"/>
    <cellStyle name="Normal 12 11 15" xfId="25987"/>
    <cellStyle name="Normal 12 11 15 2" xfId="25988"/>
    <cellStyle name="Normal 12 11 2" xfId="25989"/>
    <cellStyle name="Normal 12 11 2 2" xfId="25990"/>
    <cellStyle name="Normal 12 11 2 2 2" xfId="25991"/>
    <cellStyle name="Normal 12 11 3" xfId="25992"/>
    <cellStyle name="Normal 12 11 3 2" xfId="25993"/>
    <cellStyle name="Normal 12 11 3 2 2" xfId="25994"/>
    <cellStyle name="Normal 12 11 4" xfId="25995"/>
    <cellStyle name="Normal 12 11 4 2" xfId="25996"/>
    <cellStyle name="Normal 12 11 4 2 2" xfId="25997"/>
    <cellStyle name="Normal 12 11 5" xfId="25998"/>
    <cellStyle name="Normal 12 11 5 2" xfId="25999"/>
    <cellStyle name="Normal 12 11 5 2 2" xfId="26000"/>
    <cellStyle name="Normal 12 11 6" xfId="26001"/>
    <cellStyle name="Normal 12 11 6 2" xfId="26002"/>
    <cellStyle name="Normal 12 11 6 2 2" xfId="26003"/>
    <cellStyle name="Normal 12 11 7" xfId="26004"/>
    <cellStyle name="Normal 12 11 7 2" xfId="26005"/>
    <cellStyle name="Normal 12 11 7 2 2" xfId="26006"/>
    <cellStyle name="Normal 12 11 8" xfId="26007"/>
    <cellStyle name="Normal 12 11 8 2" xfId="26008"/>
    <cellStyle name="Normal 12 11 8 2 2" xfId="26009"/>
    <cellStyle name="Normal 12 11 9" xfId="26010"/>
    <cellStyle name="Normal 12 11 9 2" xfId="26011"/>
    <cellStyle name="Normal 12 11 9 2 2" xfId="26012"/>
    <cellStyle name="Normal 12 12" xfId="26013"/>
    <cellStyle name="Normal 12 12 10" xfId="26014"/>
    <cellStyle name="Normal 12 12 10 2" xfId="26015"/>
    <cellStyle name="Normal 12 12 10 2 2" xfId="26016"/>
    <cellStyle name="Normal 12 12 11" xfId="26017"/>
    <cellStyle name="Normal 12 12 11 2" xfId="26018"/>
    <cellStyle name="Normal 12 12 11 2 2" xfId="26019"/>
    <cellStyle name="Normal 12 12 12" xfId="26020"/>
    <cellStyle name="Normal 12 12 12 2" xfId="26021"/>
    <cellStyle name="Normal 12 12 12 2 2" xfId="26022"/>
    <cellStyle name="Normal 12 12 13" xfId="26023"/>
    <cellStyle name="Normal 12 12 13 2" xfId="26024"/>
    <cellStyle name="Normal 12 12 13 2 2" xfId="26025"/>
    <cellStyle name="Normal 12 12 14" xfId="26026"/>
    <cellStyle name="Normal 12 12 14 2" xfId="26027"/>
    <cellStyle name="Normal 12 12 14 2 2" xfId="26028"/>
    <cellStyle name="Normal 12 12 15" xfId="26029"/>
    <cellStyle name="Normal 12 12 15 2" xfId="26030"/>
    <cellStyle name="Normal 12 12 2" xfId="26031"/>
    <cellStyle name="Normal 12 12 2 2" xfId="26032"/>
    <cellStyle name="Normal 12 12 2 2 2" xfId="26033"/>
    <cellStyle name="Normal 12 12 3" xfId="26034"/>
    <cellStyle name="Normal 12 12 3 2" xfId="26035"/>
    <cellStyle name="Normal 12 12 3 2 2" xfId="26036"/>
    <cellStyle name="Normal 12 12 4" xfId="26037"/>
    <cellStyle name="Normal 12 12 4 2" xfId="26038"/>
    <cellStyle name="Normal 12 12 4 2 2" xfId="26039"/>
    <cellStyle name="Normal 12 12 5" xfId="26040"/>
    <cellStyle name="Normal 12 12 5 2" xfId="26041"/>
    <cellStyle name="Normal 12 12 5 2 2" xfId="26042"/>
    <cellStyle name="Normal 12 12 6" xfId="26043"/>
    <cellStyle name="Normal 12 12 6 2" xfId="26044"/>
    <cellStyle name="Normal 12 12 6 2 2" xfId="26045"/>
    <cellStyle name="Normal 12 12 7" xfId="26046"/>
    <cellStyle name="Normal 12 12 7 2" xfId="26047"/>
    <cellStyle name="Normal 12 12 7 2 2" xfId="26048"/>
    <cellStyle name="Normal 12 12 8" xfId="26049"/>
    <cellStyle name="Normal 12 12 8 2" xfId="26050"/>
    <cellStyle name="Normal 12 12 8 2 2" xfId="26051"/>
    <cellStyle name="Normal 12 12 9" xfId="26052"/>
    <cellStyle name="Normal 12 12 9 2" xfId="26053"/>
    <cellStyle name="Normal 12 12 9 2 2" xfId="26054"/>
    <cellStyle name="Normal 12 13" xfId="26055"/>
    <cellStyle name="Normal 12 13 10" xfId="26056"/>
    <cellStyle name="Normal 12 13 10 2" xfId="26057"/>
    <cellStyle name="Normal 12 13 10 2 2" xfId="26058"/>
    <cellStyle name="Normal 12 13 11" xfId="26059"/>
    <cellStyle name="Normal 12 13 11 2" xfId="26060"/>
    <cellStyle name="Normal 12 13 11 2 2" xfId="26061"/>
    <cellStyle name="Normal 12 13 12" xfId="26062"/>
    <cellStyle name="Normal 12 13 12 2" xfId="26063"/>
    <cellStyle name="Normal 12 13 12 2 2" xfId="26064"/>
    <cellStyle name="Normal 12 13 13" xfId="26065"/>
    <cellStyle name="Normal 12 13 13 2" xfId="26066"/>
    <cellStyle name="Normal 12 13 13 2 2" xfId="26067"/>
    <cellStyle name="Normal 12 13 14" xfId="26068"/>
    <cellStyle name="Normal 12 13 14 2" xfId="26069"/>
    <cellStyle name="Normal 12 13 14 2 2" xfId="26070"/>
    <cellStyle name="Normal 12 13 15" xfId="26071"/>
    <cellStyle name="Normal 12 13 15 2" xfId="26072"/>
    <cellStyle name="Normal 12 13 2" xfId="26073"/>
    <cellStyle name="Normal 12 13 2 2" xfId="26074"/>
    <cellStyle name="Normal 12 13 2 2 2" xfId="26075"/>
    <cellStyle name="Normal 12 13 3" xfId="26076"/>
    <cellStyle name="Normal 12 13 3 2" xfId="26077"/>
    <cellStyle name="Normal 12 13 3 2 2" xfId="26078"/>
    <cellStyle name="Normal 12 13 4" xfId="26079"/>
    <cellStyle name="Normal 12 13 4 2" xfId="26080"/>
    <cellStyle name="Normal 12 13 4 2 2" xfId="26081"/>
    <cellStyle name="Normal 12 13 5" xfId="26082"/>
    <cellStyle name="Normal 12 13 5 2" xfId="26083"/>
    <cellStyle name="Normal 12 13 5 2 2" xfId="26084"/>
    <cellStyle name="Normal 12 13 6" xfId="26085"/>
    <cellStyle name="Normal 12 13 6 2" xfId="26086"/>
    <cellStyle name="Normal 12 13 6 2 2" xfId="26087"/>
    <cellStyle name="Normal 12 13 7" xfId="26088"/>
    <cellStyle name="Normal 12 13 7 2" xfId="26089"/>
    <cellStyle name="Normal 12 13 7 2 2" xfId="26090"/>
    <cellStyle name="Normal 12 13 8" xfId="26091"/>
    <cellStyle name="Normal 12 13 8 2" xfId="26092"/>
    <cellStyle name="Normal 12 13 8 2 2" xfId="26093"/>
    <cellStyle name="Normal 12 13 9" xfId="26094"/>
    <cellStyle name="Normal 12 13 9 2" xfId="26095"/>
    <cellStyle name="Normal 12 13 9 2 2" xfId="26096"/>
    <cellStyle name="Normal 12 14" xfId="26097"/>
    <cellStyle name="Normal 12 14 10" xfId="26098"/>
    <cellStyle name="Normal 12 14 10 2" xfId="26099"/>
    <cellStyle name="Normal 12 14 10 2 2" xfId="26100"/>
    <cellStyle name="Normal 12 14 11" xfId="26101"/>
    <cellStyle name="Normal 12 14 11 2" xfId="26102"/>
    <cellStyle name="Normal 12 14 11 2 2" xfId="26103"/>
    <cellStyle name="Normal 12 14 12" xfId="26104"/>
    <cellStyle name="Normal 12 14 12 2" xfId="26105"/>
    <cellStyle name="Normal 12 14 12 2 2" xfId="26106"/>
    <cellStyle name="Normal 12 14 13" xfId="26107"/>
    <cellStyle name="Normal 12 14 13 2" xfId="26108"/>
    <cellStyle name="Normal 12 14 13 2 2" xfId="26109"/>
    <cellStyle name="Normal 12 14 14" xfId="26110"/>
    <cellStyle name="Normal 12 14 14 2" xfId="26111"/>
    <cellStyle name="Normal 12 14 14 2 2" xfId="26112"/>
    <cellStyle name="Normal 12 14 15" xfId="26113"/>
    <cellStyle name="Normal 12 14 15 2" xfId="26114"/>
    <cellStyle name="Normal 12 14 2" xfId="26115"/>
    <cellStyle name="Normal 12 14 2 2" xfId="26116"/>
    <cellStyle name="Normal 12 14 2 2 2" xfId="26117"/>
    <cellStyle name="Normal 12 14 3" xfId="26118"/>
    <cellStyle name="Normal 12 14 3 2" xfId="26119"/>
    <cellStyle name="Normal 12 14 3 2 2" xfId="26120"/>
    <cellStyle name="Normal 12 14 4" xfId="26121"/>
    <cellStyle name="Normal 12 14 4 2" xfId="26122"/>
    <cellStyle name="Normal 12 14 4 2 2" xfId="26123"/>
    <cellStyle name="Normal 12 14 5" xfId="26124"/>
    <cellStyle name="Normal 12 14 5 2" xfId="26125"/>
    <cellStyle name="Normal 12 14 5 2 2" xfId="26126"/>
    <cellStyle name="Normal 12 14 6" xfId="26127"/>
    <cellStyle name="Normal 12 14 6 2" xfId="26128"/>
    <cellStyle name="Normal 12 14 6 2 2" xfId="26129"/>
    <cellStyle name="Normal 12 14 7" xfId="26130"/>
    <cellStyle name="Normal 12 14 7 2" xfId="26131"/>
    <cellStyle name="Normal 12 14 7 2 2" xfId="26132"/>
    <cellStyle name="Normal 12 14 8" xfId="26133"/>
    <cellStyle name="Normal 12 14 8 2" xfId="26134"/>
    <cellStyle name="Normal 12 14 8 2 2" xfId="26135"/>
    <cellStyle name="Normal 12 14 9" xfId="26136"/>
    <cellStyle name="Normal 12 14 9 2" xfId="26137"/>
    <cellStyle name="Normal 12 14 9 2 2" xfId="26138"/>
    <cellStyle name="Normal 12 15" xfId="26139"/>
    <cellStyle name="Normal 12 15 10" xfId="26140"/>
    <cellStyle name="Normal 12 15 10 2" xfId="26141"/>
    <cellStyle name="Normal 12 15 10 2 2" xfId="26142"/>
    <cellStyle name="Normal 12 15 11" xfId="26143"/>
    <cellStyle name="Normal 12 15 11 2" xfId="26144"/>
    <cellStyle name="Normal 12 15 11 2 2" xfId="26145"/>
    <cellStyle name="Normal 12 15 12" xfId="26146"/>
    <cellStyle name="Normal 12 15 12 2" xfId="26147"/>
    <cellStyle name="Normal 12 15 12 2 2" xfId="26148"/>
    <cellStyle name="Normal 12 15 13" xfId="26149"/>
    <cellStyle name="Normal 12 15 13 2" xfId="26150"/>
    <cellStyle name="Normal 12 15 13 2 2" xfId="26151"/>
    <cellStyle name="Normal 12 15 14" xfId="26152"/>
    <cellStyle name="Normal 12 15 14 2" xfId="26153"/>
    <cellStyle name="Normal 12 15 14 2 2" xfId="26154"/>
    <cellStyle name="Normal 12 15 15" xfId="26155"/>
    <cellStyle name="Normal 12 15 15 2" xfId="26156"/>
    <cellStyle name="Normal 12 15 2" xfId="26157"/>
    <cellStyle name="Normal 12 15 2 2" xfId="26158"/>
    <cellStyle name="Normal 12 15 2 2 2" xfId="26159"/>
    <cellStyle name="Normal 12 15 3" xfId="26160"/>
    <cellStyle name="Normal 12 15 3 2" xfId="26161"/>
    <cellStyle name="Normal 12 15 3 2 2" xfId="26162"/>
    <cellStyle name="Normal 12 15 4" xfId="26163"/>
    <cellStyle name="Normal 12 15 4 2" xfId="26164"/>
    <cellStyle name="Normal 12 15 4 2 2" xfId="26165"/>
    <cellStyle name="Normal 12 15 5" xfId="26166"/>
    <cellStyle name="Normal 12 15 5 2" xfId="26167"/>
    <cellStyle name="Normal 12 15 5 2 2" xfId="26168"/>
    <cellStyle name="Normal 12 15 6" xfId="26169"/>
    <cellStyle name="Normal 12 15 6 2" xfId="26170"/>
    <cellStyle name="Normal 12 15 6 2 2" xfId="26171"/>
    <cellStyle name="Normal 12 15 7" xfId="26172"/>
    <cellStyle name="Normal 12 15 7 2" xfId="26173"/>
    <cellStyle name="Normal 12 15 7 2 2" xfId="26174"/>
    <cellStyle name="Normal 12 15 8" xfId="26175"/>
    <cellStyle name="Normal 12 15 8 2" xfId="26176"/>
    <cellStyle name="Normal 12 15 8 2 2" xfId="26177"/>
    <cellStyle name="Normal 12 15 9" xfId="26178"/>
    <cellStyle name="Normal 12 15 9 2" xfId="26179"/>
    <cellStyle name="Normal 12 15 9 2 2" xfId="26180"/>
    <cellStyle name="Normal 12 16" xfId="26181"/>
    <cellStyle name="Normal 12 16 10" xfId="26182"/>
    <cellStyle name="Normal 12 16 10 2" xfId="26183"/>
    <cellStyle name="Normal 12 16 10 2 2" xfId="26184"/>
    <cellStyle name="Normal 12 16 11" xfId="26185"/>
    <cellStyle name="Normal 12 16 11 2" xfId="26186"/>
    <cellStyle name="Normal 12 16 11 2 2" xfId="26187"/>
    <cellStyle name="Normal 12 16 12" xfId="26188"/>
    <cellStyle name="Normal 12 16 12 2" xfId="26189"/>
    <cellStyle name="Normal 12 16 12 2 2" xfId="26190"/>
    <cellStyle name="Normal 12 16 13" xfId="26191"/>
    <cellStyle name="Normal 12 16 13 2" xfId="26192"/>
    <cellStyle name="Normal 12 16 13 2 2" xfId="26193"/>
    <cellStyle name="Normal 12 16 14" xfId="26194"/>
    <cellStyle name="Normal 12 16 14 2" xfId="26195"/>
    <cellStyle name="Normal 12 16 14 2 2" xfId="26196"/>
    <cellStyle name="Normal 12 16 15" xfId="26197"/>
    <cellStyle name="Normal 12 16 15 2" xfId="26198"/>
    <cellStyle name="Normal 12 16 2" xfId="26199"/>
    <cellStyle name="Normal 12 16 2 2" xfId="26200"/>
    <cellStyle name="Normal 12 16 2 2 2" xfId="26201"/>
    <cellStyle name="Normal 12 16 3" xfId="26202"/>
    <cellStyle name="Normal 12 16 3 2" xfId="26203"/>
    <cellStyle name="Normal 12 16 3 2 2" xfId="26204"/>
    <cellStyle name="Normal 12 16 4" xfId="26205"/>
    <cellStyle name="Normal 12 16 4 2" xfId="26206"/>
    <cellStyle name="Normal 12 16 4 2 2" xfId="26207"/>
    <cellStyle name="Normal 12 16 5" xfId="26208"/>
    <cellStyle name="Normal 12 16 5 2" xfId="26209"/>
    <cellStyle name="Normal 12 16 5 2 2" xfId="26210"/>
    <cellStyle name="Normal 12 16 6" xfId="26211"/>
    <cellStyle name="Normal 12 16 6 2" xfId="26212"/>
    <cellStyle name="Normal 12 16 6 2 2" xfId="26213"/>
    <cellStyle name="Normal 12 16 7" xfId="26214"/>
    <cellStyle name="Normal 12 16 7 2" xfId="26215"/>
    <cellStyle name="Normal 12 16 7 2 2" xfId="26216"/>
    <cellStyle name="Normal 12 16 8" xfId="26217"/>
    <cellStyle name="Normal 12 16 8 2" xfId="26218"/>
    <cellStyle name="Normal 12 16 8 2 2" xfId="26219"/>
    <cellStyle name="Normal 12 16 9" xfId="26220"/>
    <cellStyle name="Normal 12 16 9 2" xfId="26221"/>
    <cellStyle name="Normal 12 16 9 2 2" xfId="26222"/>
    <cellStyle name="Normal 12 17" xfId="26223"/>
    <cellStyle name="Normal 12 17 10" xfId="26224"/>
    <cellStyle name="Normal 12 17 10 2" xfId="26225"/>
    <cellStyle name="Normal 12 17 10 2 2" xfId="26226"/>
    <cellStyle name="Normal 12 17 11" xfId="26227"/>
    <cellStyle name="Normal 12 17 11 2" xfId="26228"/>
    <cellStyle name="Normal 12 17 11 2 2" xfId="26229"/>
    <cellStyle name="Normal 12 17 12" xfId="26230"/>
    <cellStyle name="Normal 12 17 12 2" xfId="26231"/>
    <cellStyle name="Normal 12 17 12 2 2" xfId="26232"/>
    <cellStyle name="Normal 12 17 13" xfId="26233"/>
    <cellStyle name="Normal 12 17 13 2" xfId="26234"/>
    <cellStyle name="Normal 12 17 13 2 2" xfId="26235"/>
    <cellStyle name="Normal 12 17 14" xfId="26236"/>
    <cellStyle name="Normal 12 17 14 2" xfId="26237"/>
    <cellStyle name="Normal 12 17 14 2 2" xfId="26238"/>
    <cellStyle name="Normal 12 17 15" xfId="26239"/>
    <cellStyle name="Normal 12 17 15 2" xfId="26240"/>
    <cellStyle name="Normal 12 17 2" xfId="26241"/>
    <cellStyle name="Normal 12 17 2 2" xfId="26242"/>
    <cellStyle name="Normal 12 17 2 2 2" xfId="26243"/>
    <cellStyle name="Normal 12 17 3" xfId="26244"/>
    <cellStyle name="Normal 12 17 3 2" xfId="26245"/>
    <cellStyle name="Normal 12 17 3 2 2" xfId="26246"/>
    <cellStyle name="Normal 12 17 4" xfId="26247"/>
    <cellStyle name="Normal 12 17 4 2" xfId="26248"/>
    <cellStyle name="Normal 12 17 4 2 2" xfId="26249"/>
    <cellStyle name="Normal 12 17 5" xfId="26250"/>
    <cellStyle name="Normal 12 17 5 2" xfId="26251"/>
    <cellStyle name="Normal 12 17 5 2 2" xfId="26252"/>
    <cellStyle name="Normal 12 17 6" xfId="26253"/>
    <cellStyle name="Normal 12 17 6 2" xfId="26254"/>
    <cellStyle name="Normal 12 17 6 2 2" xfId="26255"/>
    <cellStyle name="Normal 12 17 7" xfId="26256"/>
    <cellStyle name="Normal 12 17 7 2" xfId="26257"/>
    <cellStyle name="Normal 12 17 7 2 2" xfId="26258"/>
    <cellStyle name="Normal 12 17 8" xfId="26259"/>
    <cellStyle name="Normal 12 17 8 2" xfId="26260"/>
    <cellStyle name="Normal 12 17 8 2 2" xfId="26261"/>
    <cellStyle name="Normal 12 17 9" xfId="26262"/>
    <cellStyle name="Normal 12 17 9 2" xfId="26263"/>
    <cellStyle name="Normal 12 17 9 2 2" xfId="26264"/>
    <cellStyle name="Normal 12 18" xfId="26265"/>
    <cellStyle name="Normal 12 18 10" xfId="26266"/>
    <cellStyle name="Normal 12 18 10 2" xfId="26267"/>
    <cellStyle name="Normal 12 18 10 2 2" xfId="26268"/>
    <cellStyle name="Normal 12 18 11" xfId="26269"/>
    <cellStyle name="Normal 12 18 11 2" xfId="26270"/>
    <cellStyle name="Normal 12 18 11 2 2" xfId="26271"/>
    <cellStyle name="Normal 12 18 12" xfId="26272"/>
    <cellStyle name="Normal 12 18 12 2" xfId="26273"/>
    <cellStyle name="Normal 12 18 12 2 2" xfId="26274"/>
    <cellStyle name="Normal 12 18 13" xfId="26275"/>
    <cellStyle name="Normal 12 18 13 2" xfId="26276"/>
    <cellStyle name="Normal 12 18 13 2 2" xfId="26277"/>
    <cellStyle name="Normal 12 18 14" xfId="26278"/>
    <cellStyle name="Normal 12 18 14 2" xfId="26279"/>
    <cellStyle name="Normal 12 18 14 2 2" xfId="26280"/>
    <cellStyle name="Normal 12 18 15" xfId="26281"/>
    <cellStyle name="Normal 12 18 15 2" xfId="26282"/>
    <cellStyle name="Normal 12 18 2" xfId="26283"/>
    <cellStyle name="Normal 12 18 2 2" xfId="26284"/>
    <cellStyle name="Normal 12 18 2 2 2" xfId="26285"/>
    <cellStyle name="Normal 12 18 3" xfId="26286"/>
    <cellStyle name="Normal 12 18 3 2" xfId="26287"/>
    <cellStyle name="Normal 12 18 3 2 2" xfId="26288"/>
    <cellStyle name="Normal 12 18 4" xfId="26289"/>
    <cellStyle name="Normal 12 18 4 2" xfId="26290"/>
    <cellStyle name="Normal 12 18 4 2 2" xfId="26291"/>
    <cellStyle name="Normal 12 18 5" xfId="26292"/>
    <cellStyle name="Normal 12 18 5 2" xfId="26293"/>
    <cellStyle name="Normal 12 18 5 2 2" xfId="26294"/>
    <cellStyle name="Normal 12 18 6" xfId="26295"/>
    <cellStyle name="Normal 12 18 6 2" xfId="26296"/>
    <cellStyle name="Normal 12 18 6 2 2" xfId="26297"/>
    <cellStyle name="Normal 12 18 7" xfId="26298"/>
    <cellStyle name="Normal 12 18 7 2" xfId="26299"/>
    <cellStyle name="Normal 12 18 7 2 2" xfId="26300"/>
    <cellStyle name="Normal 12 18 8" xfId="26301"/>
    <cellStyle name="Normal 12 18 8 2" xfId="26302"/>
    <cellStyle name="Normal 12 18 8 2 2" xfId="26303"/>
    <cellStyle name="Normal 12 18 9" xfId="26304"/>
    <cellStyle name="Normal 12 18 9 2" xfId="26305"/>
    <cellStyle name="Normal 12 18 9 2 2" xfId="26306"/>
    <cellStyle name="Normal 12 19" xfId="26307"/>
    <cellStyle name="Normal 12 19 10" xfId="26308"/>
    <cellStyle name="Normal 12 19 10 2" xfId="26309"/>
    <cellStyle name="Normal 12 19 10 2 2" xfId="26310"/>
    <cellStyle name="Normal 12 19 11" xfId="26311"/>
    <cellStyle name="Normal 12 19 11 2" xfId="26312"/>
    <cellStyle name="Normal 12 19 11 2 2" xfId="26313"/>
    <cellStyle name="Normal 12 19 12" xfId="26314"/>
    <cellStyle name="Normal 12 19 12 2" xfId="26315"/>
    <cellStyle name="Normal 12 19 12 2 2" xfId="26316"/>
    <cellStyle name="Normal 12 19 13" xfId="26317"/>
    <cellStyle name="Normal 12 19 13 2" xfId="26318"/>
    <cellStyle name="Normal 12 19 13 2 2" xfId="26319"/>
    <cellStyle name="Normal 12 19 14" xfId="26320"/>
    <cellStyle name="Normal 12 19 14 2" xfId="26321"/>
    <cellStyle name="Normal 12 19 14 2 2" xfId="26322"/>
    <cellStyle name="Normal 12 19 15" xfId="26323"/>
    <cellStyle name="Normal 12 19 15 2" xfId="26324"/>
    <cellStyle name="Normal 12 19 2" xfId="26325"/>
    <cellStyle name="Normal 12 19 2 2" xfId="26326"/>
    <cellStyle name="Normal 12 19 2 2 2" xfId="26327"/>
    <cellStyle name="Normal 12 19 3" xfId="26328"/>
    <cellStyle name="Normal 12 19 3 2" xfId="26329"/>
    <cellStyle name="Normal 12 19 3 2 2" xfId="26330"/>
    <cellStyle name="Normal 12 19 4" xfId="26331"/>
    <cellStyle name="Normal 12 19 4 2" xfId="26332"/>
    <cellStyle name="Normal 12 19 4 2 2" xfId="26333"/>
    <cellStyle name="Normal 12 19 5" xfId="26334"/>
    <cellStyle name="Normal 12 19 5 2" xfId="26335"/>
    <cellStyle name="Normal 12 19 5 2 2" xfId="26336"/>
    <cellStyle name="Normal 12 19 6" xfId="26337"/>
    <cellStyle name="Normal 12 19 6 2" xfId="26338"/>
    <cellStyle name="Normal 12 19 6 2 2" xfId="26339"/>
    <cellStyle name="Normal 12 19 7" xfId="26340"/>
    <cellStyle name="Normal 12 19 7 2" xfId="26341"/>
    <cellStyle name="Normal 12 19 7 2 2" xfId="26342"/>
    <cellStyle name="Normal 12 19 8" xfId="26343"/>
    <cellStyle name="Normal 12 19 8 2" xfId="26344"/>
    <cellStyle name="Normal 12 19 8 2 2" xfId="26345"/>
    <cellStyle name="Normal 12 19 9" xfId="26346"/>
    <cellStyle name="Normal 12 19 9 2" xfId="26347"/>
    <cellStyle name="Normal 12 19 9 2 2" xfId="26348"/>
    <cellStyle name="Normal 12 2" xfId="26349"/>
    <cellStyle name="Normal 12 2 10" xfId="26350"/>
    <cellStyle name="Normal 12 2 10 2" xfId="26351"/>
    <cellStyle name="Normal 12 2 10 2 2" xfId="26352"/>
    <cellStyle name="Normal 12 2 11" xfId="26353"/>
    <cellStyle name="Normal 12 2 11 2" xfId="26354"/>
    <cellStyle name="Normal 12 2 11 2 2" xfId="26355"/>
    <cellStyle name="Normal 12 2 12" xfId="26356"/>
    <cellStyle name="Normal 12 2 12 2" xfId="26357"/>
    <cellStyle name="Normal 12 2 12 2 2" xfId="26358"/>
    <cellStyle name="Normal 12 2 13" xfId="26359"/>
    <cellStyle name="Normal 12 2 13 2" xfId="26360"/>
    <cellStyle name="Normal 12 2 13 2 2" xfId="26361"/>
    <cellStyle name="Normal 12 2 14" xfId="26362"/>
    <cellStyle name="Normal 12 2 14 2" xfId="26363"/>
    <cellStyle name="Normal 12 2 14 2 2" xfId="26364"/>
    <cellStyle name="Normal 12 2 15" xfId="26365"/>
    <cellStyle name="Normal 12 2 15 2" xfId="26366"/>
    <cellStyle name="Normal 12 2 2" xfId="26367"/>
    <cellStyle name="Normal 12 2 2 2" xfId="26368"/>
    <cellStyle name="Normal 12 2 2 2 2" xfId="26369"/>
    <cellStyle name="Normal 12 2 3" xfId="26370"/>
    <cellStyle name="Normal 12 2 3 2" xfId="26371"/>
    <cellStyle name="Normal 12 2 3 2 2" xfId="26372"/>
    <cellStyle name="Normal 12 2 4" xfId="26373"/>
    <cellStyle name="Normal 12 2 4 2" xfId="26374"/>
    <cellStyle name="Normal 12 2 4 2 2" xfId="26375"/>
    <cellStyle name="Normal 12 2 5" xfId="26376"/>
    <cellStyle name="Normal 12 2 5 2" xfId="26377"/>
    <cellStyle name="Normal 12 2 5 2 2" xfId="26378"/>
    <cellStyle name="Normal 12 2 6" xfId="26379"/>
    <cellStyle name="Normal 12 2 6 2" xfId="26380"/>
    <cellStyle name="Normal 12 2 6 2 2" xfId="26381"/>
    <cellStyle name="Normal 12 2 7" xfId="26382"/>
    <cellStyle name="Normal 12 2 7 2" xfId="26383"/>
    <cellStyle name="Normal 12 2 7 2 2" xfId="26384"/>
    <cellStyle name="Normal 12 2 8" xfId="26385"/>
    <cellStyle name="Normal 12 2 8 2" xfId="26386"/>
    <cellStyle name="Normal 12 2 8 2 2" xfId="26387"/>
    <cellStyle name="Normal 12 2 9" xfId="26388"/>
    <cellStyle name="Normal 12 2 9 2" xfId="26389"/>
    <cellStyle name="Normal 12 2 9 2 2" xfId="26390"/>
    <cellStyle name="Normal 12 20" xfId="26391"/>
    <cellStyle name="Normal 12 20 10" xfId="26392"/>
    <cellStyle name="Normal 12 20 10 2" xfId="26393"/>
    <cellStyle name="Normal 12 20 10 2 2" xfId="26394"/>
    <cellStyle name="Normal 12 20 11" xfId="26395"/>
    <cellStyle name="Normal 12 20 11 2" xfId="26396"/>
    <cellStyle name="Normal 12 20 11 2 2" xfId="26397"/>
    <cellStyle name="Normal 12 20 12" xfId="26398"/>
    <cellStyle name="Normal 12 20 12 2" xfId="26399"/>
    <cellStyle name="Normal 12 20 12 2 2" xfId="26400"/>
    <cellStyle name="Normal 12 20 13" xfId="26401"/>
    <cellStyle name="Normal 12 20 13 2" xfId="26402"/>
    <cellStyle name="Normal 12 20 13 2 2" xfId="26403"/>
    <cellStyle name="Normal 12 20 14" xfId="26404"/>
    <cellStyle name="Normal 12 20 14 2" xfId="26405"/>
    <cellStyle name="Normal 12 20 14 2 2" xfId="26406"/>
    <cellStyle name="Normal 12 20 15" xfId="26407"/>
    <cellStyle name="Normal 12 20 15 2" xfId="26408"/>
    <cellStyle name="Normal 12 20 2" xfId="26409"/>
    <cellStyle name="Normal 12 20 2 2" xfId="26410"/>
    <cellStyle name="Normal 12 20 2 2 2" xfId="26411"/>
    <cellStyle name="Normal 12 20 3" xfId="26412"/>
    <cellStyle name="Normal 12 20 3 2" xfId="26413"/>
    <cellStyle name="Normal 12 20 3 2 2" xfId="26414"/>
    <cellStyle name="Normal 12 20 4" xfId="26415"/>
    <cellStyle name="Normal 12 20 4 2" xfId="26416"/>
    <cellStyle name="Normal 12 20 4 2 2" xfId="26417"/>
    <cellStyle name="Normal 12 20 5" xfId="26418"/>
    <cellStyle name="Normal 12 20 5 2" xfId="26419"/>
    <cellStyle name="Normal 12 20 5 2 2" xfId="26420"/>
    <cellStyle name="Normal 12 20 6" xfId="26421"/>
    <cellStyle name="Normal 12 20 6 2" xfId="26422"/>
    <cellStyle name="Normal 12 20 6 2 2" xfId="26423"/>
    <cellStyle name="Normal 12 20 7" xfId="26424"/>
    <cellStyle name="Normal 12 20 7 2" xfId="26425"/>
    <cellStyle name="Normal 12 20 7 2 2" xfId="26426"/>
    <cellStyle name="Normal 12 20 8" xfId="26427"/>
    <cellStyle name="Normal 12 20 8 2" xfId="26428"/>
    <cellStyle name="Normal 12 20 8 2 2" xfId="26429"/>
    <cellStyle name="Normal 12 20 9" xfId="26430"/>
    <cellStyle name="Normal 12 20 9 2" xfId="26431"/>
    <cellStyle name="Normal 12 20 9 2 2" xfId="26432"/>
    <cellStyle name="Normal 12 21" xfId="26433"/>
    <cellStyle name="Normal 12 21 10" xfId="26434"/>
    <cellStyle name="Normal 12 21 10 2" xfId="26435"/>
    <cellStyle name="Normal 12 21 10 2 2" xfId="26436"/>
    <cellStyle name="Normal 12 21 11" xfId="26437"/>
    <cellStyle name="Normal 12 21 11 2" xfId="26438"/>
    <cellStyle name="Normal 12 21 11 2 2" xfId="26439"/>
    <cellStyle name="Normal 12 21 12" xfId="26440"/>
    <cellStyle name="Normal 12 21 12 2" xfId="26441"/>
    <cellStyle name="Normal 12 21 12 2 2" xfId="26442"/>
    <cellStyle name="Normal 12 21 13" xfId="26443"/>
    <cellStyle name="Normal 12 21 13 2" xfId="26444"/>
    <cellStyle name="Normal 12 21 13 2 2" xfId="26445"/>
    <cellStyle name="Normal 12 21 14" xfId="26446"/>
    <cellStyle name="Normal 12 21 14 2" xfId="26447"/>
    <cellStyle name="Normal 12 21 14 2 2" xfId="26448"/>
    <cellStyle name="Normal 12 21 15" xfId="26449"/>
    <cellStyle name="Normal 12 21 15 2" xfId="26450"/>
    <cellStyle name="Normal 12 21 2" xfId="26451"/>
    <cellStyle name="Normal 12 21 2 2" xfId="26452"/>
    <cellStyle name="Normal 12 21 2 2 2" xfId="26453"/>
    <cellStyle name="Normal 12 21 3" xfId="26454"/>
    <cellStyle name="Normal 12 21 3 2" xfId="26455"/>
    <cellStyle name="Normal 12 21 3 2 2" xfId="26456"/>
    <cellStyle name="Normal 12 21 4" xfId="26457"/>
    <cellStyle name="Normal 12 21 4 2" xfId="26458"/>
    <cellStyle name="Normal 12 21 4 2 2" xfId="26459"/>
    <cellStyle name="Normal 12 21 5" xfId="26460"/>
    <cellStyle name="Normal 12 21 5 2" xfId="26461"/>
    <cellStyle name="Normal 12 21 5 2 2" xfId="26462"/>
    <cellStyle name="Normal 12 21 6" xfId="26463"/>
    <cellStyle name="Normal 12 21 6 2" xfId="26464"/>
    <cellStyle name="Normal 12 21 6 2 2" xfId="26465"/>
    <cellStyle name="Normal 12 21 7" xfId="26466"/>
    <cellStyle name="Normal 12 21 7 2" xfId="26467"/>
    <cellStyle name="Normal 12 21 7 2 2" xfId="26468"/>
    <cellStyle name="Normal 12 21 8" xfId="26469"/>
    <cellStyle name="Normal 12 21 8 2" xfId="26470"/>
    <cellStyle name="Normal 12 21 8 2 2" xfId="26471"/>
    <cellStyle name="Normal 12 21 9" xfId="26472"/>
    <cellStyle name="Normal 12 21 9 2" xfId="26473"/>
    <cellStyle name="Normal 12 21 9 2 2" xfId="26474"/>
    <cellStyle name="Normal 12 22" xfId="26475"/>
    <cellStyle name="Normal 12 22 10" xfId="26476"/>
    <cellStyle name="Normal 12 22 10 2" xfId="26477"/>
    <cellStyle name="Normal 12 22 10 2 2" xfId="26478"/>
    <cellStyle name="Normal 12 22 11" xfId="26479"/>
    <cellStyle name="Normal 12 22 11 2" xfId="26480"/>
    <cellStyle name="Normal 12 22 11 2 2" xfId="26481"/>
    <cellStyle name="Normal 12 22 12" xfId="26482"/>
    <cellStyle name="Normal 12 22 12 2" xfId="26483"/>
    <cellStyle name="Normal 12 22 12 2 2" xfId="26484"/>
    <cellStyle name="Normal 12 22 13" xfId="26485"/>
    <cellStyle name="Normal 12 22 13 2" xfId="26486"/>
    <cellStyle name="Normal 12 22 13 2 2" xfId="26487"/>
    <cellStyle name="Normal 12 22 14" xfId="26488"/>
    <cellStyle name="Normal 12 22 14 2" xfId="26489"/>
    <cellStyle name="Normal 12 22 14 2 2" xfId="26490"/>
    <cellStyle name="Normal 12 22 15" xfId="26491"/>
    <cellStyle name="Normal 12 22 15 2" xfId="26492"/>
    <cellStyle name="Normal 12 22 2" xfId="26493"/>
    <cellStyle name="Normal 12 22 2 2" xfId="26494"/>
    <cellStyle name="Normal 12 22 2 2 2" xfId="26495"/>
    <cellStyle name="Normal 12 22 3" xfId="26496"/>
    <cellStyle name="Normal 12 22 3 2" xfId="26497"/>
    <cellStyle name="Normal 12 22 3 2 2" xfId="26498"/>
    <cellStyle name="Normal 12 22 4" xfId="26499"/>
    <cellStyle name="Normal 12 22 4 2" xfId="26500"/>
    <cellStyle name="Normal 12 22 4 2 2" xfId="26501"/>
    <cellStyle name="Normal 12 22 5" xfId="26502"/>
    <cellStyle name="Normal 12 22 5 2" xfId="26503"/>
    <cellStyle name="Normal 12 22 5 2 2" xfId="26504"/>
    <cellStyle name="Normal 12 22 6" xfId="26505"/>
    <cellStyle name="Normal 12 22 6 2" xfId="26506"/>
    <cellStyle name="Normal 12 22 6 2 2" xfId="26507"/>
    <cellStyle name="Normal 12 22 7" xfId="26508"/>
    <cellStyle name="Normal 12 22 7 2" xfId="26509"/>
    <cellStyle name="Normal 12 22 7 2 2" xfId="26510"/>
    <cellStyle name="Normal 12 22 8" xfId="26511"/>
    <cellStyle name="Normal 12 22 8 2" xfId="26512"/>
    <cellStyle name="Normal 12 22 8 2 2" xfId="26513"/>
    <cellStyle name="Normal 12 22 9" xfId="26514"/>
    <cellStyle name="Normal 12 22 9 2" xfId="26515"/>
    <cellStyle name="Normal 12 22 9 2 2" xfId="26516"/>
    <cellStyle name="Normal 12 23" xfId="26517"/>
    <cellStyle name="Normal 12 23 10" xfId="26518"/>
    <cellStyle name="Normal 12 23 10 2" xfId="26519"/>
    <cellStyle name="Normal 12 23 10 2 2" xfId="26520"/>
    <cellStyle name="Normal 12 23 11" xfId="26521"/>
    <cellStyle name="Normal 12 23 11 2" xfId="26522"/>
    <cellStyle name="Normal 12 23 11 2 2" xfId="26523"/>
    <cellStyle name="Normal 12 23 12" xfId="26524"/>
    <cellStyle name="Normal 12 23 12 2" xfId="26525"/>
    <cellStyle name="Normal 12 23 12 2 2" xfId="26526"/>
    <cellStyle name="Normal 12 23 13" xfId="26527"/>
    <cellStyle name="Normal 12 23 13 2" xfId="26528"/>
    <cellStyle name="Normal 12 23 13 2 2" xfId="26529"/>
    <cellStyle name="Normal 12 23 14" xfId="26530"/>
    <cellStyle name="Normal 12 23 14 2" xfId="26531"/>
    <cellStyle name="Normal 12 23 14 2 2" xfId="26532"/>
    <cellStyle name="Normal 12 23 15" xfId="26533"/>
    <cellStyle name="Normal 12 23 15 2" xfId="26534"/>
    <cellStyle name="Normal 12 23 2" xfId="26535"/>
    <cellStyle name="Normal 12 23 2 2" xfId="26536"/>
    <cellStyle name="Normal 12 23 2 2 2" xfId="26537"/>
    <cellStyle name="Normal 12 23 3" xfId="26538"/>
    <cellStyle name="Normal 12 23 3 2" xfId="26539"/>
    <cellStyle name="Normal 12 23 3 2 2" xfId="26540"/>
    <cellStyle name="Normal 12 23 4" xfId="26541"/>
    <cellStyle name="Normal 12 23 4 2" xfId="26542"/>
    <cellStyle name="Normal 12 23 4 2 2" xfId="26543"/>
    <cellStyle name="Normal 12 23 5" xfId="26544"/>
    <cellStyle name="Normal 12 23 5 2" xfId="26545"/>
    <cellStyle name="Normal 12 23 5 2 2" xfId="26546"/>
    <cellStyle name="Normal 12 23 6" xfId="26547"/>
    <cellStyle name="Normal 12 23 6 2" xfId="26548"/>
    <cellStyle name="Normal 12 23 6 2 2" xfId="26549"/>
    <cellStyle name="Normal 12 23 7" xfId="26550"/>
    <cellStyle name="Normal 12 23 7 2" xfId="26551"/>
    <cellStyle name="Normal 12 23 7 2 2" xfId="26552"/>
    <cellStyle name="Normal 12 23 8" xfId="26553"/>
    <cellStyle name="Normal 12 23 8 2" xfId="26554"/>
    <cellStyle name="Normal 12 23 8 2 2" xfId="26555"/>
    <cellStyle name="Normal 12 23 9" xfId="26556"/>
    <cellStyle name="Normal 12 23 9 2" xfId="26557"/>
    <cellStyle name="Normal 12 23 9 2 2" xfId="26558"/>
    <cellStyle name="Normal 12 24" xfId="26559"/>
    <cellStyle name="Normal 12 24 2" xfId="26560"/>
    <cellStyle name="Normal 12 24 2 2" xfId="26561"/>
    <cellStyle name="Normal 12 25" xfId="26562"/>
    <cellStyle name="Normal 12 25 2" xfId="26563"/>
    <cellStyle name="Normal 12 25 2 2" xfId="26564"/>
    <cellStyle name="Normal 12 26" xfId="26565"/>
    <cellStyle name="Normal 12 26 2" xfId="26566"/>
    <cellStyle name="Normal 12 26 2 2" xfId="26567"/>
    <cellStyle name="Normal 12 27" xfId="26568"/>
    <cellStyle name="Normal 12 27 2" xfId="26569"/>
    <cellStyle name="Normal 12 27 2 2" xfId="26570"/>
    <cellStyle name="Normal 12 28" xfId="26571"/>
    <cellStyle name="Normal 12 28 2" xfId="26572"/>
    <cellStyle name="Normal 12 28 2 2" xfId="26573"/>
    <cellStyle name="Normal 12 29" xfId="26574"/>
    <cellStyle name="Normal 12 29 2" xfId="26575"/>
    <cellStyle name="Normal 12 29 2 2" xfId="26576"/>
    <cellStyle name="Normal 12 3" xfId="26577"/>
    <cellStyle name="Normal 12 3 10" xfId="26578"/>
    <cellStyle name="Normal 12 3 10 2" xfId="26579"/>
    <cellStyle name="Normal 12 3 10 2 2" xfId="26580"/>
    <cellStyle name="Normal 12 3 11" xfId="26581"/>
    <cellStyle name="Normal 12 3 11 2" xfId="26582"/>
    <cellStyle name="Normal 12 3 11 2 2" xfId="26583"/>
    <cellStyle name="Normal 12 3 12" xfId="26584"/>
    <cellStyle name="Normal 12 3 12 2" xfId="26585"/>
    <cellStyle name="Normal 12 3 12 2 2" xfId="26586"/>
    <cellStyle name="Normal 12 3 13" xfId="26587"/>
    <cellStyle name="Normal 12 3 13 2" xfId="26588"/>
    <cellStyle name="Normal 12 3 13 2 2" xfId="26589"/>
    <cellStyle name="Normal 12 3 14" xfId="26590"/>
    <cellStyle name="Normal 12 3 14 2" xfId="26591"/>
    <cellStyle name="Normal 12 3 14 2 2" xfId="26592"/>
    <cellStyle name="Normal 12 3 15" xfId="26593"/>
    <cellStyle name="Normal 12 3 15 2" xfId="26594"/>
    <cellStyle name="Normal 12 3 2" xfId="26595"/>
    <cellStyle name="Normal 12 3 2 2" xfId="26596"/>
    <cellStyle name="Normal 12 3 2 2 2" xfId="26597"/>
    <cellStyle name="Normal 12 3 3" xfId="26598"/>
    <cellStyle name="Normal 12 3 3 2" xfId="26599"/>
    <cellStyle name="Normal 12 3 3 2 2" xfId="26600"/>
    <cellStyle name="Normal 12 3 4" xfId="26601"/>
    <cellStyle name="Normal 12 3 4 2" xfId="26602"/>
    <cellStyle name="Normal 12 3 4 2 2" xfId="26603"/>
    <cellStyle name="Normal 12 3 5" xfId="26604"/>
    <cellStyle name="Normal 12 3 5 2" xfId="26605"/>
    <cellStyle name="Normal 12 3 5 2 2" xfId="26606"/>
    <cellStyle name="Normal 12 3 6" xfId="26607"/>
    <cellStyle name="Normal 12 3 6 2" xfId="26608"/>
    <cellStyle name="Normal 12 3 6 2 2" xfId="26609"/>
    <cellStyle name="Normal 12 3 7" xfId="26610"/>
    <cellStyle name="Normal 12 3 7 2" xfId="26611"/>
    <cellStyle name="Normal 12 3 7 2 2" xfId="26612"/>
    <cellStyle name="Normal 12 3 8" xfId="26613"/>
    <cellStyle name="Normal 12 3 8 2" xfId="26614"/>
    <cellStyle name="Normal 12 3 8 2 2" xfId="26615"/>
    <cellStyle name="Normal 12 3 9" xfId="26616"/>
    <cellStyle name="Normal 12 3 9 2" xfId="26617"/>
    <cellStyle name="Normal 12 3 9 2 2" xfId="26618"/>
    <cellStyle name="Normal 12 30" xfId="26619"/>
    <cellStyle name="Normal 12 30 2" xfId="26620"/>
    <cellStyle name="Normal 12 30 2 2" xfId="26621"/>
    <cellStyle name="Normal 12 31" xfId="26622"/>
    <cellStyle name="Normal 12 31 2" xfId="26623"/>
    <cellStyle name="Normal 12 31 2 2" xfId="26624"/>
    <cellStyle name="Normal 12 32" xfId="26625"/>
    <cellStyle name="Normal 12 32 2" xfId="26626"/>
    <cellStyle name="Normal 12 32 2 2" xfId="26627"/>
    <cellStyle name="Normal 12 33" xfId="26628"/>
    <cellStyle name="Normal 12 33 2" xfId="26629"/>
    <cellStyle name="Normal 12 33 2 2" xfId="26630"/>
    <cellStyle name="Normal 12 34" xfId="26631"/>
    <cellStyle name="Normal 12 34 2" xfId="26632"/>
    <cellStyle name="Normal 12 34 2 2" xfId="26633"/>
    <cellStyle name="Normal 12 35" xfId="26634"/>
    <cellStyle name="Normal 12 35 2" xfId="26635"/>
    <cellStyle name="Normal 12 35 2 2" xfId="26636"/>
    <cellStyle name="Normal 12 36" xfId="26637"/>
    <cellStyle name="Normal 12 36 2" xfId="26638"/>
    <cellStyle name="Normal 12 36 2 2" xfId="26639"/>
    <cellStyle name="Normal 12 37" xfId="26640"/>
    <cellStyle name="Normal 12 37 2" xfId="26641"/>
    <cellStyle name="Normal 12 38" xfId="26642"/>
    <cellStyle name="Normal 12 4" xfId="26643"/>
    <cellStyle name="Normal 12 4 10" xfId="26644"/>
    <cellStyle name="Normal 12 4 10 2" xfId="26645"/>
    <cellStyle name="Normal 12 4 10 2 2" xfId="26646"/>
    <cellStyle name="Normal 12 4 11" xfId="26647"/>
    <cellStyle name="Normal 12 4 11 2" xfId="26648"/>
    <cellStyle name="Normal 12 4 11 2 2" xfId="26649"/>
    <cellStyle name="Normal 12 4 12" xfId="26650"/>
    <cellStyle name="Normal 12 4 12 2" xfId="26651"/>
    <cellStyle name="Normal 12 4 12 2 2" xfId="26652"/>
    <cellStyle name="Normal 12 4 13" xfId="26653"/>
    <cellStyle name="Normal 12 4 13 2" xfId="26654"/>
    <cellStyle name="Normal 12 4 13 2 2" xfId="26655"/>
    <cellStyle name="Normal 12 4 14" xfId="26656"/>
    <cellStyle name="Normal 12 4 14 2" xfId="26657"/>
    <cellStyle name="Normal 12 4 14 2 2" xfId="26658"/>
    <cellStyle name="Normal 12 4 15" xfId="26659"/>
    <cellStyle name="Normal 12 4 15 2" xfId="26660"/>
    <cellStyle name="Normal 12 4 2" xfId="26661"/>
    <cellStyle name="Normal 12 4 2 2" xfId="26662"/>
    <cellStyle name="Normal 12 4 2 2 2" xfId="26663"/>
    <cellStyle name="Normal 12 4 3" xfId="26664"/>
    <cellStyle name="Normal 12 4 3 2" xfId="26665"/>
    <cellStyle name="Normal 12 4 3 2 2" xfId="26666"/>
    <cellStyle name="Normal 12 4 4" xfId="26667"/>
    <cellStyle name="Normal 12 4 4 2" xfId="26668"/>
    <cellStyle name="Normal 12 4 4 2 2" xfId="26669"/>
    <cellStyle name="Normal 12 4 5" xfId="26670"/>
    <cellStyle name="Normal 12 4 5 2" xfId="26671"/>
    <cellStyle name="Normal 12 4 5 2 2" xfId="26672"/>
    <cellStyle name="Normal 12 4 6" xfId="26673"/>
    <cellStyle name="Normal 12 4 6 2" xfId="26674"/>
    <cellStyle name="Normal 12 4 6 2 2" xfId="26675"/>
    <cellStyle name="Normal 12 4 7" xfId="26676"/>
    <cellStyle name="Normal 12 4 7 2" xfId="26677"/>
    <cellStyle name="Normal 12 4 7 2 2" xfId="26678"/>
    <cellStyle name="Normal 12 4 8" xfId="26679"/>
    <cellStyle name="Normal 12 4 8 2" xfId="26680"/>
    <cellStyle name="Normal 12 4 8 2 2" xfId="26681"/>
    <cellStyle name="Normal 12 4 9" xfId="26682"/>
    <cellStyle name="Normal 12 4 9 2" xfId="26683"/>
    <cellStyle name="Normal 12 4 9 2 2" xfId="26684"/>
    <cellStyle name="Normal 12 5" xfId="26685"/>
    <cellStyle name="Normal 12 5 10" xfId="26686"/>
    <cellStyle name="Normal 12 5 10 2" xfId="26687"/>
    <cellStyle name="Normal 12 5 10 2 2" xfId="26688"/>
    <cellStyle name="Normal 12 5 11" xfId="26689"/>
    <cellStyle name="Normal 12 5 11 2" xfId="26690"/>
    <cellStyle name="Normal 12 5 11 2 2" xfId="26691"/>
    <cellStyle name="Normal 12 5 12" xfId="26692"/>
    <cellStyle name="Normal 12 5 12 2" xfId="26693"/>
    <cellStyle name="Normal 12 5 12 2 2" xfId="26694"/>
    <cellStyle name="Normal 12 5 13" xfId="26695"/>
    <cellStyle name="Normal 12 5 13 2" xfId="26696"/>
    <cellStyle name="Normal 12 5 13 2 2" xfId="26697"/>
    <cellStyle name="Normal 12 5 14" xfId="26698"/>
    <cellStyle name="Normal 12 5 14 2" xfId="26699"/>
    <cellStyle name="Normal 12 5 14 2 2" xfId="26700"/>
    <cellStyle name="Normal 12 5 15" xfId="26701"/>
    <cellStyle name="Normal 12 5 15 2" xfId="26702"/>
    <cellStyle name="Normal 12 5 2" xfId="26703"/>
    <cellStyle name="Normal 12 5 2 2" xfId="26704"/>
    <cellStyle name="Normal 12 5 2 2 2" xfId="26705"/>
    <cellStyle name="Normal 12 5 3" xfId="26706"/>
    <cellStyle name="Normal 12 5 3 2" xfId="26707"/>
    <cellStyle name="Normal 12 5 3 2 2" xfId="26708"/>
    <cellStyle name="Normal 12 5 4" xfId="26709"/>
    <cellStyle name="Normal 12 5 4 2" xfId="26710"/>
    <cellStyle name="Normal 12 5 4 2 2" xfId="26711"/>
    <cellStyle name="Normal 12 5 5" xfId="26712"/>
    <cellStyle name="Normal 12 5 5 2" xfId="26713"/>
    <cellStyle name="Normal 12 5 5 2 2" xfId="26714"/>
    <cellStyle name="Normal 12 5 6" xfId="26715"/>
    <cellStyle name="Normal 12 5 6 2" xfId="26716"/>
    <cellStyle name="Normal 12 5 6 2 2" xfId="26717"/>
    <cellStyle name="Normal 12 5 7" xfId="26718"/>
    <cellStyle name="Normal 12 5 7 2" xfId="26719"/>
    <cellStyle name="Normal 12 5 7 2 2" xfId="26720"/>
    <cellStyle name="Normal 12 5 8" xfId="26721"/>
    <cellStyle name="Normal 12 5 8 2" xfId="26722"/>
    <cellStyle name="Normal 12 5 8 2 2" xfId="26723"/>
    <cellStyle name="Normal 12 5 9" xfId="26724"/>
    <cellStyle name="Normal 12 5 9 2" xfId="26725"/>
    <cellStyle name="Normal 12 5 9 2 2" xfId="26726"/>
    <cellStyle name="Normal 12 6" xfId="26727"/>
    <cellStyle name="Normal 12 6 10" xfId="26728"/>
    <cellStyle name="Normal 12 6 10 2" xfId="26729"/>
    <cellStyle name="Normal 12 6 10 2 2" xfId="26730"/>
    <cellStyle name="Normal 12 6 11" xfId="26731"/>
    <cellStyle name="Normal 12 6 11 2" xfId="26732"/>
    <cellStyle name="Normal 12 6 11 2 2" xfId="26733"/>
    <cellStyle name="Normal 12 6 12" xfId="26734"/>
    <cellStyle name="Normal 12 6 12 2" xfId="26735"/>
    <cellStyle name="Normal 12 6 12 2 2" xfId="26736"/>
    <cellStyle name="Normal 12 6 13" xfId="26737"/>
    <cellStyle name="Normal 12 6 13 2" xfId="26738"/>
    <cellStyle name="Normal 12 6 13 2 2" xfId="26739"/>
    <cellStyle name="Normal 12 6 14" xfId="26740"/>
    <cellStyle name="Normal 12 6 14 2" xfId="26741"/>
    <cellStyle name="Normal 12 6 14 2 2" xfId="26742"/>
    <cellStyle name="Normal 12 6 15" xfId="26743"/>
    <cellStyle name="Normal 12 6 15 2" xfId="26744"/>
    <cellStyle name="Normal 12 6 2" xfId="26745"/>
    <cellStyle name="Normal 12 6 2 2" xfId="26746"/>
    <cellStyle name="Normal 12 6 2 2 2" xfId="26747"/>
    <cellStyle name="Normal 12 6 3" xfId="26748"/>
    <cellStyle name="Normal 12 6 3 2" xfId="26749"/>
    <cellStyle name="Normal 12 6 3 2 2" xfId="26750"/>
    <cellStyle name="Normal 12 6 4" xfId="26751"/>
    <cellStyle name="Normal 12 6 4 2" xfId="26752"/>
    <cellStyle name="Normal 12 6 4 2 2" xfId="26753"/>
    <cellStyle name="Normal 12 6 5" xfId="26754"/>
    <cellStyle name="Normal 12 6 5 2" xfId="26755"/>
    <cellStyle name="Normal 12 6 5 2 2" xfId="26756"/>
    <cellStyle name="Normal 12 6 6" xfId="26757"/>
    <cellStyle name="Normal 12 6 6 2" xfId="26758"/>
    <cellStyle name="Normal 12 6 6 2 2" xfId="26759"/>
    <cellStyle name="Normal 12 6 7" xfId="26760"/>
    <cellStyle name="Normal 12 6 7 2" xfId="26761"/>
    <cellStyle name="Normal 12 6 7 2 2" xfId="26762"/>
    <cellStyle name="Normal 12 6 8" xfId="26763"/>
    <cellStyle name="Normal 12 6 8 2" xfId="26764"/>
    <cellStyle name="Normal 12 6 8 2 2" xfId="26765"/>
    <cellStyle name="Normal 12 6 9" xfId="26766"/>
    <cellStyle name="Normal 12 6 9 2" xfId="26767"/>
    <cellStyle name="Normal 12 6 9 2 2" xfId="26768"/>
    <cellStyle name="Normal 12 7" xfId="26769"/>
    <cellStyle name="Normal 12 7 10" xfId="26770"/>
    <cellStyle name="Normal 12 7 10 2" xfId="26771"/>
    <cellStyle name="Normal 12 7 10 2 2" xfId="26772"/>
    <cellStyle name="Normal 12 7 11" xfId="26773"/>
    <cellStyle name="Normal 12 7 11 2" xfId="26774"/>
    <cellStyle name="Normal 12 7 11 2 2" xfId="26775"/>
    <cellStyle name="Normal 12 7 12" xfId="26776"/>
    <cellStyle name="Normal 12 7 12 2" xfId="26777"/>
    <cellStyle name="Normal 12 7 12 2 2" xfId="26778"/>
    <cellStyle name="Normal 12 7 13" xfId="26779"/>
    <cellStyle name="Normal 12 7 13 2" xfId="26780"/>
    <cellStyle name="Normal 12 7 13 2 2" xfId="26781"/>
    <cellStyle name="Normal 12 7 14" xfId="26782"/>
    <cellStyle name="Normal 12 7 14 2" xfId="26783"/>
    <cellStyle name="Normal 12 7 14 2 2" xfId="26784"/>
    <cellStyle name="Normal 12 7 15" xfId="26785"/>
    <cellStyle name="Normal 12 7 15 2" xfId="26786"/>
    <cellStyle name="Normal 12 7 2" xfId="26787"/>
    <cellStyle name="Normal 12 7 2 2" xfId="26788"/>
    <cellStyle name="Normal 12 7 2 2 2" xfId="26789"/>
    <cellStyle name="Normal 12 7 3" xfId="26790"/>
    <cellStyle name="Normal 12 7 3 2" xfId="26791"/>
    <cellStyle name="Normal 12 7 3 2 2" xfId="26792"/>
    <cellStyle name="Normal 12 7 4" xfId="26793"/>
    <cellStyle name="Normal 12 7 4 2" xfId="26794"/>
    <cellStyle name="Normal 12 7 4 2 2" xfId="26795"/>
    <cellStyle name="Normal 12 7 5" xfId="26796"/>
    <cellStyle name="Normal 12 7 5 2" xfId="26797"/>
    <cellStyle name="Normal 12 7 5 2 2" xfId="26798"/>
    <cellStyle name="Normal 12 7 6" xfId="26799"/>
    <cellStyle name="Normal 12 7 6 2" xfId="26800"/>
    <cellStyle name="Normal 12 7 6 2 2" xfId="26801"/>
    <cellStyle name="Normal 12 7 7" xfId="26802"/>
    <cellStyle name="Normal 12 7 7 2" xfId="26803"/>
    <cellStyle name="Normal 12 7 7 2 2" xfId="26804"/>
    <cellStyle name="Normal 12 7 8" xfId="26805"/>
    <cellStyle name="Normal 12 7 8 2" xfId="26806"/>
    <cellStyle name="Normal 12 7 8 2 2" xfId="26807"/>
    <cellStyle name="Normal 12 7 9" xfId="26808"/>
    <cellStyle name="Normal 12 7 9 2" xfId="26809"/>
    <cellStyle name="Normal 12 7 9 2 2" xfId="26810"/>
    <cellStyle name="Normal 12 8" xfId="26811"/>
    <cellStyle name="Normal 12 8 10" xfId="26812"/>
    <cellStyle name="Normal 12 8 10 2" xfId="26813"/>
    <cellStyle name="Normal 12 8 10 2 2" xfId="26814"/>
    <cellStyle name="Normal 12 8 11" xfId="26815"/>
    <cellStyle name="Normal 12 8 11 2" xfId="26816"/>
    <cellStyle name="Normal 12 8 11 2 2" xfId="26817"/>
    <cellStyle name="Normal 12 8 12" xfId="26818"/>
    <cellStyle name="Normal 12 8 12 2" xfId="26819"/>
    <cellStyle name="Normal 12 8 12 2 2" xfId="26820"/>
    <cellStyle name="Normal 12 8 13" xfId="26821"/>
    <cellStyle name="Normal 12 8 13 2" xfId="26822"/>
    <cellStyle name="Normal 12 8 13 2 2" xfId="26823"/>
    <cellStyle name="Normal 12 8 14" xfId="26824"/>
    <cellStyle name="Normal 12 8 14 2" xfId="26825"/>
    <cellStyle name="Normal 12 8 14 2 2" xfId="26826"/>
    <cellStyle name="Normal 12 8 15" xfId="26827"/>
    <cellStyle name="Normal 12 8 15 2" xfId="26828"/>
    <cellStyle name="Normal 12 8 2" xfId="26829"/>
    <cellStyle name="Normal 12 8 2 2" xfId="26830"/>
    <cellStyle name="Normal 12 8 2 2 2" xfId="26831"/>
    <cellStyle name="Normal 12 8 3" xfId="26832"/>
    <cellStyle name="Normal 12 8 3 2" xfId="26833"/>
    <cellStyle name="Normal 12 8 3 2 2" xfId="26834"/>
    <cellStyle name="Normal 12 8 4" xfId="26835"/>
    <cellStyle name="Normal 12 8 4 2" xfId="26836"/>
    <cellStyle name="Normal 12 8 4 2 2" xfId="26837"/>
    <cellStyle name="Normal 12 8 5" xfId="26838"/>
    <cellStyle name="Normal 12 8 5 2" xfId="26839"/>
    <cellStyle name="Normal 12 8 5 2 2" xfId="26840"/>
    <cellStyle name="Normal 12 8 6" xfId="26841"/>
    <cellStyle name="Normal 12 8 6 2" xfId="26842"/>
    <cellStyle name="Normal 12 8 6 2 2" xfId="26843"/>
    <cellStyle name="Normal 12 8 7" xfId="26844"/>
    <cellStyle name="Normal 12 8 7 2" xfId="26845"/>
    <cellStyle name="Normal 12 8 7 2 2" xfId="26846"/>
    <cellStyle name="Normal 12 8 8" xfId="26847"/>
    <cellStyle name="Normal 12 8 8 2" xfId="26848"/>
    <cellStyle name="Normal 12 8 8 2 2" xfId="26849"/>
    <cellStyle name="Normal 12 8 9" xfId="26850"/>
    <cellStyle name="Normal 12 8 9 2" xfId="26851"/>
    <cellStyle name="Normal 12 8 9 2 2" xfId="26852"/>
    <cellStyle name="Normal 12 9" xfId="26853"/>
    <cellStyle name="Normal 12 9 10" xfId="26854"/>
    <cellStyle name="Normal 12 9 10 2" xfId="26855"/>
    <cellStyle name="Normal 12 9 10 2 2" xfId="26856"/>
    <cellStyle name="Normal 12 9 11" xfId="26857"/>
    <cellStyle name="Normal 12 9 11 2" xfId="26858"/>
    <cellStyle name="Normal 12 9 11 2 2" xfId="26859"/>
    <cellStyle name="Normal 12 9 12" xfId="26860"/>
    <cellStyle name="Normal 12 9 12 2" xfId="26861"/>
    <cellStyle name="Normal 12 9 12 2 2" xfId="26862"/>
    <cellStyle name="Normal 12 9 13" xfId="26863"/>
    <cellStyle name="Normal 12 9 13 2" xfId="26864"/>
    <cellStyle name="Normal 12 9 13 2 2" xfId="26865"/>
    <cellStyle name="Normal 12 9 14" xfId="26866"/>
    <cellStyle name="Normal 12 9 14 2" xfId="26867"/>
    <cellStyle name="Normal 12 9 14 2 2" xfId="26868"/>
    <cellStyle name="Normal 12 9 15" xfId="26869"/>
    <cellStyle name="Normal 12 9 15 2" xfId="26870"/>
    <cellStyle name="Normal 12 9 2" xfId="26871"/>
    <cellStyle name="Normal 12 9 2 2" xfId="26872"/>
    <cellStyle name="Normal 12 9 2 2 2" xfId="26873"/>
    <cellStyle name="Normal 12 9 3" xfId="26874"/>
    <cellStyle name="Normal 12 9 3 2" xfId="26875"/>
    <cellStyle name="Normal 12 9 3 2 2" xfId="26876"/>
    <cellStyle name="Normal 12 9 4" xfId="26877"/>
    <cellStyle name="Normal 12 9 4 2" xfId="26878"/>
    <cellStyle name="Normal 12 9 4 2 2" xfId="26879"/>
    <cellStyle name="Normal 12 9 5" xfId="26880"/>
    <cellStyle name="Normal 12 9 5 2" xfId="26881"/>
    <cellStyle name="Normal 12 9 5 2 2" xfId="26882"/>
    <cellStyle name="Normal 12 9 6" xfId="26883"/>
    <cellStyle name="Normal 12 9 6 2" xfId="26884"/>
    <cellStyle name="Normal 12 9 6 2 2" xfId="26885"/>
    <cellStyle name="Normal 12 9 7" xfId="26886"/>
    <cellStyle name="Normal 12 9 7 2" xfId="26887"/>
    <cellStyle name="Normal 12 9 7 2 2" xfId="26888"/>
    <cellStyle name="Normal 12 9 8" xfId="26889"/>
    <cellStyle name="Normal 12 9 8 2" xfId="26890"/>
    <cellStyle name="Normal 12 9 8 2 2" xfId="26891"/>
    <cellStyle name="Normal 12 9 9" xfId="26892"/>
    <cellStyle name="Normal 12 9 9 2" xfId="26893"/>
    <cellStyle name="Normal 12 9 9 2 2" xfId="26894"/>
    <cellStyle name="Normal 120" xfId="26895"/>
    <cellStyle name="Normal 121" xfId="26896"/>
    <cellStyle name="Normal 122" xfId="26897"/>
    <cellStyle name="Normal 123" xfId="26898"/>
    <cellStyle name="Normal 124" xfId="26899"/>
    <cellStyle name="Normal 125" xfId="26900"/>
    <cellStyle name="Normal 126" xfId="26901"/>
    <cellStyle name="Normal 127" xfId="26902"/>
    <cellStyle name="Normal 128" xfId="26903"/>
    <cellStyle name="Normal 129" xfId="26904"/>
    <cellStyle name="Normal 13" xfId="26905"/>
    <cellStyle name="Normal 13 10" xfId="26906"/>
    <cellStyle name="Normal 13 10 10" xfId="26907"/>
    <cellStyle name="Normal 13 10 10 2" xfId="26908"/>
    <cellStyle name="Normal 13 10 10 2 2" xfId="26909"/>
    <cellStyle name="Normal 13 10 11" xfId="26910"/>
    <cellStyle name="Normal 13 10 11 2" xfId="26911"/>
    <cellStyle name="Normal 13 10 11 2 2" xfId="26912"/>
    <cellStyle name="Normal 13 10 12" xfId="26913"/>
    <cellStyle name="Normal 13 10 12 2" xfId="26914"/>
    <cellStyle name="Normal 13 10 12 2 2" xfId="26915"/>
    <cellStyle name="Normal 13 10 13" xfId="26916"/>
    <cellStyle name="Normal 13 10 13 2" xfId="26917"/>
    <cellStyle name="Normal 13 10 13 2 2" xfId="26918"/>
    <cellStyle name="Normal 13 10 14" xfId="26919"/>
    <cellStyle name="Normal 13 10 14 2" xfId="26920"/>
    <cellStyle name="Normal 13 10 14 2 2" xfId="26921"/>
    <cellStyle name="Normal 13 10 15" xfId="26922"/>
    <cellStyle name="Normal 13 10 15 2" xfId="26923"/>
    <cellStyle name="Normal 13 10 2" xfId="26924"/>
    <cellStyle name="Normal 13 10 2 2" xfId="26925"/>
    <cellStyle name="Normal 13 10 2 2 2" xfId="26926"/>
    <cellStyle name="Normal 13 10 3" xfId="26927"/>
    <cellStyle name="Normal 13 10 3 2" xfId="26928"/>
    <cellStyle name="Normal 13 10 3 2 2" xfId="26929"/>
    <cellStyle name="Normal 13 10 4" xfId="26930"/>
    <cellStyle name="Normal 13 10 4 2" xfId="26931"/>
    <cellStyle name="Normal 13 10 4 2 2" xfId="26932"/>
    <cellStyle name="Normal 13 10 5" xfId="26933"/>
    <cellStyle name="Normal 13 10 5 2" xfId="26934"/>
    <cellStyle name="Normal 13 10 5 2 2" xfId="26935"/>
    <cellStyle name="Normal 13 10 6" xfId="26936"/>
    <cellStyle name="Normal 13 10 6 2" xfId="26937"/>
    <cellStyle name="Normal 13 10 6 2 2" xfId="26938"/>
    <cellStyle name="Normal 13 10 7" xfId="26939"/>
    <cellStyle name="Normal 13 10 7 2" xfId="26940"/>
    <cellStyle name="Normal 13 10 7 2 2" xfId="26941"/>
    <cellStyle name="Normal 13 10 8" xfId="26942"/>
    <cellStyle name="Normal 13 10 8 2" xfId="26943"/>
    <cellStyle name="Normal 13 10 8 2 2" xfId="26944"/>
    <cellStyle name="Normal 13 10 9" xfId="26945"/>
    <cellStyle name="Normal 13 10 9 2" xfId="26946"/>
    <cellStyle name="Normal 13 10 9 2 2" xfId="26947"/>
    <cellStyle name="Normal 13 11" xfId="26948"/>
    <cellStyle name="Normal 13 11 10" xfId="26949"/>
    <cellStyle name="Normal 13 11 10 2" xfId="26950"/>
    <cellStyle name="Normal 13 11 10 2 2" xfId="26951"/>
    <cellStyle name="Normal 13 11 11" xfId="26952"/>
    <cellStyle name="Normal 13 11 11 2" xfId="26953"/>
    <cellStyle name="Normal 13 11 11 2 2" xfId="26954"/>
    <cellStyle name="Normal 13 11 12" xfId="26955"/>
    <cellStyle name="Normal 13 11 12 2" xfId="26956"/>
    <cellStyle name="Normal 13 11 12 2 2" xfId="26957"/>
    <cellStyle name="Normal 13 11 13" xfId="26958"/>
    <cellStyle name="Normal 13 11 13 2" xfId="26959"/>
    <cellStyle name="Normal 13 11 13 2 2" xfId="26960"/>
    <cellStyle name="Normal 13 11 14" xfId="26961"/>
    <cellStyle name="Normal 13 11 14 2" xfId="26962"/>
    <cellStyle name="Normal 13 11 14 2 2" xfId="26963"/>
    <cellStyle name="Normal 13 11 15" xfId="26964"/>
    <cellStyle name="Normal 13 11 15 2" xfId="26965"/>
    <cellStyle name="Normal 13 11 2" xfId="26966"/>
    <cellStyle name="Normal 13 11 2 2" xfId="26967"/>
    <cellStyle name="Normal 13 11 2 2 2" xfId="26968"/>
    <cellStyle name="Normal 13 11 3" xfId="26969"/>
    <cellStyle name="Normal 13 11 3 2" xfId="26970"/>
    <cellStyle name="Normal 13 11 3 2 2" xfId="26971"/>
    <cellStyle name="Normal 13 11 4" xfId="26972"/>
    <cellStyle name="Normal 13 11 4 2" xfId="26973"/>
    <cellStyle name="Normal 13 11 4 2 2" xfId="26974"/>
    <cellStyle name="Normal 13 11 5" xfId="26975"/>
    <cellStyle name="Normal 13 11 5 2" xfId="26976"/>
    <cellStyle name="Normal 13 11 5 2 2" xfId="26977"/>
    <cellStyle name="Normal 13 11 6" xfId="26978"/>
    <cellStyle name="Normal 13 11 6 2" xfId="26979"/>
    <cellStyle name="Normal 13 11 6 2 2" xfId="26980"/>
    <cellStyle name="Normal 13 11 7" xfId="26981"/>
    <cellStyle name="Normal 13 11 7 2" xfId="26982"/>
    <cellStyle name="Normal 13 11 7 2 2" xfId="26983"/>
    <cellStyle name="Normal 13 11 8" xfId="26984"/>
    <cellStyle name="Normal 13 11 8 2" xfId="26985"/>
    <cellStyle name="Normal 13 11 8 2 2" xfId="26986"/>
    <cellStyle name="Normal 13 11 9" xfId="26987"/>
    <cellStyle name="Normal 13 11 9 2" xfId="26988"/>
    <cellStyle name="Normal 13 11 9 2 2" xfId="26989"/>
    <cellStyle name="Normal 13 12" xfId="26990"/>
    <cellStyle name="Normal 13 12 10" xfId="26991"/>
    <cellStyle name="Normal 13 12 10 2" xfId="26992"/>
    <cellStyle name="Normal 13 12 10 2 2" xfId="26993"/>
    <cellStyle name="Normal 13 12 11" xfId="26994"/>
    <cellStyle name="Normal 13 12 11 2" xfId="26995"/>
    <cellStyle name="Normal 13 12 11 2 2" xfId="26996"/>
    <cellStyle name="Normal 13 12 12" xfId="26997"/>
    <cellStyle name="Normal 13 12 12 2" xfId="26998"/>
    <cellStyle name="Normal 13 12 12 2 2" xfId="26999"/>
    <cellStyle name="Normal 13 12 13" xfId="27000"/>
    <cellStyle name="Normal 13 12 13 2" xfId="27001"/>
    <cellStyle name="Normal 13 12 13 2 2" xfId="27002"/>
    <cellStyle name="Normal 13 12 14" xfId="27003"/>
    <cellStyle name="Normal 13 12 14 2" xfId="27004"/>
    <cellStyle name="Normal 13 12 14 2 2" xfId="27005"/>
    <cellStyle name="Normal 13 12 15" xfId="27006"/>
    <cellStyle name="Normal 13 12 15 2" xfId="27007"/>
    <cellStyle name="Normal 13 12 2" xfId="27008"/>
    <cellStyle name="Normal 13 12 2 2" xfId="27009"/>
    <cellStyle name="Normal 13 12 2 2 2" xfId="27010"/>
    <cellStyle name="Normal 13 12 3" xfId="27011"/>
    <cellStyle name="Normal 13 12 3 2" xfId="27012"/>
    <cellStyle name="Normal 13 12 3 2 2" xfId="27013"/>
    <cellStyle name="Normal 13 12 4" xfId="27014"/>
    <cellStyle name="Normal 13 12 4 2" xfId="27015"/>
    <cellStyle name="Normal 13 12 4 2 2" xfId="27016"/>
    <cellStyle name="Normal 13 12 5" xfId="27017"/>
    <cellStyle name="Normal 13 12 5 2" xfId="27018"/>
    <cellStyle name="Normal 13 12 5 2 2" xfId="27019"/>
    <cellStyle name="Normal 13 12 6" xfId="27020"/>
    <cellStyle name="Normal 13 12 6 2" xfId="27021"/>
    <cellStyle name="Normal 13 12 6 2 2" xfId="27022"/>
    <cellStyle name="Normal 13 12 7" xfId="27023"/>
    <cellStyle name="Normal 13 12 7 2" xfId="27024"/>
    <cellStyle name="Normal 13 12 7 2 2" xfId="27025"/>
    <cellStyle name="Normal 13 12 8" xfId="27026"/>
    <cellStyle name="Normal 13 12 8 2" xfId="27027"/>
    <cellStyle name="Normal 13 12 8 2 2" xfId="27028"/>
    <cellStyle name="Normal 13 12 9" xfId="27029"/>
    <cellStyle name="Normal 13 12 9 2" xfId="27030"/>
    <cellStyle name="Normal 13 12 9 2 2" xfId="27031"/>
    <cellStyle name="Normal 13 13" xfId="27032"/>
    <cellStyle name="Normal 13 13 10" xfId="27033"/>
    <cellStyle name="Normal 13 13 10 2" xfId="27034"/>
    <cellStyle name="Normal 13 13 10 2 2" xfId="27035"/>
    <cellStyle name="Normal 13 13 11" xfId="27036"/>
    <cellStyle name="Normal 13 13 11 2" xfId="27037"/>
    <cellStyle name="Normal 13 13 11 2 2" xfId="27038"/>
    <cellStyle name="Normal 13 13 12" xfId="27039"/>
    <cellStyle name="Normal 13 13 12 2" xfId="27040"/>
    <cellStyle name="Normal 13 13 12 2 2" xfId="27041"/>
    <cellStyle name="Normal 13 13 13" xfId="27042"/>
    <cellStyle name="Normal 13 13 13 2" xfId="27043"/>
    <cellStyle name="Normal 13 13 13 2 2" xfId="27044"/>
    <cellStyle name="Normal 13 13 14" xfId="27045"/>
    <cellStyle name="Normal 13 13 14 2" xfId="27046"/>
    <cellStyle name="Normal 13 13 14 2 2" xfId="27047"/>
    <cellStyle name="Normal 13 13 15" xfId="27048"/>
    <cellStyle name="Normal 13 13 15 2" xfId="27049"/>
    <cellStyle name="Normal 13 13 2" xfId="27050"/>
    <cellStyle name="Normal 13 13 2 2" xfId="27051"/>
    <cellStyle name="Normal 13 13 2 2 2" xfId="27052"/>
    <cellStyle name="Normal 13 13 3" xfId="27053"/>
    <cellStyle name="Normal 13 13 3 2" xfId="27054"/>
    <cellStyle name="Normal 13 13 3 2 2" xfId="27055"/>
    <cellStyle name="Normal 13 13 4" xfId="27056"/>
    <cellStyle name="Normal 13 13 4 2" xfId="27057"/>
    <cellStyle name="Normal 13 13 4 2 2" xfId="27058"/>
    <cellStyle name="Normal 13 13 5" xfId="27059"/>
    <cellStyle name="Normal 13 13 5 2" xfId="27060"/>
    <cellStyle name="Normal 13 13 5 2 2" xfId="27061"/>
    <cellStyle name="Normal 13 13 6" xfId="27062"/>
    <cellStyle name="Normal 13 13 6 2" xfId="27063"/>
    <cellStyle name="Normal 13 13 6 2 2" xfId="27064"/>
    <cellStyle name="Normal 13 13 7" xfId="27065"/>
    <cellStyle name="Normal 13 13 7 2" xfId="27066"/>
    <cellStyle name="Normal 13 13 7 2 2" xfId="27067"/>
    <cellStyle name="Normal 13 13 8" xfId="27068"/>
    <cellStyle name="Normal 13 13 8 2" xfId="27069"/>
    <cellStyle name="Normal 13 13 8 2 2" xfId="27070"/>
    <cellStyle name="Normal 13 13 9" xfId="27071"/>
    <cellStyle name="Normal 13 13 9 2" xfId="27072"/>
    <cellStyle name="Normal 13 13 9 2 2" xfId="27073"/>
    <cellStyle name="Normal 13 14" xfId="27074"/>
    <cellStyle name="Normal 13 14 10" xfId="27075"/>
    <cellStyle name="Normal 13 14 10 2" xfId="27076"/>
    <cellStyle name="Normal 13 14 10 2 2" xfId="27077"/>
    <cellStyle name="Normal 13 14 11" xfId="27078"/>
    <cellStyle name="Normal 13 14 11 2" xfId="27079"/>
    <cellStyle name="Normal 13 14 11 2 2" xfId="27080"/>
    <cellStyle name="Normal 13 14 12" xfId="27081"/>
    <cellStyle name="Normal 13 14 12 2" xfId="27082"/>
    <cellStyle name="Normal 13 14 12 2 2" xfId="27083"/>
    <cellStyle name="Normal 13 14 13" xfId="27084"/>
    <cellStyle name="Normal 13 14 13 2" xfId="27085"/>
    <cellStyle name="Normal 13 14 13 2 2" xfId="27086"/>
    <cellStyle name="Normal 13 14 14" xfId="27087"/>
    <cellStyle name="Normal 13 14 14 2" xfId="27088"/>
    <cellStyle name="Normal 13 14 14 2 2" xfId="27089"/>
    <cellStyle name="Normal 13 14 15" xfId="27090"/>
    <cellStyle name="Normal 13 14 15 2" xfId="27091"/>
    <cellStyle name="Normal 13 14 2" xfId="27092"/>
    <cellStyle name="Normal 13 14 2 2" xfId="27093"/>
    <cellStyle name="Normal 13 14 2 2 2" xfId="27094"/>
    <cellStyle name="Normal 13 14 3" xfId="27095"/>
    <cellStyle name="Normal 13 14 3 2" xfId="27096"/>
    <cellStyle name="Normal 13 14 3 2 2" xfId="27097"/>
    <cellStyle name="Normal 13 14 4" xfId="27098"/>
    <cellStyle name="Normal 13 14 4 2" xfId="27099"/>
    <cellStyle name="Normal 13 14 4 2 2" xfId="27100"/>
    <cellStyle name="Normal 13 14 5" xfId="27101"/>
    <cellStyle name="Normal 13 14 5 2" xfId="27102"/>
    <cellStyle name="Normal 13 14 5 2 2" xfId="27103"/>
    <cellStyle name="Normal 13 14 6" xfId="27104"/>
    <cellStyle name="Normal 13 14 6 2" xfId="27105"/>
    <cellStyle name="Normal 13 14 6 2 2" xfId="27106"/>
    <cellStyle name="Normal 13 14 7" xfId="27107"/>
    <cellStyle name="Normal 13 14 7 2" xfId="27108"/>
    <cellStyle name="Normal 13 14 7 2 2" xfId="27109"/>
    <cellStyle name="Normal 13 14 8" xfId="27110"/>
    <cellStyle name="Normal 13 14 8 2" xfId="27111"/>
    <cellStyle name="Normal 13 14 8 2 2" xfId="27112"/>
    <cellStyle name="Normal 13 14 9" xfId="27113"/>
    <cellStyle name="Normal 13 14 9 2" xfId="27114"/>
    <cellStyle name="Normal 13 14 9 2 2" xfId="27115"/>
    <cellStyle name="Normal 13 15" xfId="27116"/>
    <cellStyle name="Normal 13 15 10" xfId="27117"/>
    <cellStyle name="Normal 13 15 10 2" xfId="27118"/>
    <cellStyle name="Normal 13 15 10 2 2" xfId="27119"/>
    <cellStyle name="Normal 13 15 11" xfId="27120"/>
    <cellStyle name="Normal 13 15 11 2" xfId="27121"/>
    <cellStyle name="Normal 13 15 11 2 2" xfId="27122"/>
    <cellStyle name="Normal 13 15 12" xfId="27123"/>
    <cellStyle name="Normal 13 15 12 2" xfId="27124"/>
    <cellStyle name="Normal 13 15 12 2 2" xfId="27125"/>
    <cellStyle name="Normal 13 15 13" xfId="27126"/>
    <cellStyle name="Normal 13 15 13 2" xfId="27127"/>
    <cellStyle name="Normal 13 15 13 2 2" xfId="27128"/>
    <cellStyle name="Normal 13 15 14" xfId="27129"/>
    <cellStyle name="Normal 13 15 14 2" xfId="27130"/>
    <cellStyle name="Normal 13 15 14 2 2" xfId="27131"/>
    <cellStyle name="Normal 13 15 15" xfId="27132"/>
    <cellStyle name="Normal 13 15 15 2" xfId="27133"/>
    <cellStyle name="Normal 13 15 2" xfId="27134"/>
    <cellStyle name="Normal 13 15 2 2" xfId="27135"/>
    <cellStyle name="Normal 13 15 2 2 2" xfId="27136"/>
    <cellStyle name="Normal 13 15 3" xfId="27137"/>
    <cellStyle name="Normal 13 15 3 2" xfId="27138"/>
    <cellStyle name="Normal 13 15 3 2 2" xfId="27139"/>
    <cellStyle name="Normal 13 15 4" xfId="27140"/>
    <cellStyle name="Normal 13 15 4 2" xfId="27141"/>
    <cellStyle name="Normal 13 15 4 2 2" xfId="27142"/>
    <cellStyle name="Normal 13 15 5" xfId="27143"/>
    <cellStyle name="Normal 13 15 5 2" xfId="27144"/>
    <cellStyle name="Normal 13 15 5 2 2" xfId="27145"/>
    <cellStyle name="Normal 13 15 6" xfId="27146"/>
    <cellStyle name="Normal 13 15 6 2" xfId="27147"/>
    <cellStyle name="Normal 13 15 6 2 2" xfId="27148"/>
    <cellStyle name="Normal 13 15 7" xfId="27149"/>
    <cellStyle name="Normal 13 15 7 2" xfId="27150"/>
    <cellStyle name="Normal 13 15 7 2 2" xfId="27151"/>
    <cellStyle name="Normal 13 15 8" xfId="27152"/>
    <cellStyle name="Normal 13 15 8 2" xfId="27153"/>
    <cellStyle name="Normal 13 15 8 2 2" xfId="27154"/>
    <cellStyle name="Normal 13 15 9" xfId="27155"/>
    <cellStyle name="Normal 13 15 9 2" xfId="27156"/>
    <cellStyle name="Normal 13 15 9 2 2" xfId="27157"/>
    <cellStyle name="Normal 13 16" xfId="27158"/>
    <cellStyle name="Normal 13 16 10" xfId="27159"/>
    <cellStyle name="Normal 13 16 10 2" xfId="27160"/>
    <cellStyle name="Normal 13 16 10 2 2" xfId="27161"/>
    <cellStyle name="Normal 13 16 11" xfId="27162"/>
    <cellStyle name="Normal 13 16 11 2" xfId="27163"/>
    <cellStyle name="Normal 13 16 11 2 2" xfId="27164"/>
    <cellStyle name="Normal 13 16 12" xfId="27165"/>
    <cellStyle name="Normal 13 16 12 2" xfId="27166"/>
    <cellStyle name="Normal 13 16 12 2 2" xfId="27167"/>
    <cellStyle name="Normal 13 16 13" xfId="27168"/>
    <cellStyle name="Normal 13 16 13 2" xfId="27169"/>
    <cellStyle name="Normal 13 16 13 2 2" xfId="27170"/>
    <cellStyle name="Normal 13 16 14" xfId="27171"/>
    <cellStyle name="Normal 13 16 14 2" xfId="27172"/>
    <cellStyle name="Normal 13 16 14 2 2" xfId="27173"/>
    <cellStyle name="Normal 13 16 15" xfId="27174"/>
    <cellStyle name="Normal 13 16 15 2" xfId="27175"/>
    <cellStyle name="Normal 13 16 2" xfId="27176"/>
    <cellStyle name="Normal 13 16 2 2" xfId="27177"/>
    <cellStyle name="Normal 13 16 2 2 2" xfId="27178"/>
    <cellStyle name="Normal 13 16 3" xfId="27179"/>
    <cellStyle name="Normal 13 16 3 2" xfId="27180"/>
    <cellStyle name="Normal 13 16 3 2 2" xfId="27181"/>
    <cellStyle name="Normal 13 16 4" xfId="27182"/>
    <cellStyle name="Normal 13 16 4 2" xfId="27183"/>
    <cellStyle name="Normal 13 16 4 2 2" xfId="27184"/>
    <cellStyle name="Normal 13 16 5" xfId="27185"/>
    <cellStyle name="Normal 13 16 5 2" xfId="27186"/>
    <cellStyle name="Normal 13 16 5 2 2" xfId="27187"/>
    <cellStyle name="Normal 13 16 6" xfId="27188"/>
    <cellStyle name="Normal 13 16 6 2" xfId="27189"/>
    <cellStyle name="Normal 13 16 6 2 2" xfId="27190"/>
    <cellStyle name="Normal 13 16 7" xfId="27191"/>
    <cellStyle name="Normal 13 16 7 2" xfId="27192"/>
    <cellStyle name="Normal 13 16 7 2 2" xfId="27193"/>
    <cellStyle name="Normal 13 16 8" xfId="27194"/>
    <cellStyle name="Normal 13 16 8 2" xfId="27195"/>
    <cellStyle name="Normal 13 16 8 2 2" xfId="27196"/>
    <cellStyle name="Normal 13 16 9" xfId="27197"/>
    <cellStyle name="Normal 13 16 9 2" xfId="27198"/>
    <cellStyle name="Normal 13 16 9 2 2" xfId="27199"/>
    <cellStyle name="Normal 13 17" xfId="27200"/>
    <cellStyle name="Normal 13 17 10" xfId="27201"/>
    <cellStyle name="Normal 13 17 10 2" xfId="27202"/>
    <cellStyle name="Normal 13 17 10 2 2" xfId="27203"/>
    <cellStyle name="Normal 13 17 11" xfId="27204"/>
    <cellStyle name="Normal 13 17 11 2" xfId="27205"/>
    <cellStyle name="Normal 13 17 11 2 2" xfId="27206"/>
    <cellStyle name="Normal 13 17 12" xfId="27207"/>
    <cellStyle name="Normal 13 17 12 2" xfId="27208"/>
    <cellStyle name="Normal 13 17 12 2 2" xfId="27209"/>
    <cellStyle name="Normal 13 17 13" xfId="27210"/>
    <cellStyle name="Normal 13 17 13 2" xfId="27211"/>
    <cellStyle name="Normal 13 17 13 2 2" xfId="27212"/>
    <cellStyle name="Normal 13 17 14" xfId="27213"/>
    <cellStyle name="Normal 13 17 14 2" xfId="27214"/>
    <cellStyle name="Normal 13 17 14 2 2" xfId="27215"/>
    <cellStyle name="Normal 13 17 15" xfId="27216"/>
    <cellStyle name="Normal 13 17 15 2" xfId="27217"/>
    <cellStyle name="Normal 13 17 2" xfId="27218"/>
    <cellStyle name="Normal 13 17 2 2" xfId="27219"/>
    <cellStyle name="Normal 13 17 2 2 2" xfId="27220"/>
    <cellStyle name="Normal 13 17 3" xfId="27221"/>
    <cellStyle name="Normal 13 17 3 2" xfId="27222"/>
    <cellStyle name="Normal 13 17 3 2 2" xfId="27223"/>
    <cellStyle name="Normal 13 17 4" xfId="27224"/>
    <cellStyle name="Normal 13 17 4 2" xfId="27225"/>
    <cellStyle name="Normal 13 17 4 2 2" xfId="27226"/>
    <cellStyle name="Normal 13 17 5" xfId="27227"/>
    <cellStyle name="Normal 13 17 5 2" xfId="27228"/>
    <cellStyle name="Normal 13 17 5 2 2" xfId="27229"/>
    <cellStyle name="Normal 13 17 6" xfId="27230"/>
    <cellStyle name="Normal 13 17 6 2" xfId="27231"/>
    <cellStyle name="Normal 13 17 6 2 2" xfId="27232"/>
    <cellStyle name="Normal 13 17 7" xfId="27233"/>
    <cellStyle name="Normal 13 17 7 2" xfId="27234"/>
    <cellStyle name="Normal 13 17 7 2 2" xfId="27235"/>
    <cellStyle name="Normal 13 17 8" xfId="27236"/>
    <cellStyle name="Normal 13 17 8 2" xfId="27237"/>
    <cellStyle name="Normal 13 17 8 2 2" xfId="27238"/>
    <cellStyle name="Normal 13 17 9" xfId="27239"/>
    <cellStyle name="Normal 13 17 9 2" xfId="27240"/>
    <cellStyle name="Normal 13 17 9 2 2" xfId="27241"/>
    <cellStyle name="Normal 13 18" xfId="27242"/>
    <cellStyle name="Normal 13 18 10" xfId="27243"/>
    <cellStyle name="Normal 13 18 10 2" xfId="27244"/>
    <cellStyle name="Normal 13 18 10 2 2" xfId="27245"/>
    <cellStyle name="Normal 13 18 11" xfId="27246"/>
    <cellStyle name="Normal 13 18 11 2" xfId="27247"/>
    <cellStyle name="Normal 13 18 11 2 2" xfId="27248"/>
    <cellStyle name="Normal 13 18 12" xfId="27249"/>
    <cellStyle name="Normal 13 18 12 2" xfId="27250"/>
    <cellStyle name="Normal 13 18 12 2 2" xfId="27251"/>
    <cellStyle name="Normal 13 18 13" xfId="27252"/>
    <cellStyle name="Normal 13 18 13 2" xfId="27253"/>
    <cellStyle name="Normal 13 18 13 2 2" xfId="27254"/>
    <cellStyle name="Normal 13 18 14" xfId="27255"/>
    <cellStyle name="Normal 13 18 14 2" xfId="27256"/>
    <cellStyle name="Normal 13 18 14 2 2" xfId="27257"/>
    <cellStyle name="Normal 13 18 15" xfId="27258"/>
    <cellStyle name="Normal 13 18 15 2" xfId="27259"/>
    <cellStyle name="Normal 13 18 2" xfId="27260"/>
    <cellStyle name="Normal 13 18 2 2" xfId="27261"/>
    <cellStyle name="Normal 13 18 2 2 2" xfId="27262"/>
    <cellStyle name="Normal 13 18 3" xfId="27263"/>
    <cellStyle name="Normal 13 18 3 2" xfId="27264"/>
    <cellStyle name="Normal 13 18 3 2 2" xfId="27265"/>
    <cellStyle name="Normal 13 18 4" xfId="27266"/>
    <cellStyle name="Normal 13 18 4 2" xfId="27267"/>
    <cellStyle name="Normal 13 18 4 2 2" xfId="27268"/>
    <cellStyle name="Normal 13 18 5" xfId="27269"/>
    <cellStyle name="Normal 13 18 5 2" xfId="27270"/>
    <cellStyle name="Normal 13 18 5 2 2" xfId="27271"/>
    <cellStyle name="Normal 13 18 6" xfId="27272"/>
    <cellStyle name="Normal 13 18 6 2" xfId="27273"/>
    <cellStyle name="Normal 13 18 6 2 2" xfId="27274"/>
    <cellStyle name="Normal 13 18 7" xfId="27275"/>
    <cellStyle name="Normal 13 18 7 2" xfId="27276"/>
    <cellStyle name="Normal 13 18 7 2 2" xfId="27277"/>
    <cellStyle name="Normal 13 18 8" xfId="27278"/>
    <cellStyle name="Normal 13 18 8 2" xfId="27279"/>
    <cellStyle name="Normal 13 18 8 2 2" xfId="27280"/>
    <cellStyle name="Normal 13 18 9" xfId="27281"/>
    <cellStyle name="Normal 13 18 9 2" xfId="27282"/>
    <cellStyle name="Normal 13 18 9 2 2" xfId="27283"/>
    <cellStyle name="Normal 13 19" xfId="27284"/>
    <cellStyle name="Normal 13 19 10" xfId="27285"/>
    <cellStyle name="Normal 13 19 10 2" xfId="27286"/>
    <cellStyle name="Normal 13 19 10 2 2" xfId="27287"/>
    <cellStyle name="Normal 13 19 11" xfId="27288"/>
    <cellStyle name="Normal 13 19 11 2" xfId="27289"/>
    <cellStyle name="Normal 13 19 11 2 2" xfId="27290"/>
    <cellStyle name="Normal 13 19 12" xfId="27291"/>
    <cellStyle name="Normal 13 19 12 2" xfId="27292"/>
    <cellStyle name="Normal 13 19 12 2 2" xfId="27293"/>
    <cellStyle name="Normal 13 19 13" xfId="27294"/>
    <cellStyle name="Normal 13 19 13 2" xfId="27295"/>
    <cellStyle name="Normal 13 19 13 2 2" xfId="27296"/>
    <cellStyle name="Normal 13 19 14" xfId="27297"/>
    <cellStyle name="Normal 13 19 14 2" xfId="27298"/>
    <cellStyle name="Normal 13 19 14 2 2" xfId="27299"/>
    <cellStyle name="Normal 13 19 15" xfId="27300"/>
    <cellStyle name="Normal 13 19 15 2" xfId="27301"/>
    <cellStyle name="Normal 13 19 2" xfId="27302"/>
    <cellStyle name="Normal 13 19 2 2" xfId="27303"/>
    <cellStyle name="Normal 13 19 2 2 2" xfId="27304"/>
    <cellStyle name="Normal 13 19 3" xfId="27305"/>
    <cellStyle name="Normal 13 19 3 2" xfId="27306"/>
    <cellStyle name="Normal 13 19 3 2 2" xfId="27307"/>
    <cellStyle name="Normal 13 19 4" xfId="27308"/>
    <cellStyle name="Normal 13 19 4 2" xfId="27309"/>
    <cellStyle name="Normal 13 19 4 2 2" xfId="27310"/>
    <cellStyle name="Normal 13 19 5" xfId="27311"/>
    <cellStyle name="Normal 13 19 5 2" xfId="27312"/>
    <cellStyle name="Normal 13 19 5 2 2" xfId="27313"/>
    <cellStyle name="Normal 13 19 6" xfId="27314"/>
    <cellStyle name="Normal 13 19 6 2" xfId="27315"/>
    <cellStyle name="Normal 13 19 6 2 2" xfId="27316"/>
    <cellStyle name="Normal 13 19 7" xfId="27317"/>
    <cellStyle name="Normal 13 19 7 2" xfId="27318"/>
    <cellStyle name="Normal 13 19 7 2 2" xfId="27319"/>
    <cellStyle name="Normal 13 19 8" xfId="27320"/>
    <cellStyle name="Normal 13 19 8 2" xfId="27321"/>
    <cellStyle name="Normal 13 19 8 2 2" xfId="27322"/>
    <cellStyle name="Normal 13 19 9" xfId="27323"/>
    <cellStyle name="Normal 13 19 9 2" xfId="27324"/>
    <cellStyle name="Normal 13 19 9 2 2" xfId="27325"/>
    <cellStyle name="Normal 13 2" xfId="27326"/>
    <cellStyle name="Normal 13 2 10" xfId="27327"/>
    <cellStyle name="Normal 13 2 10 2" xfId="27328"/>
    <cellStyle name="Normal 13 2 10 2 2" xfId="27329"/>
    <cellStyle name="Normal 13 2 11" xfId="27330"/>
    <cellStyle name="Normal 13 2 11 2" xfId="27331"/>
    <cellStyle name="Normal 13 2 11 2 2" xfId="27332"/>
    <cellStyle name="Normal 13 2 12" xfId="27333"/>
    <cellStyle name="Normal 13 2 12 2" xfId="27334"/>
    <cellStyle name="Normal 13 2 12 2 2" xfId="27335"/>
    <cellStyle name="Normal 13 2 13" xfId="27336"/>
    <cellStyle name="Normal 13 2 13 2" xfId="27337"/>
    <cellStyle name="Normal 13 2 13 2 2" xfId="27338"/>
    <cellStyle name="Normal 13 2 14" xfId="27339"/>
    <cellStyle name="Normal 13 2 14 2" xfId="27340"/>
    <cellStyle name="Normal 13 2 14 2 2" xfId="27341"/>
    <cellStyle name="Normal 13 2 15" xfId="27342"/>
    <cellStyle name="Normal 13 2 15 2" xfId="27343"/>
    <cellStyle name="Normal 13 2 15 2 2" xfId="27344"/>
    <cellStyle name="Normal 13 2 16" xfId="27345"/>
    <cellStyle name="Normal 13 2 16 2" xfId="27346"/>
    <cellStyle name="Normal 13 2 16 2 2" xfId="27347"/>
    <cellStyle name="Normal 13 2 17" xfId="27348"/>
    <cellStyle name="Normal 13 2 17 2" xfId="27349"/>
    <cellStyle name="Normal 13 2 17 2 2" xfId="27350"/>
    <cellStyle name="Normal 13 2 18" xfId="27351"/>
    <cellStyle name="Normal 13 2 18 2" xfId="27352"/>
    <cellStyle name="Normal 13 2 2" xfId="27353"/>
    <cellStyle name="Normal 13 2 2 2" xfId="27354"/>
    <cellStyle name="Normal 13 2 2 2 2" xfId="27355"/>
    <cellStyle name="Normal 13 2 3" xfId="27356"/>
    <cellStyle name="Normal 13 2 3 2" xfId="27357"/>
    <cellStyle name="Normal 13 2 3 2 2" xfId="27358"/>
    <cellStyle name="Normal 13 2 4" xfId="27359"/>
    <cellStyle name="Normal 13 2 4 2" xfId="27360"/>
    <cellStyle name="Normal 13 2 4 2 2" xfId="27361"/>
    <cellStyle name="Normal 13 2 5" xfId="27362"/>
    <cellStyle name="Normal 13 2 5 2" xfId="27363"/>
    <cellStyle name="Normal 13 2 5 2 2" xfId="27364"/>
    <cellStyle name="Normal 13 2 6" xfId="27365"/>
    <cellStyle name="Normal 13 2 6 2" xfId="27366"/>
    <cellStyle name="Normal 13 2 6 2 2" xfId="27367"/>
    <cellStyle name="Normal 13 2 7" xfId="27368"/>
    <cellStyle name="Normal 13 2 7 2" xfId="27369"/>
    <cellStyle name="Normal 13 2 7 2 2" xfId="27370"/>
    <cellStyle name="Normal 13 2 8" xfId="27371"/>
    <cellStyle name="Normal 13 2 8 2" xfId="27372"/>
    <cellStyle name="Normal 13 2 8 2 2" xfId="27373"/>
    <cellStyle name="Normal 13 2 9" xfId="27374"/>
    <cellStyle name="Normal 13 2 9 2" xfId="27375"/>
    <cellStyle name="Normal 13 2 9 2 2" xfId="27376"/>
    <cellStyle name="Normal 13 20" xfId="27377"/>
    <cellStyle name="Normal 13 20 10" xfId="27378"/>
    <cellStyle name="Normal 13 20 10 2" xfId="27379"/>
    <cellStyle name="Normal 13 20 10 2 2" xfId="27380"/>
    <cellStyle name="Normal 13 20 11" xfId="27381"/>
    <cellStyle name="Normal 13 20 11 2" xfId="27382"/>
    <cellStyle name="Normal 13 20 11 2 2" xfId="27383"/>
    <cellStyle name="Normal 13 20 12" xfId="27384"/>
    <cellStyle name="Normal 13 20 12 2" xfId="27385"/>
    <cellStyle name="Normal 13 20 12 2 2" xfId="27386"/>
    <cellStyle name="Normal 13 20 13" xfId="27387"/>
    <cellStyle name="Normal 13 20 13 2" xfId="27388"/>
    <cellStyle name="Normal 13 20 13 2 2" xfId="27389"/>
    <cellStyle name="Normal 13 20 14" xfId="27390"/>
    <cellStyle name="Normal 13 20 14 2" xfId="27391"/>
    <cellStyle name="Normal 13 20 14 2 2" xfId="27392"/>
    <cellStyle name="Normal 13 20 15" xfId="27393"/>
    <cellStyle name="Normal 13 20 15 2" xfId="27394"/>
    <cellStyle name="Normal 13 20 2" xfId="27395"/>
    <cellStyle name="Normal 13 20 2 2" xfId="27396"/>
    <cellStyle name="Normal 13 20 2 2 2" xfId="27397"/>
    <cellStyle name="Normal 13 20 3" xfId="27398"/>
    <cellStyle name="Normal 13 20 3 2" xfId="27399"/>
    <cellStyle name="Normal 13 20 3 2 2" xfId="27400"/>
    <cellStyle name="Normal 13 20 4" xfId="27401"/>
    <cellStyle name="Normal 13 20 4 2" xfId="27402"/>
    <cellStyle name="Normal 13 20 4 2 2" xfId="27403"/>
    <cellStyle name="Normal 13 20 5" xfId="27404"/>
    <cellStyle name="Normal 13 20 5 2" xfId="27405"/>
    <cellStyle name="Normal 13 20 5 2 2" xfId="27406"/>
    <cellStyle name="Normal 13 20 6" xfId="27407"/>
    <cellStyle name="Normal 13 20 6 2" xfId="27408"/>
    <cellStyle name="Normal 13 20 6 2 2" xfId="27409"/>
    <cellStyle name="Normal 13 20 7" xfId="27410"/>
    <cellStyle name="Normal 13 20 7 2" xfId="27411"/>
    <cellStyle name="Normal 13 20 7 2 2" xfId="27412"/>
    <cellStyle name="Normal 13 20 8" xfId="27413"/>
    <cellStyle name="Normal 13 20 8 2" xfId="27414"/>
    <cellStyle name="Normal 13 20 8 2 2" xfId="27415"/>
    <cellStyle name="Normal 13 20 9" xfId="27416"/>
    <cellStyle name="Normal 13 20 9 2" xfId="27417"/>
    <cellStyle name="Normal 13 20 9 2 2" xfId="27418"/>
    <cellStyle name="Normal 13 21" xfId="27419"/>
    <cellStyle name="Normal 13 21 10" xfId="27420"/>
    <cellStyle name="Normal 13 21 10 2" xfId="27421"/>
    <cellStyle name="Normal 13 21 10 2 2" xfId="27422"/>
    <cellStyle name="Normal 13 21 11" xfId="27423"/>
    <cellStyle name="Normal 13 21 11 2" xfId="27424"/>
    <cellStyle name="Normal 13 21 11 2 2" xfId="27425"/>
    <cellStyle name="Normal 13 21 12" xfId="27426"/>
    <cellStyle name="Normal 13 21 12 2" xfId="27427"/>
    <cellStyle name="Normal 13 21 12 2 2" xfId="27428"/>
    <cellStyle name="Normal 13 21 13" xfId="27429"/>
    <cellStyle name="Normal 13 21 13 2" xfId="27430"/>
    <cellStyle name="Normal 13 21 13 2 2" xfId="27431"/>
    <cellStyle name="Normal 13 21 14" xfId="27432"/>
    <cellStyle name="Normal 13 21 14 2" xfId="27433"/>
    <cellStyle name="Normal 13 21 14 2 2" xfId="27434"/>
    <cellStyle name="Normal 13 21 15" xfId="27435"/>
    <cellStyle name="Normal 13 21 15 2" xfId="27436"/>
    <cellStyle name="Normal 13 21 2" xfId="27437"/>
    <cellStyle name="Normal 13 21 2 2" xfId="27438"/>
    <cellStyle name="Normal 13 21 2 2 2" xfId="27439"/>
    <cellStyle name="Normal 13 21 3" xfId="27440"/>
    <cellStyle name="Normal 13 21 3 2" xfId="27441"/>
    <cellStyle name="Normal 13 21 3 2 2" xfId="27442"/>
    <cellStyle name="Normal 13 21 4" xfId="27443"/>
    <cellStyle name="Normal 13 21 4 2" xfId="27444"/>
    <cellStyle name="Normal 13 21 4 2 2" xfId="27445"/>
    <cellStyle name="Normal 13 21 5" xfId="27446"/>
    <cellStyle name="Normal 13 21 5 2" xfId="27447"/>
    <cellStyle name="Normal 13 21 5 2 2" xfId="27448"/>
    <cellStyle name="Normal 13 21 6" xfId="27449"/>
    <cellStyle name="Normal 13 21 6 2" xfId="27450"/>
    <cellStyle name="Normal 13 21 6 2 2" xfId="27451"/>
    <cellStyle name="Normal 13 21 7" xfId="27452"/>
    <cellStyle name="Normal 13 21 7 2" xfId="27453"/>
    <cellStyle name="Normal 13 21 7 2 2" xfId="27454"/>
    <cellStyle name="Normal 13 21 8" xfId="27455"/>
    <cellStyle name="Normal 13 21 8 2" xfId="27456"/>
    <cellStyle name="Normal 13 21 8 2 2" xfId="27457"/>
    <cellStyle name="Normal 13 21 9" xfId="27458"/>
    <cellStyle name="Normal 13 21 9 2" xfId="27459"/>
    <cellStyle name="Normal 13 21 9 2 2" xfId="27460"/>
    <cellStyle name="Normal 13 22" xfId="27461"/>
    <cellStyle name="Normal 13 22 10" xfId="27462"/>
    <cellStyle name="Normal 13 22 10 2" xfId="27463"/>
    <cellStyle name="Normal 13 22 10 2 2" xfId="27464"/>
    <cellStyle name="Normal 13 22 11" xfId="27465"/>
    <cellStyle name="Normal 13 22 11 2" xfId="27466"/>
    <cellStyle name="Normal 13 22 11 2 2" xfId="27467"/>
    <cellStyle name="Normal 13 22 12" xfId="27468"/>
    <cellStyle name="Normal 13 22 12 2" xfId="27469"/>
    <cellStyle name="Normal 13 22 12 2 2" xfId="27470"/>
    <cellStyle name="Normal 13 22 13" xfId="27471"/>
    <cellStyle name="Normal 13 22 13 2" xfId="27472"/>
    <cellStyle name="Normal 13 22 13 2 2" xfId="27473"/>
    <cellStyle name="Normal 13 22 14" xfId="27474"/>
    <cellStyle name="Normal 13 22 14 2" xfId="27475"/>
    <cellStyle name="Normal 13 22 14 2 2" xfId="27476"/>
    <cellStyle name="Normal 13 22 15" xfId="27477"/>
    <cellStyle name="Normal 13 22 15 2" xfId="27478"/>
    <cellStyle name="Normal 13 22 2" xfId="27479"/>
    <cellStyle name="Normal 13 22 2 2" xfId="27480"/>
    <cellStyle name="Normal 13 22 2 2 2" xfId="27481"/>
    <cellStyle name="Normal 13 22 3" xfId="27482"/>
    <cellStyle name="Normal 13 22 3 2" xfId="27483"/>
    <cellStyle name="Normal 13 22 3 2 2" xfId="27484"/>
    <cellStyle name="Normal 13 22 4" xfId="27485"/>
    <cellStyle name="Normal 13 22 4 2" xfId="27486"/>
    <cellStyle name="Normal 13 22 4 2 2" xfId="27487"/>
    <cellStyle name="Normal 13 22 5" xfId="27488"/>
    <cellStyle name="Normal 13 22 5 2" xfId="27489"/>
    <cellStyle name="Normal 13 22 5 2 2" xfId="27490"/>
    <cellStyle name="Normal 13 22 6" xfId="27491"/>
    <cellStyle name="Normal 13 22 6 2" xfId="27492"/>
    <cellStyle name="Normal 13 22 6 2 2" xfId="27493"/>
    <cellStyle name="Normal 13 22 7" xfId="27494"/>
    <cellStyle name="Normal 13 22 7 2" xfId="27495"/>
    <cellStyle name="Normal 13 22 7 2 2" xfId="27496"/>
    <cellStyle name="Normal 13 22 8" xfId="27497"/>
    <cellStyle name="Normal 13 22 8 2" xfId="27498"/>
    <cellStyle name="Normal 13 22 8 2 2" xfId="27499"/>
    <cellStyle name="Normal 13 22 9" xfId="27500"/>
    <cellStyle name="Normal 13 22 9 2" xfId="27501"/>
    <cellStyle name="Normal 13 22 9 2 2" xfId="27502"/>
    <cellStyle name="Normal 13 23" xfId="27503"/>
    <cellStyle name="Normal 13 23 10" xfId="27504"/>
    <cellStyle name="Normal 13 23 10 2" xfId="27505"/>
    <cellStyle name="Normal 13 23 10 2 2" xfId="27506"/>
    <cellStyle name="Normal 13 23 11" xfId="27507"/>
    <cellStyle name="Normal 13 23 11 2" xfId="27508"/>
    <cellStyle name="Normal 13 23 11 2 2" xfId="27509"/>
    <cellStyle name="Normal 13 23 12" xfId="27510"/>
    <cellStyle name="Normal 13 23 12 2" xfId="27511"/>
    <cellStyle name="Normal 13 23 12 2 2" xfId="27512"/>
    <cellStyle name="Normal 13 23 13" xfId="27513"/>
    <cellStyle name="Normal 13 23 13 2" xfId="27514"/>
    <cellStyle name="Normal 13 23 13 2 2" xfId="27515"/>
    <cellStyle name="Normal 13 23 14" xfId="27516"/>
    <cellStyle name="Normal 13 23 14 2" xfId="27517"/>
    <cellStyle name="Normal 13 23 14 2 2" xfId="27518"/>
    <cellStyle name="Normal 13 23 15" xfId="27519"/>
    <cellStyle name="Normal 13 23 15 2" xfId="27520"/>
    <cellStyle name="Normal 13 23 2" xfId="27521"/>
    <cellStyle name="Normal 13 23 2 2" xfId="27522"/>
    <cellStyle name="Normal 13 23 2 2 2" xfId="27523"/>
    <cellStyle name="Normal 13 23 3" xfId="27524"/>
    <cellStyle name="Normal 13 23 3 2" xfId="27525"/>
    <cellStyle name="Normal 13 23 3 2 2" xfId="27526"/>
    <cellStyle name="Normal 13 23 4" xfId="27527"/>
    <cellStyle name="Normal 13 23 4 2" xfId="27528"/>
    <cellStyle name="Normal 13 23 4 2 2" xfId="27529"/>
    <cellStyle name="Normal 13 23 5" xfId="27530"/>
    <cellStyle name="Normal 13 23 5 2" xfId="27531"/>
    <cellStyle name="Normal 13 23 5 2 2" xfId="27532"/>
    <cellStyle name="Normal 13 23 6" xfId="27533"/>
    <cellStyle name="Normal 13 23 6 2" xfId="27534"/>
    <cellStyle name="Normal 13 23 6 2 2" xfId="27535"/>
    <cellStyle name="Normal 13 23 7" xfId="27536"/>
    <cellStyle name="Normal 13 23 7 2" xfId="27537"/>
    <cellStyle name="Normal 13 23 7 2 2" xfId="27538"/>
    <cellStyle name="Normal 13 23 8" xfId="27539"/>
    <cellStyle name="Normal 13 23 8 2" xfId="27540"/>
    <cellStyle name="Normal 13 23 8 2 2" xfId="27541"/>
    <cellStyle name="Normal 13 23 9" xfId="27542"/>
    <cellStyle name="Normal 13 23 9 2" xfId="27543"/>
    <cellStyle name="Normal 13 23 9 2 2" xfId="27544"/>
    <cellStyle name="Normal 13 24" xfId="27545"/>
    <cellStyle name="Normal 13 24 2" xfId="27546"/>
    <cellStyle name="Normal 13 24 2 2" xfId="27547"/>
    <cellStyle name="Normal 13 25" xfId="27548"/>
    <cellStyle name="Normal 13 25 2" xfId="27549"/>
    <cellStyle name="Normal 13 25 2 2" xfId="27550"/>
    <cellStyle name="Normal 13 26" xfId="27551"/>
    <cellStyle name="Normal 13 26 2" xfId="27552"/>
    <cellStyle name="Normal 13 26 2 2" xfId="27553"/>
    <cellStyle name="Normal 13 27" xfId="27554"/>
    <cellStyle name="Normal 13 27 2" xfId="27555"/>
    <cellStyle name="Normal 13 27 2 2" xfId="27556"/>
    <cellStyle name="Normal 13 28" xfId="27557"/>
    <cellStyle name="Normal 13 28 2" xfId="27558"/>
    <cellStyle name="Normal 13 28 2 2" xfId="27559"/>
    <cellStyle name="Normal 13 29" xfId="27560"/>
    <cellStyle name="Normal 13 29 2" xfId="27561"/>
    <cellStyle name="Normal 13 29 2 2" xfId="27562"/>
    <cellStyle name="Normal 13 3" xfId="27563"/>
    <cellStyle name="Normal 13 3 10" xfId="27564"/>
    <cellStyle name="Normal 13 3 10 2" xfId="27565"/>
    <cellStyle name="Normal 13 3 10 2 2" xfId="27566"/>
    <cellStyle name="Normal 13 3 11" xfId="27567"/>
    <cellStyle name="Normal 13 3 11 2" xfId="27568"/>
    <cellStyle name="Normal 13 3 11 2 2" xfId="27569"/>
    <cellStyle name="Normal 13 3 12" xfId="27570"/>
    <cellStyle name="Normal 13 3 12 2" xfId="27571"/>
    <cellStyle name="Normal 13 3 12 2 2" xfId="27572"/>
    <cellStyle name="Normal 13 3 13" xfId="27573"/>
    <cellStyle name="Normal 13 3 13 2" xfId="27574"/>
    <cellStyle name="Normal 13 3 13 2 2" xfId="27575"/>
    <cellStyle name="Normal 13 3 14" xfId="27576"/>
    <cellStyle name="Normal 13 3 14 2" xfId="27577"/>
    <cellStyle name="Normal 13 3 14 2 2" xfId="27578"/>
    <cellStyle name="Normal 13 3 15" xfId="27579"/>
    <cellStyle name="Normal 13 3 15 2" xfId="27580"/>
    <cellStyle name="Normal 13 3 2" xfId="27581"/>
    <cellStyle name="Normal 13 3 2 2" xfId="27582"/>
    <cellStyle name="Normal 13 3 2 2 2" xfId="27583"/>
    <cellStyle name="Normal 13 3 3" xfId="27584"/>
    <cellStyle name="Normal 13 3 3 2" xfId="27585"/>
    <cellStyle name="Normal 13 3 3 2 2" xfId="27586"/>
    <cellStyle name="Normal 13 3 4" xfId="27587"/>
    <cellStyle name="Normal 13 3 4 2" xfId="27588"/>
    <cellStyle name="Normal 13 3 4 2 2" xfId="27589"/>
    <cellStyle name="Normal 13 3 5" xfId="27590"/>
    <cellStyle name="Normal 13 3 5 2" xfId="27591"/>
    <cellStyle name="Normal 13 3 5 2 2" xfId="27592"/>
    <cellStyle name="Normal 13 3 6" xfId="27593"/>
    <cellStyle name="Normal 13 3 6 2" xfId="27594"/>
    <cellStyle name="Normal 13 3 6 2 2" xfId="27595"/>
    <cellStyle name="Normal 13 3 7" xfId="27596"/>
    <cellStyle name="Normal 13 3 7 2" xfId="27597"/>
    <cellStyle name="Normal 13 3 7 2 2" xfId="27598"/>
    <cellStyle name="Normal 13 3 8" xfId="27599"/>
    <cellStyle name="Normal 13 3 8 2" xfId="27600"/>
    <cellStyle name="Normal 13 3 8 2 2" xfId="27601"/>
    <cellStyle name="Normal 13 3 9" xfId="27602"/>
    <cellStyle name="Normal 13 3 9 2" xfId="27603"/>
    <cellStyle name="Normal 13 3 9 2 2" xfId="27604"/>
    <cellStyle name="Normal 13 30" xfId="27605"/>
    <cellStyle name="Normal 13 30 2" xfId="27606"/>
    <cellStyle name="Normal 13 30 2 2" xfId="27607"/>
    <cellStyle name="Normal 13 31" xfId="27608"/>
    <cellStyle name="Normal 13 31 2" xfId="27609"/>
    <cellStyle name="Normal 13 31 2 2" xfId="27610"/>
    <cellStyle name="Normal 13 32" xfId="27611"/>
    <cellStyle name="Normal 13 32 2" xfId="27612"/>
    <cellStyle name="Normal 13 32 2 2" xfId="27613"/>
    <cellStyle name="Normal 13 33" xfId="27614"/>
    <cellStyle name="Normal 13 33 2" xfId="27615"/>
    <cellStyle name="Normal 13 33 2 2" xfId="27616"/>
    <cellStyle name="Normal 13 34" xfId="27617"/>
    <cellStyle name="Normal 13 34 2" xfId="27618"/>
    <cellStyle name="Normal 13 34 2 2" xfId="27619"/>
    <cellStyle name="Normal 13 35" xfId="27620"/>
    <cellStyle name="Normal 13 35 2" xfId="27621"/>
    <cellStyle name="Normal 13 35 2 2" xfId="27622"/>
    <cellStyle name="Normal 13 36" xfId="27623"/>
    <cellStyle name="Normal 13 36 2" xfId="27624"/>
    <cellStyle name="Normal 13 36 2 2" xfId="27625"/>
    <cellStyle name="Normal 13 37" xfId="27626"/>
    <cellStyle name="Normal 13 37 2" xfId="27627"/>
    <cellStyle name="Normal 13 4" xfId="27628"/>
    <cellStyle name="Normal 13 4 10" xfId="27629"/>
    <cellStyle name="Normal 13 4 10 2" xfId="27630"/>
    <cellStyle name="Normal 13 4 10 2 2" xfId="27631"/>
    <cellStyle name="Normal 13 4 11" xfId="27632"/>
    <cellStyle name="Normal 13 4 11 2" xfId="27633"/>
    <cellStyle name="Normal 13 4 11 2 2" xfId="27634"/>
    <cellStyle name="Normal 13 4 12" xfId="27635"/>
    <cellStyle name="Normal 13 4 12 2" xfId="27636"/>
    <cellStyle name="Normal 13 4 12 2 2" xfId="27637"/>
    <cellStyle name="Normal 13 4 13" xfId="27638"/>
    <cellStyle name="Normal 13 4 13 2" xfId="27639"/>
    <cellStyle name="Normal 13 4 13 2 2" xfId="27640"/>
    <cellStyle name="Normal 13 4 14" xfId="27641"/>
    <cellStyle name="Normal 13 4 14 2" xfId="27642"/>
    <cellStyle name="Normal 13 4 14 2 2" xfId="27643"/>
    <cellStyle name="Normal 13 4 15" xfId="27644"/>
    <cellStyle name="Normal 13 4 15 2" xfId="27645"/>
    <cellStyle name="Normal 13 4 2" xfId="27646"/>
    <cellStyle name="Normal 13 4 2 2" xfId="27647"/>
    <cellStyle name="Normal 13 4 2 2 2" xfId="27648"/>
    <cellStyle name="Normal 13 4 3" xfId="27649"/>
    <cellStyle name="Normal 13 4 3 2" xfId="27650"/>
    <cellStyle name="Normal 13 4 3 2 2" xfId="27651"/>
    <cellStyle name="Normal 13 4 4" xfId="27652"/>
    <cellStyle name="Normal 13 4 4 2" xfId="27653"/>
    <cellStyle name="Normal 13 4 4 2 2" xfId="27654"/>
    <cellStyle name="Normal 13 4 5" xfId="27655"/>
    <cellStyle name="Normal 13 4 5 2" xfId="27656"/>
    <cellStyle name="Normal 13 4 5 2 2" xfId="27657"/>
    <cellStyle name="Normal 13 4 6" xfId="27658"/>
    <cellStyle name="Normal 13 4 6 2" xfId="27659"/>
    <cellStyle name="Normal 13 4 6 2 2" xfId="27660"/>
    <cellStyle name="Normal 13 4 7" xfId="27661"/>
    <cellStyle name="Normal 13 4 7 2" xfId="27662"/>
    <cellStyle name="Normal 13 4 7 2 2" xfId="27663"/>
    <cellStyle name="Normal 13 4 8" xfId="27664"/>
    <cellStyle name="Normal 13 4 8 2" xfId="27665"/>
    <cellStyle name="Normal 13 4 8 2 2" xfId="27666"/>
    <cellStyle name="Normal 13 4 9" xfId="27667"/>
    <cellStyle name="Normal 13 4 9 2" xfId="27668"/>
    <cellStyle name="Normal 13 4 9 2 2" xfId="27669"/>
    <cellStyle name="Normal 13 5" xfId="27670"/>
    <cellStyle name="Normal 13 5 10" xfId="27671"/>
    <cellStyle name="Normal 13 5 10 2" xfId="27672"/>
    <cellStyle name="Normal 13 5 10 2 2" xfId="27673"/>
    <cellStyle name="Normal 13 5 11" xfId="27674"/>
    <cellStyle name="Normal 13 5 11 2" xfId="27675"/>
    <cellStyle name="Normal 13 5 11 2 2" xfId="27676"/>
    <cellStyle name="Normal 13 5 12" xfId="27677"/>
    <cellStyle name="Normal 13 5 12 2" xfId="27678"/>
    <cellStyle name="Normal 13 5 12 2 2" xfId="27679"/>
    <cellStyle name="Normal 13 5 13" xfId="27680"/>
    <cellStyle name="Normal 13 5 13 2" xfId="27681"/>
    <cellStyle name="Normal 13 5 13 2 2" xfId="27682"/>
    <cellStyle name="Normal 13 5 14" xfId="27683"/>
    <cellStyle name="Normal 13 5 14 2" xfId="27684"/>
    <cellStyle name="Normal 13 5 14 2 2" xfId="27685"/>
    <cellStyle name="Normal 13 5 15" xfId="27686"/>
    <cellStyle name="Normal 13 5 15 2" xfId="27687"/>
    <cellStyle name="Normal 13 5 2" xfId="27688"/>
    <cellStyle name="Normal 13 5 2 2" xfId="27689"/>
    <cellStyle name="Normal 13 5 2 2 2" xfId="27690"/>
    <cellStyle name="Normal 13 5 3" xfId="27691"/>
    <cellStyle name="Normal 13 5 3 2" xfId="27692"/>
    <cellStyle name="Normal 13 5 3 2 2" xfId="27693"/>
    <cellStyle name="Normal 13 5 4" xfId="27694"/>
    <cellStyle name="Normal 13 5 4 2" xfId="27695"/>
    <cellStyle name="Normal 13 5 4 2 2" xfId="27696"/>
    <cellStyle name="Normal 13 5 5" xfId="27697"/>
    <cellStyle name="Normal 13 5 5 2" xfId="27698"/>
    <cellStyle name="Normal 13 5 5 2 2" xfId="27699"/>
    <cellStyle name="Normal 13 5 6" xfId="27700"/>
    <cellStyle name="Normal 13 5 6 2" xfId="27701"/>
    <cellStyle name="Normal 13 5 6 2 2" xfId="27702"/>
    <cellStyle name="Normal 13 5 7" xfId="27703"/>
    <cellStyle name="Normal 13 5 7 2" xfId="27704"/>
    <cellStyle name="Normal 13 5 7 2 2" xfId="27705"/>
    <cellStyle name="Normal 13 5 8" xfId="27706"/>
    <cellStyle name="Normal 13 5 8 2" xfId="27707"/>
    <cellStyle name="Normal 13 5 8 2 2" xfId="27708"/>
    <cellStyle name="Normal 13 5 9" xfId="27709"/>
    <cellStyle name="Normal 13 5 9 2" xfId="27710"/>
    <cellStyle name="Normal 13 5 9 2 2" xfId="27711"/>
    <cellStyle name="Normal 13 6" xfId="27712"/>
    <cellStyle name="Normal 13 6 10" xfId="27713"/>
    <cellStyle name="Normal 13 6 10 2" xfId="27714"/>
    <cellStyle name="Normal 13 6 10 2 2" xfId="27715"/>
    <cellStyle name="Normal 13 6 11" xfId="27716"/>
    <cellStyle name="Normal 13 6 11 2" xfId="27717"/>
    <cellStyle name="Normal 13 6 11 2 2" xfId="27718"/>
    <cellStyle name="Normal 13 6 12" xfId="27719"/>
    <cellStyle name="Normal 13 6 12 2" xfId="27720"/>
    <cellStyle name="Normal 13 6 12 2 2" xfId="27721"/>
    <cellStyle name="Normal 13 6 13" xfId="27722"/>
    <cellStyle name="Normal 13 6 13 2" xfId="27723"/>
    <cellStyle name="Normal 13 6 13 2 2" xfId="27724"/>
    <cellStyle name="Normal 13 6 14" xfId="27725"/>
    <cellStyle name="Normal 13 6 14 2" xfId="27726"/>
    <cellStyle name="Normal 13 6 14 2 2" xfId="27727"/>
    <cellStyle name="Normal 13 6 15" xfId="27728"/>
    <cellStyle name="Normal 13 6 15 2" xfId="27729"/>
    <cellStyle name="Normal 13 6 2" xfId="27730"/>
    <cellStyle name="Normal 13 6 2 2" xfId="27731"/>
    <cellStyle name="Normal 13 6 2 2 2" xfId="27732"/>
    <cellStyle name="Normal 13 6 3" xfId="27733"/>
    <cellStyle name="Normal 13 6 3 2" xfId="27734"/>
    <cellStyle name="Normal 13 6 3 2 2" xfId="27735"/>
    <cellStyle name="Normal 13 6 4" xfId="27736"/>
    <cellStyle name="Normal 13 6 4 2" xfId="27737"/>
    <cellStyle name="Normal 13 6 4 2 2" xfId="27738"/>
    <cellStyle name="Normal 13 6 5" xfId="27739"/>
    <cellStyle name="Normal 13 6 5 2" xfId="27740"/>
    <cellStyle name="Normal 13 6 5 2 2" xfId="27741"/>
    <cellStyle name="Normal 13 6 6" xfId="27742"/>
    <cellStyle name="Normal 13 6 6 2" xfId="27743"/>
    <cellStyle name="Normal 13 6 6 2 2" xfId="27744"/>
    <cellStyle name="Normal 13 6 7" xfId="27745"/>
    <cellStyle name="Normal 13 6 7 2" xfId="27746"/>
    <cellStyle name="Normal 13 6 7 2 2" xfId="27747"/>
    <cellStyle name="Normal 13 6 8" xfId="27748"/>
    <cellStyle name="Normal 13 6 8 2" xfId="27749"/>
    <cellStyle name="Normal 13 6 8 2 2" xfId="27750"/>
    <cellStyle name="Normal 13 6 9" xfId="27751"/>
    <cellStyle name="Normal 13 6 9 2" xfId="27752"/>
    <cellStyle name="Normal 13 6 9 2 2" xfId="27753"/>
    <cellStyle name="Normal 13 7" xfId="27754"/>
    <cellStyle name="Normal 13 7 10" xfId="27755"/>
    <cellStyle name="Normal 13 7 10 2" xfId="27756"/>
    <cellStyle name="Normal 13 7 10 2 2" xfId="27757"/>
    <cellStyle name="Normal 13 7 11" xfId="27758"/>
    <cellStyle name="Normal 13 7 11 2" xfId="27759"/>
    <cellStyle name="Normal 13 7 11 2 2" xfId="27760"/>
    <cellStyle name="Normal 13 7 12" xfId="27761"/>
    <cellStyle name="Normal 13 7 12 2" xfId="27762"/>
    <cellStyle name="Normal 13 7 12 2 2" xfId="27763"/>
    <cellStyle name="Normal 13 7 13" xfId="27764"/>
    <cellStyle name="Normal 13 7 13 2" xfId="27765"/>
    <cellStyle name="Normal 13 7 13 2 2" xfId="27766"/>
    <cellStyle name="Normal 13 7 14" xfId="27767"/>
    <cellStyle name="Normal 13 7 14 2" xfId="27768"/>
    <cellStyle name="Normal 13 7 14 2 2" xfId="27769"/>
    <cellStyle name="Normal 13 7 15" xfId="27770"/>
    <cellStyle name="Normal 13 7 15 2" xfId="27771"/>
    <cellStyle name="Normal 13 7 2" xfId="27772"/>
    <cellStyle name="Normal 13 7 2 2" xfId="27773"/>
    <cellStyle name="Normal 13 7 2 2 2" xfId="27774"/>
    <cellStyle name="Normal 13 7 3" xfId="27775"/>
    <cellStyle name="Normal 13 7 3 2" xfId="27776"/>
    <cellStyle name="Normal 13 7 3 2 2" xfId="27777"/>
    <cellStyle name="Normal 13 7 4" xfId="27778"/>
    <cellStyle name="Normal 13 7 4 2" xfId="27779"/>
    <cellStyle name="Normal 13 7 4 2 2" xfId="27780"/>
    <cellStyle name="Normal 13 7 5" xfId="27781"/>
    <cellStyle name="Normal 13 7 5 2" xfId="27782"/>
    <cellStyle name="Normal 13 7 5 2 2" xfId="27783"/>
    <cellStyle name="Normal 13 7 6" xfId="27784"/>
    <cellStyle name="Normal 13 7 6 2" xfId="27785"/>
    <cellStyle name="Normal 13 7 6 2 2" xfId="27786"/>
    <cellStyle name="Normal 13 7 7" xfId="27787"/>
    <cellStyle name="Normal 13 7 7 2" xfId="27788"/>
    <cellStyle name="Normal 13 7 7 2 2" xfId="27789"/>
    <cellStyle name="Normal 13 7 8" xfId="27790"/>
    <cellStyle name="Normal 13 7 8 2" xfId="27791"/>
    <cellStyle name="Normal 13 7 8 2 2" xfId="27792"/>
    <cellStyle name="Normal 13 7 9" xfId="27793"/>
    <cellStyle name="Normal 13 7 9 2" xfId="27794"/>
    <cellStyle name="Normal 13 7 9 2 2" xfId="27795"/>
    <cellStyle name="Normal 13 8" xfId="27796"/>
    <cellStyle name="Normal 13 8 10" xfId="27797"/>
    <cellStyle name="Normal 13 8 10 2" xfId="27798"/>
    <cellStyle name="Normal 13 8 10 2 2" xfId="27799"/>
    <cellStyle name="Normal 13 8 11" xfId="27800"/>
    <cellStyle name="Normal 13 8 11 2" xfId="27801"/>
    <cellStyle name="Normal 13 8 11 2 2" xfId="27802"/>
    <cellStyle name="Normal 13 8 12" xfId="27803"/>
    <cellStyle name="Normal 13 8 12 2" xfId="27804"/>
    <cellStyle name="Normal 13 8 12 2 2" xfId="27805"/>
    <cellStyle name="Normal 13 8 13" xfId="27806"/>
    <cellStyle name="Normal 13 8 13 2" xfId="27807"/>
    <cellStyle name="Normal 13 8 13 2 2" xfId="27808"/>
    <cellStyle name="Normal 13 8 14" xfId="27809"/>
    <cellStyle name="Normal 13 8 14 2" xfId="27810"/>
    <cellStyle name="Normal 13 8 14 2 2" xfId="27811"/>
    <cellStyle name="Normal 13 8 15" xfId="27812"/>
    <cellStyle name="Normal 13 8 15 2" xfId="27813"/>
    <cellStyle name="Normal 13 8 2" xfId="27814"/>
    <cellStyle name="Normal 13 8 2 2" xfId="27815"/>
    <cellStyle name="Normal 13 8 2 2 2" xfId="27816"/>
    <cellStyle name="Normal 13 8 3" xfId="27817"/>
    <cellStyle name="Normal 13 8 3 2" xfId="27818"/>
    <cellStyle name="Normal 13 8 3 2 2" xfId="27819"/>
    <cellStyle name="Normal 13 8 4" xfId="27820"/>
    <cellStyle name="Normal 13 8 4 2" xfId="27821"/>
    <cellStyle name="Normal 13 8 4 2 2" xfId="27822"/>
    <cellStyle name="Normal 13 8 5" xfId="27823"/>
    <cellStyle name="Normal 13 8 5 2" xfId="27824"/>
    <cellStyle name="Normal 13 8 5 2 2" xfId="27825"/>
    <cellStyle name="Normal 13 8 6" xfId="27826"/>
    <cellStyle name="Normal 13 8 6 2" xfId="27827"/>
    <cellStyle name="Normal 13 8 6 2 2" xfId="27828"/>
    <cellStyle name="Normal 13 8 7" xfId="27829"/>
    <cellStyle name="Normal 13 8 7 2" xfId="27830"/>
    <cellStyle name="Normal 13 8 7 2 2" xfId="27831"/>
    <cellStyle name="Normal 13 8 8" xfId="27832"/>
    <cellStyle name="Normal 13 8 8 2" xfId="27833"/>
    <cellStyle name="Normal 13 8 8 2 2" xfId="27834"/>
    <cellStyle name="Normal 13 8 9" xfId="27835"/>
    <cellStyle name="Normal 13 8 9 2" xfId="27836"/>
    <cellStyle name="Normal 13 8 9 2 2" xfId="27837"/>
    <cellStyle name="Normal 13 9" xfId="27838"/>
    <cellStyle name="Normal 13 9 10" xfId="27839"/>
    <cellStyle name="Normal 13 9 10 2" xfId="27840"/>
    <cellStyle name="Normal 13 9 10 2 2" xfId="27841"/>
    <cellStyle name="Normal 13 9 11" xfId="27842"/>
    <cellStyle name="Normal 13 9 11 2" xfId="27843"/>
    <cellStyle name="Normal 13 9 11 2 2" xfId="27844"/>
    <cellStyle name="Normal 13 9 12" xfId="27845"/>
    <cellStyle name="Normal 13 9 12 2" xfId="27846"/>
    <cellStyle name="Normal 13 9 12 2 2" xfId="27847"/>
    <cellStyle name="Normal 13 9 13" xfId="27848"/>
    <cellStyle name="Normal 13 9 13 2" xfId="27849"/>
    <cellStyle name="Normal 13 9 13 2 2" xfId="27850"/>
    <cellStyle name="Normal 13 9 14" xfId="27851"/>
    <cellStyle name="Normal 13 9 14 2" xfId="27852"/>
    <cellStyle name="Normal 13 9 14 2 2" xfId="27853"/>
    <cellStyle name="Normal 13 9 15" xfId="27854"/>
    <cellStyle name="Normal 13 9 15 2" xfId="27855"/>
    <cellStyle name="Normal 13 9 2" xfId="27856"/>
    <cellStyle name="Normal 13 9 2 2" xfId="27857"/>
    <cellStyle name="Normal 13 9 2 2 2" xfId="27858"/>
    <cellStyle name="Normal 13 9 3" xfId="27859"/>
    <cellStyle name="Normal 13 9 3 2" xfId="27860"/>
    <cellStyle name="Normal 13 9 3 2 2" xfId="27861"/>
    <cellStyle name="Normal 13 9 4" xfId="27862"/>
    <cellStyle name="Normal 13 9 4 2" xfId="27863"/>
    <cellStyle name="Normal 13 9 4 2 2" xfId="27864"/>
    <cellStyle name="Normal 13 9 5" xfId="27865"/>
    <cellStyle name="Normal 13 9 5 2" xfId="27866"/>
    <cellStyle name="Normal 13 9 5 2 2" xfId="27867"/>
    <cellStyle name="Normal 13 9 6" xfId="27868"/>
    <cellStyle name="Normal 13 9 6 2" xfId="27869"/>
    <cellStyle name="Normal 13 9 6 2 2" xfId="27870"/>
    <cellStyle name="Normal 13 9 7" xfId="27871"/>
    <cellStyle name="Normal 13 9 7 2" xfId="27872"/>
    <cellStyle name="Normal 13 9 7 2 2" xfId="27873"/>
    <cellStyle name="Normal 13 9 8" xfId="27874"/>
    <cellStyle name="Normal 13 9 8 2" xfId="27875"/>
    <cellStyle name="Normal 13 9 8 2 2" xfId="27876"/>
    <cellStyle name="Normal 13 9 9" xfId="27877"/>
    <cellStyle name="Normal 13 9 9 2" xfId="27878"/>
    <cellStyle name="Normal 13 9 9 2 2" xfId="27879"/>
    <cellStyle name="Normal 130" xfId="27880"/>
    <cellStyle name="Normal 131" xfId="27881"/>
    <cellStyle name="Normal 132" xfId="27882"/>
    <cellStyle name="Normal 133" xfId="27883"/>
    <cellStyle name="Normal 134" xfId="27884"/>
    <cellStyle name="Normal 135" xfId="27885"/>
    <cellStyle name="Normal 136" xfId="27886"/>
    <cellStyle name="Normal 137" xfId="27887"/>
    <cellStyle name="Normal 138" xfId="27888"/>
    <cellStyle name="Normal 139" xfId="27889"/>
    <cellStyle name="Normal 14" xfId="27890"/>
    <cellStyle name="Normal 14 10" xfId="27891"/>
    <cellStyle name="Normal 14 10 10" xfId="27892"/>
    <cellStyle name="Normal 14 10 10 2" xfId="27893"/>
    <cellStyle name="Normal 14 10 10 2 2" xfId="27894"/>
    <cellStyle name="Normal 14 10 11" xfId="27895"/>
    <cellStyle name="Normal 14 10 11 2" xfId="27896"/>
    <cellStyle name="Normal 14 10 11 2 2" xfId="27897"/>
    <cellStyle name="Normal 14 10 12" xfId="27898"/>
    <cellStyle name="Normal 14 10 12 2" xfId="27899"/>
    <cellStyle name="Normal 14 10 12 2 2" xfId="27900"/>
    <cellStyle name="Normal 14 10 13" xfId="27901"/>
    <cellStyle name="Normal 14 10 13 2" xfId="27902"/>
    <cellStyle name="Normal 14 10 13 2 2" xfId="27903"/>
    <cellStyle name="Normal 14 10 14" xfId="27904"/>
    <cellStyle name="Normal 14 10 14 2" xfId="27905"/>
    <cellStyle name="Normal 14 10 14 2 2" xfId="27906"/>
    <cellStyle name="Normal 14 10 15" xfId="27907"/>
    <cellStyle name="Normal 14 10 15 2" xfId="27908"/>
    <cellStyle name="Normal 14 10 2" xfId="27909"/>
    <cellStyle name="Normal 14 10 2 2" xfId="27910"/>
    <cellStyle name="Normal 14 10 2 2 2" xfId="27911"/>
    <cellStyle name="Normal 14 10 3" xfId="27912"/>
    <cellStyle name="Normal 14 10 3 2" xfId="27913"/>
    <cellStyle name="Normal 14 10 3 2 2" xfId="27914"/>
    <cellStyle name="Normal 14 10 4" xfId="27915"/>
    <cellStyle name="Normal 14 10 4 2" xfId="27916"/>
    <cellStyle name="Normal 14 10 4 2 2" xfId="27917"/>
    <cellStyle name="Normal 14 10 5" xfId="27918"/>
    <cellStyle name="Normal 14 10 5 2" xfId="27919"/>
    <cellStyle name="Normal 14 10 5 2 2" xfId="27920"/>
    <cellStyle name="Normal 14 10 6" xfId="27921"/>
    <cellStyle name="Normal 14 10 6 2" xfId="27922"/>
    <cellStyle name="Normal 14 10 6 2 2" xfId="27923"/>
    <cellStyle name="Normal 14 10 7" xfId="27924"/>
    <cellStyle name="Normal 14 10 7 2" xfId="27925"/>
    <cellStyle name="Normal 14 10 7 2 2" xfId="27926"/>
    <cellStyle name="Normal 14 10 8" xfId="27927"/>
    <cellStyle name="Normal 14 10 8 2" xfId="27928"/>
    <cellStyle name="Normal 14 10 8 2 2" xfId="27929"/>
    <cellStyle name="Normal 14 10 9" xfId="27930"/>
    <cellStyle name="Normal 14 10 9 2" xfId="27931"/>
    <cellStyle name="Normal 14 10 9 2 2" xfId="27932"/>
    <cellStyle name="Normal 14 11" xfId="27933"/>
    <cellStyle name="Normal 14 11 10" xfId="27934"/>
    <cellStyle name="Normal 14 11 10 2" xfId="27935"/>
    <cellStyle name="Normal 14 11 10 2 2" xfId="27936"/>
    <cellStyle name="Normal 14 11 11" xfId="27937"/>
    <cellStyle name="Normal 14 11 11 2" xfId="27938"/>
    <cellStyle name="Normal 14 11 11 2 2" xfId="27939"/>
    <cellStyle name="Normal 14 11 12" xfId="27940"/>
    <cellStyle name="Normal 14 11 12 2" xfId="27941"/>
    <cellStyle name="Normal 14 11 12 2 2" xfId="27942"/>
    <cellStyle name="Normal 14 11 13" xfId="27943"/>
    <cellStyle name="Normal 14 11 13 2" xfId="27944"/>
    <cellStyle name="Normal 14 11 13 2 2" xfId="27945"/>
    <cellStyle name="Normal 14 11 14" xfId="27946"/>
    <cellStyle name="Normal 14 11 14 2" xfId="27947"/>
    <cellStyle name="Normal 14 11 14 2 2" xfId="27948"/>
    <cellStyle name="Normal 14 11 15" xfId="27949"/>
    <cellStyle name="Normal 14 11 15 2" xfId="27950"/>
    <cellStyle name="Normal 14 11 2" xfId="27951"/>
    <cellStyle name="Normal 14 11 2 2" xfId="27952"/>
    <cellStyle name="Normal 14 11 2 2 2" xfId="27953"/>
    <cellStyle name="Normal 14 11 3" xfId="27954"/>
    <cellStyle name="Normal 14 11 3 2" xfId="27955"/>
    <cellStyle name="Normal 14 11 3 2 2" xfId="27956"/>
    <cellStyle name="Normal 14 11 4" xfId="27957"/>
    <cellStyle name="Normal 14 11 4 2" xfId="27958"/>
    <cellStyle name="Normal 14 11 4 2 2" xfId="27959"/>
    <cellStyle name="Normal 14 11 5" xfId="27960"/>
    <cellStyle name="Normal 14 11 5 2" xfId="27961"/>
    <cellStyle name="Normal 14 11 5 2 2" xfId="27962"/>
    <cellStyle name="Normal 14 11 6" xfId="27963"/>
    <cellStyle name="Normal 14 11 6 2" xfId="27964"/>
    <cellStyle name="Normal 14 11 6 2 2" xfId="27965"/>
    <cellStyle name="Normal 14 11 7" xfId="27966"/>
    <cellStyle name="Normal 14 11 7 2" xfId="27967"/>
    <cellStyle name="Normal 14 11 7 2 2" xfId="27968"/>
    <cellStyle name="Normal 14 11 8" xfId="27969"/>
    <cellStyle name="Normal 14 11 8 2" xfId="27970"/>
    <cellStyle name="Normal 14 11 8 2 2" xfId="27971"/>
    <cellStyle name="Normal 14 11 9" xfId="27972"/>
    <cellStyle name="Normal 14 11 9 2" xfId="27973"/>
    <cellStyle name="Normal 14 11 9 2 2" xfId="27974"/>
    <cellStyle name="Normal 14 12" xfId="27975"/>
    <cellStyle name="Normal 14 12 10" xfId="27976"/>
    <cellStyle name="Normal 14 12 10 2" xfId="27977"/>
    <cellStyle name="Normal 14 12 10 2 2" xfId="27978"/>
    <cellStyle name="Normal 14 12 11" xfId="27979"/>
    <cellStyle name="Normal 14 12 11 2" xfId="27980"/>
    <cellStyle name="Normal 14 12 11 2 2" xfId="27981"/>
    <cellStyle name="Normal 14 12 12" xfId="27982"/>
    <cellStyle name="Normal 14 12 12 2" xfId="27983"/>
    <cellStyle name="Normal 14 12 12 2 2" xfId="27984"/>
    <cellStyle name="Normal 14 12 13" xfId="27985"/>
    <cellStyle name="Normal 14 12 13 2" xfId="27986"/>
    <cellStyle name="Normal 14 12 13 2 2" xfId="27987"/>
    <cellStyle name="Normal 14 12 14" xfId="27988"/>
    <cellStyle name="Normal 14 12 14 2" xfId="27989"/>
    <cellStyle name="Normal 14 12 14 2 2" xfId="27990"/>
    <cellStyle name="Normal 14 12 15" xfId="27991"/>
    <cellStyle name="Normal 14 12 15 2" xfId="27992"/>
    <cellStyle name="Normal 14 12 2" xfId="27993"/>
    <cellStyle name="Normal 14 12 2 2" xfId="27994"/>
    <cellStyle name="Normal 14 12 2 2 2" xfId="27995"/>
    <cellStyle name="Normal 14 12 3" xfId="27996"/>
    <cellStyle name="Normal 14 12 3 2" xfId="27997"/>
    <cellStyle name="Normal 14 12 3 2 2" xfId="27998"/>
    <cellStyle name="Normal 14 12 4" xfId="27999"/>
    <cellStyle name="Normal 14 12 4 2" xfId="28000"/>
    <cellStyle name="Normal 14 12 4 2 2" xfId="28001"/>
    <cellStyle name="Normal 14 12 5" xfId="28002"/>
    <cellStyle name="Normal 14 12 5 2" xfId="28003"/>
    <cellStyle name="Normal 14 12 5 2 2" xfId="28004"/>
    <cellStyle name="Normal 14 12 6" xfId="28005"/>
    <cellStyle name="Normal 14 12 6 2" xfId="28006"/>
    <cellStyle name="Normal 14 12 6 2 2" xfId="28007"/>
    <cellStyle name="Normal 14 12 7" xfId="28008"/>
    <cellStyle name="Normal 14 12 7 2" xfId="28009"/>
    <cellStyle name="Normal 14 12 7 2 2" xfId="28010"/>
    <cellStyle name="Normal 14 12 8" xfId="28011"/>
    <cellStyle name="Normal 14 12 8 2" xfId="28012"/>
    <cellStyle name="Normal 14 12 8 2 2" xfId="28013"/>
    <cellStyle name="Normal 14 12 9" xfId="28014"/>
    <cellStyle name="Normal 14 12 9 2" xfId="28015"/>
    <cellStyle name="Normal 14 12 9 2 2" xfId="28016"/>
    <cellStyle name="Normal 14 13" xfId="28017"/>
    <cellStyle name="Normal 14 13 10" xfId="28018"/>
    <cellStyle name="Normal 14 13 10 2" xfId="28019"/>
    <cellStyle name="Normal 14 13 10 2 2" xfId="28020"/>
    <cellStyle name="Normal 14 13 11" xfId="28021"/>
    <cellStyle name="Normal 14 13 11 2" xfId="28022"/>
    <cellStyle name="Normal 14 13 11 2 2" xfId="28023"/>
    <cellStyle name="Normal 14 13 12" xfId="28024"/>
    <cellStyle name="Normal 14 13 12 2" xfId="28025"/>
    <cellStyle name="Normal 14 13 12 2 2" xfId="28026"/>
    <cellStyle name="Normal 14 13 13" xfId="28027"/>
    <cellStyle name="Normal 14 13 13 2" xfId="28028"/>
    <cellStyle name="Normal 14 13 13 2 2" xfId="28029"/>
    <cellStyle name="Normal 14 13 14" xfId="28030"/>
    <cellStyle name="Normal 14 13 14 2" xfId="28031"/>
    <cellStyle name="Normal 14 13 14 2 2" xfId="28032"/>
    <cellStyle name="Normal 14 13 15" xfId="28033"/>
    <cellStyle name="Normal 14 13 15 2" xfId="28034"/>
    <cellStyle name="Normal 14 13 2" xfId="28035"/>
    <cellStyle name="Normal 14 13 2 2" xfId="28036"/>
    <cellStyle name="Normal 14 13 2 2 2" xfId="28037"/>
    <cellStyle name="Normal 14 13 3" xfId="28038"/>
    <cellStyle name="Normal 14 13 3 2" xfId="28039"/>
    <cellStyle name="Normal 14 13 3 2 2" xfId="28040"/>
    <cellStyle name="Normal 14 13 4" xfId="28041"/>
    <cellStyle name="Normal 14 13 4 2" xfId="28042"/>
    <cellStyle name="Normal 14 13 4 2 2" xfId="28043"/>
    <cellStyle name="Normal 14 13 5" xfId="28044"/>
    <cellStyle name="Normal 14 13 5 2" xfId="28045"/>
    <cellStyle name="Normal 14 13 5 2 2" xfId="28046"/>
    <cellStyle name="Normal 14 13 6" xfId="28047"/>
    <cellStyle name="Normal 14 13 6 2" xfId="28048"/>
    <cellStyle name="Normal 14 13 6 2 2" xfId="28049"/>
    <cellStyle name="Normal 14 13 7" xfId="28050"/>
    <cellStyle name="Normal 14 13 7 2" xfId="28051"/>
    <cellStyle name="Normal 14 13 7 2 2" xfId="28052"/>
    <cellStyle name="Normal 14 13 8" xfId="28053"/>
    <cellStyle name="Normal 14 13 8 2" xfId="28054"/>
    <cellStyle name="Normal 14 13 8 2 2" xfId="28055"/>
    <cellStyle name="Normal 14 13 9" xfId="28056"/>
    <cellStyle name="Normal 14 13 9 2" xfId="28057"/>
    <cellStyle name="Normal 14 13 9 2 2" xfId="28058"/>
    <cellStyle name="Normal 14 14" xfId="28059"/>
    <cellStyle name="Normal 14 14 10" xfId="28060"/>
    <cellStyle name="Normal 14 14 10 2" xfId="28061"/>
    <cellStyle name="Normal 14 14 10 2 2" xfId="28062"/>
    <cellStyle name="Normal 14 14 11" xfId="28063"/>
    <cellStyle name="Normal 14 14 11 2" xfId="28064"/>
    <cellStyle name="Normal 14 14 11 2 2" xfId="28065"/>
    <cellStyle name="Normal 14 14 12" xfId="28066"/>
    <cellStyle name="Normal 14 14 12 2" xfId="28067"/>
    <cellStyle name="Normal 14 14 12 2 2" xfId="28068"/>
    <cellStyle name="Normal 14 14 13" xfId="28069"/>
    <cellStyle name="Normal 14 14 13 2" xfId="28070"/>
    <cellStyle name="Normal 14 14 13 2 2" xfId="28071"/>
    <cellStyle name="Normal 14 14 14" xfId="28072"/>
    <cellStyle name="Normal 14 14 14 2" xfId="28073"/>
    <cellStyle name="Normal 14 14 14 2 2" xfId="28074"/>
    <cellStyle name="Normal 14 14 15" xfId="28075"/>
    <cellStyle name="Normal 14 14 15 2" xfId="28076"/>
    <cellStyle name="Normal 14 14 2" xfId="28077"/>
    <cellStyle name="Normal 14 14 2 2" xfId="28078"/>
    <cellStyle name="Normal 14 14 2 2 2" xfId="28079"/>
    <cellStyle name="Normal 14 14 3" xfId="28080"/>
    <cellStyle name="Normal 14 14 3 2" xfId="28081"/>
    <cellStyle name="Normal 14 14 3 2 2" xfId="28082"/>
    <cellStyle name="Normal 14 14 4" xfId="28083"/>
    <cellStyle name="Normal 14 14 4 2" xfId="28084"/>
    <cellStyle name="Normal 14 14 4 2 2" xfId="28085"/>
    <cellStyle name="Normal 14 14 5" xfId="28086"/>
    <cellStyle name="Normal 14 14 5 2" xfId="28087"/>
    <cellStyle name="Normal 14 14 5 2 2" xfId="28088"/>
    <cellStyle name="Normal 14 14 6" xfId="28089"/>
    <cellStyle name="Normal 14 14 6 2" xfId="28090"/>
    <cellStyle name="Normal 14 14 6 2 2" xfId="28091"/>
    <cellStyle name="Normal 14 14 7" xfId="28092"/>
    <cellStyle name="Normal 14 14 7 2" xfId="28093"/>
    <cellStyle name="Normal 14 14 7 2 2" xfId="28094"/>
    <cellStyle name="Normal 14 14 8" xfId="28095"/>
    <cellStyle name="Normal 14 14 8 2" xfId="28096"/>
    <cellStyle name="Normal 14 14 8 2 2" xfId="28097"/>
    <cellStyle name="Normal 14 14 9" xfId="28098"/>
    <cellStyle name="Normal 14 14 9 2" xfId="28099"/>
    <cellStyle name="Normal 14 14 9 2 2" xfId="28100"/>
    <cellStyle name="Normal 14 15" xfId="28101"/>
    <cellStyle name="Normal 14 15 10" xfId="28102"/>
    <cellStyle name="Normal 14 15 10 2" xfId="28103"/>
    <cellStyle name="Normal 14 15 10 2 2" xfId="28104"/>
    <cellStyle name="Normal 14 15 11" xfId="28105"/>
    <cellStyle name="Normal 14 15 11 2" xfId="28106"/>
    <cellStyle name="Normal 14 15 11 2 2" xfId="28107"/>
    <cellStyle name="Normal 14 15 12" xfId="28108"/>
    <cellStyle name="Normal 14 15 12 2" xfId="28109"/>
    <cellStyle name="Normal 14 15 12 2 2" xfId="28110"/>
    <cellStyle name="Normal 14 15 13" xfId="28111"/>
    <cellStyle name="Normal 14 15 13 2" xfId="28112"/>
    <cellStyle name="Normal 14 15 13 2 2" xfId="28113"/>
    <cellStyle name="Normal 14 15 14" xfId="28114"/>
    <cellStyle name="Normal 14 15 14 2" xfId="28115"/>
    <cellStyle name="Normal 14 15 14 2 2" xfId="28116"/>
    <cellStyle name="Normal 14 15 15" xfId="28117"/>
    <cellStyle name="Normal 14 15 15 2" xfId="28118"/>
    <cellStyle name="Normal 14 15 2" xfId="28119"/>
    <cellStyle name="Normal 14 15 2 2" xfId="28120"/>
    <cellStyle name="Normal 14 15 2 2 2" xfId="28121"/>
    <cellStyle name="Normal 14 15 3" xfId="28122"/>
    <cellStyle name="Normal 14 15 3 2" xfId="28123"/>
    <cellStyle name="Normal 14 15 3 2 2" xfId="28124"/>
    <cellStyle name="Normal 14 15 4" xfId="28125"/>
    <cellStyle name="Normal 14 15 4 2" xfId="28126"/>
    <cellStyle name="Normal 14 15 4 2 2" xfId="28127"/>
    <cellStyle name="Normal 14 15 5" xfId="28128"/>
    <cellStyle name="Normal 14 15 5 2" xfId="28129"/>
    <cellStyle name="Normal 14 15 5 2 2" xfId="28130"/>
    <cellStyle name="Normal 14 15 6" xfId="28131"/>
    <cellStyle name="Normal 14 15 6 2" xfId="28132"/>
    <cellStyle name="Normal 14 15 6 2 2" xfId="28133"/>
    <cellStyle name="Normal 14 15 7" xfId="28134"/>
    <cellStyle name="Normal 14 15 7 2" xfId="28135"/>
    <cellStyle name="Normal 14 15 7 2 2" xfId="28136"/>
    <cellStyle name="Normal 14 15 8" xfId="28137"/>
    <cellStyle name="Normal 14 15 8 2" xfId="28138"/>
    <cellStyle name="Normal 14 15 8 2 2" xfId="28139"/>
    <cellStyle name="Normal 14 15 9" xfId="28140"/>
    <cellStyle name="Normal 14 15 9 2" xfId="28141"/>
    <cellStyle name="Normal 14 15 9 2 2" xfId="28142"/>
    <cellStyle name="Normal 14 16" xfId="28143"/>
    <cellStyle name="Normal 14 16 10" xfId="28144"/>
    <cellStyle name="Normal 14 16 10 2" xfId="28145"/>
    <cellStyle name="Normal 14 16 10 2 2" xfId="28146"/>
    <cellStyle name="Normal 14 16 11" xfId="28147"/>
    <cellStyle name="Normal 14 16 11 2" xfId="28148"/>
    <cellStyle name="Normal 14 16 11 2 2" xfId="28149"/>
    <cellStyle name="Normal 14 16 12" xfId="28150"/>
    <cellStyle name="Normal 14 16 12 2" xfId="28151"/>
    <cellStyle name="Normal 14 16 12 2 2" xfId="28152"/>
    <cellStyle name="Normal 14 16 13" xfId="28153"/>
    <cellStyle name="Normal 14 16 13 2" xfId="28154"/>
    <cellStyle name="Normal 14 16 13 2 2" xfId="28155"/>
    <cellStyle name="Normal 14 16 14" xfId="28156"/>
    <cellStyle name="Normal 14 16 14 2" xfId="28157"/>
    <cellStyle name="Normal 14 16 14 2 2" xfId="28158"/>
    <cellStyle name="Normal 14 16 15" xfId="28159"/>
    <cellStyle name="Normal 14 16 15 2" xfId="28160"/>
    <cellStyle name="Normal 14 16 2" xfId="28161"/>
    <cellStyle name="Normal 14 16 2 2" xfId="28162"/>
    <cellStyle name="Normal 14 16 2 2 2" xfId="28163"/>
    <cellStyle name="Normal 14 16 3" xfId="28164"/>
    <cellStyle name="Normal 14 16 3 2" xfId="28165"/>
    <cellStyle name="Normal 14 16 3 2 2" xfId="28166"/>
    <cellStyle name="Normal 14 16 4" xfId="28167"/>
    <cellStyle name="Normal 14 16 4 2" xfId="28168"/>
    <cellStyle name="Normal 14 16 4 2 2" xfId="28169"/>
    <cellStyle name="Normal 14 16 5" xfId="28170"/>
    <cellStyle name="Normal 14 16 5 2" xfId="28171"/>
    <cellStyle name="Normal 14 16 5 2 2" xfId="28172"/>
    <cellStyle name="Normal 14 16 6" xfId="28173"/>
    <cellStyle name="Normal 14 16 6 2" xfId="28174"/>
    <cellStyle name="Normal 14 16 6 2 2" xfId="28175"/>
    <cellStyle name="Normal 14 16 7" xfId="28176"/>
    <cellStyle name="Normal 14 16 7 2" xfId="28177"/>
    <cellStyle name="Normal 14 16 7 2 2" xfId="28178"/>
    <cellStyle name="Normal 14 16 8" xfId="28179"/>
    <cellStyle name="Normal 14 16 8 2" xfId="28180"/>
    <cellStyle name="Normal 14 16 8 2 2" xfId="28181"/>
    <cellStyle name="Normal 14 16 9" xfId="28182"/>
    <cellStyle name="Normal 14 16 9 2" xfId="28183"/>
    <cellStyle name="Normal 14 16 9 2 2" xfId="28184"/>
    <cellStyle name="Normal 14 17" xfId="28185"/>
    <cellStyle name="Normal 14 17 10" xfId="28186"/>
    <cellStyle name="Normal 14 17 10 2" xfId="28187"/>
    <cellStyle name="Normal 14 17 10 2 2" xfId="28188"/>
    <cellStyle name="Normal 14 17 11" xfId="28189"/>
    <cellStyle name="Normal 14 17 11 2" xfId="28190"/>
    <cellStyle name="Normal 14 17 11 2 2" xfId="28191"/>
    <cellStyle name="Normal 14 17 12" xfId="28192"/>
    <cellStyle name="Normal 14 17 12 2" xfId="28193"/>
    <cellStyle name="Normal 14 17 12 2 2" xfId="28194"/>
    <cellStyle name="Normal 14 17 13" xfId="28195"/>
    <cellStyle name="Normal 14 17 13 2" xfId="28196"/>
    <cellStyle name="Normal 14 17 13 2 2" xfId="28197"/>
    <cellStyle name="Normal 14 17 14" xfId="28198"/>
    <cellStyle name="Normal 14 17 14 2" xfId="28199"/>
    <cellStyle name="Normal 14 17 14 2 2" xfId="28200"/>
    <cellStyle name="Normal 14 17 15" xfId="28201"/>
    <cellStyle name="Normal 14 17 15 2" xfId="28202"/>
    <cellStyle name="Normal 14 17 2" xfId="28203"/>
    <cellStyle name="Normal 14 17 2 2" xfId="28204"/>
    <cellStyle name="Normal 14 17 2 2 2" xfId="28205"/>
    <cellStyle name="Normal 14 17 3" xfId="28206"/>
    <cellStyle name="Normal 14 17 3 2" xfId="28207"/>
    <cellStyle name="Normal 14 17 3 2 2" xfId="28208"/>
    <cellStyle name="Normal 14 17 4" xfId="28209"/>
    <cellStyle name="Normal 14 17 4 2" xfId="28210"/>
    <cellStyle name="Normal 14 17 4 2 2" xfId="28211"/>
    <cellStyle name="Normal 14 17 5" xfId="28212"/>
    <cellStyle name="Normal 14 17 5 2" xfId="28213"/>
    <cellStyle name="Normal 14 17 5 2 2" xfId="28214"/>
    <cellStyle name="Normal 14 17 6" xfId="28215"/>
    <cellStyle name="Normal 14 17 6 2" xfId="28216"/>
    <cellStyle name="Normal 14 17 6 2 2" xfId="28217"/>
    <cellStyle name="Normal 14 17 7" xfId="28218"/>
    <cellStyle name="Normal 14 17 7 2" xfId="28219"/>
    <cellStyle name="Normal 14 17 7 2 2" xfId="28220"/>
    <cellStyle name="Normal 14 17 8" xfId="28221"/>
    <cellStyle name="Normal 14 17 8 2" xfId="28222"/>
    <cellStyle name="Normal 14 17 8 2 2" xfId="28223"/>
    <cellStyle name="Normal 14 17 9" xfId="28224"/>
    <cellStyle name="Normal 14 17 9 2" xfId="28225"/>
    <cellStyle name="Normal 14 17 9 2 2" xfId="28226"/>
    <cellStyle name="Normal 14 18" xfId="28227"/>
    <cellStyle name="Normal 14 18 10" xfId="28228"/>
    <cellStyle name="Normal 14 18 10 2" xfId="28229"/>
    <cellStyle name="Normal 14 18 10 2 2" xfId="28230"/>
    <cellStyle name="Normal 14 18 11" xfId="28231"/>
    <cellStyle name="Normal 14 18 11 2" xfId="28232"/>
    <cellStyle name="Normal 14 18 11 2 2" xfId="28233"/>
    <cellStyle name="Normal 14 18 12" xfId="28234"/>
    <cellStyle name="Normal 14 18 12 2" xfId="28235"/>
    <cellStyle name="Normal 14 18 12 2 2" xfId="28236"/>
    <cellStyle name="Normal 14 18 13" xfId="28237"/>
    <cellStyle name="Normal 14 18 13 2" xfId="28238"/>
    <cellStyle name="Normal 14 18 13 2 2" xfId="28239"/>
    <cellStyle name="Normal 14 18 14" xfId="28240"/>
    <cellStyle name="Normal 14 18 14 2" xfId="28241"/>
    <cellStyle name="Normal 14 18 14 2 2" xfId="28242"/>
    <cellStyle name="Normal 14 18 15" xfId="28243"/>
    <cellStyle name="Normal 14 18 15 2" xfId="28244"/>
    <cellStyle name="Normal 14 18 2" xfId="28245"/>
    <cellStyle name="Normal 14 18 2 2" xfId="28246"/>
    <cellStyle name="Normal 14 18 2 2 2" xfId="28247"/>
    <cellStyle name="Normal 14 18 3" xfId="28248"/>
    <cellStyle name="Normal 14 18 3 2" xfId="28249"/>
    <cellStyle name="Normal 14 18 3 2 2" xfId="28250"/>
    <cellStyle name="Normal 14 18 4" xfId="28251"/>
    <cellStyle name="Normal 14 18 4 2" xfId="28252"/>
    <cellStyle name="Normal 14 18 4 2 2" xfId="28253"/>
    <cellStyle name="Normal 14 18 5" xfId="28254"/>
    <cellStyle name="Normal 14 18 5 2" xfId="28255"/>
    <cellStyle name="Normal 14 18 5 2 2" xfId="28256"/>
    <cellStyle name="Normal 14 18 6" xfId="28257"/>
    <cellStyle name="Normal 14 18 6 2" xfId="28258"/>
    <cellStyle name="Normal 14 18 6 2 2" xfId="28259"/>
    <cellStyle name="Normal 14 18 7" xfId="28260"/>
    <cellStyle name="Normal 14 18 7 2" xfId="28261"/>
    <cellStyle name="Normal 14 18 7 2 2" xfId="28262"/>
    <cellStyle name="Normal 14 18 8" xfId="28263"/>
    <cellStyle name="Normal 14 18 8 2" xfId="28264"/>
    <cellStyle name="Normal 14 18 8 2 2" xfId="28265"/>
    <cellStyle name="Normal 14 18 9" xfId="28266"/>
    <cellStyle name="Normal 14 18 9 2" xfId="28267"/>
    <cellStyle name="Normal 14 18 9 2 2" xfId="28268"/>
    <cellStyle name="Normal 14 19" xfId="28269"/>
    <cellStyle name="Normal 14 19 10" xfId="28270"/>
    <cellStyle name="Normal 14 19 10 2" xfId="28271"/>
    <cellStyle name="Normal 14 19 10 2 2" xfId="28272"/>
    <cellStyle name="Normal 14 19 11" xfId="28273"/>
    <cellStyle name="Normal 14 19 11 2" xfId="28274"/>
    <cellStyle name="Normal 14 19 11 2 2" xfId="28275"/>
    <cellStyle name="Normal 14 19 12" xfId="28276"/>
    <cellStyle name="Normal 14 19 12 2" xfId="28277"/>
    <cellStyle name="Normal 14 19 12 2 2" xfId="28278"/>
    <cellStyle name="Normal 14 19 13" xfId="28279"/>
    <cellStyle name="Normal 14 19 13 2" xfId="28280"/>
    <cellStyle name="Normal 14 19 13 2 2" xfId="28281"/>
    <cellStyle name="Normal 14 19 14" xfId="28282"/>
    <cellStyle name="Normal 14 19 14 2" xfId="28283"/>
    <cellStyle name="Normal 14 19 14 2 2" xfId="28284"/>
    <cellStyle name="Normal 14 19 15" xfId="28285"/>
    <cellStyle name="Normal 14 19 15 2" xfId="28286"/>
    <cellStyle name="Normal 14 19 2" xfId="28287"/>
    <cellStyle name="Normal 14 19 2 2" xfId="28288"/>
    <cellStyle name="Normal 14 19 2 2 2" xfId="28289"/>
    <cellStyle name="Normal 14 19 3" xfId="28290"/>
    <cellStyle name="Normal 14 19 3 2" xfId="28291"/>
    <cellStyle name="Normal 14 19 3 2 2" xfId="28292"/>
    <cellStyle name="Normal 14 19 4" xfId="28293"/>
    <cellStyle name="Normal 14 19 4 2" xfId="28294"/>
    <cellStyle name="Normal 14 19 4 2 2" xfId="28295"/>
    <cellStyle name="Normal 14 19 5" xfId="28296"/>
    <cellStyle name="Normal 14 19 5 2" xfId="28297"/>
    <cellStyle name="Normal 14 19 5 2 2" xfId="28298"/>
    <cellStyle name="Normal 14 19 6" xfId="28299"/>
    <cellStyle name="Normal 14 19 6 2" xfId="28300"/>
    <cellStyle name="Normal 14 19 6 2 2" xfId="28301"/>
    <cellStyle name="Normal 14 19 7" xfId="28302"/>
    <cellStyle name="Normal 14 19 7 2" xfId="28303"/>
    <cellStyle name="Normal 14 19 7 2 2" xfId="28304"/>
    <cellStyle name="Normal 14 19 8" xfId="28305"/>
    <cellStyle name="Normal 14 19 8 2" xfId="28306"/>
    <cellStyle name="Normal 14 19 8 2 2" xfId="28307"/>
    <cellStyle name="Normal 14 19 9" xfId="28308"/>
    <cellStyle name="Normal 14 19 9 2" xfId="28309"/>
    <cellStyle name="Normal 14 19 9 2 2" xfId="28310"/>
    <cellStyle name="Normal 14 2" xfId="28311"/>
    <cellStyle name="Normal 14 2 10" xfId="28312"/>
    <cellStyle name="Normal 14 2 10 2" xfId="28313"/>
    <cellStyle name="Normal 14 2 10 2 2" xfId="28314"/>
    <cellStyle name="Normal 14 2 11" xfId="28315"/>
    <cellStyle name="Normal 14 2 11 2" xfId="28316"/>
    <cellStyle name="Normal 14 2 11 2 2" xfId="28317"/>
    <cellStyle name="Normal 14 2 12" xfId="28318"/>
    <cellStyle name="Normal 14 2 12 2" xfId="28319"/>
    <cellStyle name="Normal 14 2 12 2 2" xfId="28320"/>
    <cellStyle name="Normal 14 2 13" xfId="28321"/>
    <cellStyle name="Normal 14 2 13 2" xfId="28322"/>
    <cellStyle name="Normal 14 2 13 2 2" xfId="28323"/>
    <cellStyle name="Normal 14 2 14" xfId="28324"/>
    <cellStyle name="Normal 14 2 14 2" xfId="28325"/>
    <cellStyle name="Normal 14 2 14 2 2" xfId="28326"/>
    <cellStyle name="Normal 14 2 15" xfId="28327"/>
    <cellStyle name="Normal 14 2 15 2" xfId="28328"/>
    <cellStyle name="Normal 14 2 2" xfId="28329"/>
    <cellStyle name="Normal 14 2 2 2" xfId="28330"/>
    <cellStyle name="Normal 14 2 2 2 2" xfId="28331"/>
    <cellStyle name="Normal 14 2 3" xfId="28332"/>
    <cellStyle name="Normal 14 2 3 2" xfId="28333"/>
    <cellStyle name="Normal 14 2 3 2 2" xfId="28334"/>
    <cellStyle name="Normal 14 2 4" xfId="28335"/>
    <cellStyle name="Normal 14 2 4 2" xfId="28336"/>
    <cellStyle name="Normal 14 2 4 2 2" xfId="28337"/>
    <cellStyle name="Normal 14 2 5" xfId="28338"/>
    <cellStyle name="Normal 14 2 5 2" xfId="28339"/>
    <cellStyle name="Normal 14 2 5 2 2" xfId="28340"/>
    <cellStyle name="Normal 14 2 6" xfId="28341"/>
    <cellStyle name="Normal 14 2 6 2" xfId="28342"/>
    <cellStyle name="Normal 14 2 6 2 2" xfId="28343"/>
    <cellStyle name="Normal 14 2 7" xfId="28344"/>
    <cellStyle name="Normal 14 2 7 2" xfId="28345"/>
    <cellStyle name="Normal 14 2 7 2 2" xfId="28346"/>
    <cellStyle name="Normal 14 2 8" xfId="28347"/>
    <cellStyle name="Normal 14 2 8 2" xfId="28348"/>
    <cellStyle name="Normal 14 2 8 2 2" xfId="28349"/>
    <cellStyle name="Normal 14 2 9" xfId="28350"/>
    <cellStyle name="Normal 14 2 9 2" xfId="28351"/>
    <cellStyle name="Normal 14 2 9 2 2" xfId="28352"/>
    <cellStyle name="Normal 14 20" xfId="28353"/>
    <cellStyle name="Normal 14 20 10" xfId="28354"/>
    <cellStyle name="Normal 14 20 10 2" xfId="28355"/>
    <cellStyle name="Normal 14 20 10 2 2" xfId="28356"/>
    <cellStyle name="Normal 14 20 11" xfId="28357"/>
    <cellStyle name="Normal 14 20 11 2" xfId="28358"/>
    <cellStyle name="Normal 14 20 11 2 2" xfId="28359"/>
    <cellStyle name="Normal 14 20 12" xfId="28360"/>
    <cellStyle name="Normal 14 20 12 2" xfId="28361"/>
    <cellStyle name="Normal 14 20 12 2 2" xfId="28362"/>
    <cellStyle name="Normal 14 20 13" xfId="28363"/>
    <cellStyle name="Normal 14 20 13 2" xfId="28364"/>
    <cellStyle name="Normal 14 20 13 2 2" xfId="28365"/>
    <cellStyle name="Normal 14 20 14" xfId="28366"/>
    <cellStyle name="Normal 14 20 14 2" xfId="28367"/>
    <cellStyle name="Normal 14 20 14 2 2" xfId="28368"/>
    <cellStyle name="Normal 14 20 15" xfId="28369"/>
    <cellStyle name="Normal 14 20 15 2" xfId="28370"/>
    <cellStyle name="Normal 14 20 2" xfId="28371"/>
    <cellStyle name="Normal 14 20 2 2" xfId="28372"/>
    <cellStyle name="Normal 14 20 2 2 2" xfId="28373"/>
    <cellStyle name="Normal 14 20 3" xfId="28374"/>
    <cellStyle name="Normal 14 20 3 2" xfId="28375"/>
    <cellStyle name="Normal 14 20 3 2 2" xfId="28376"/>
    <cellStyle name="Normal 14 20 4" xfId="28377"/>
    <cellStyle name="Normal 14 20 4 2" xfId="28378"/>
    <cellStyle name="Normal 14 20 4 2 2" xfId="28379"/>
    <cellStyle name="Normal 14 20 5" xfId="28380"/>
    <cellStyle name="Normal 14 20 5 2" xfId="28381"/>
    <cellStyle name="Normal 14 20 5 2 2" xfId="28382"/>
    <cellStyle name="Normal 14 20 6" xfId="28383"/>
    <cellStyle name="Normal 14 20 6 2" xfId="28384"/>
    <cellStyle name="Normal 14 20 6 2 2" xfId="28385"/>
    <cellStyle name="Normal 14 20 7" xfId="28386"/>
    <cellStyle name="Normal 14 20 7 2" xfId="28387"/>
    <cellStyle name="Normal 14 20 7 2 2" xfId="28388"/>
    <cellStyle name="Normal 14 20 8" xfId="28389"/>
    <cellStyle name="Normal 14 20 8 2" xfId="28390"/>
    <cellStyle name="Normal 14 20 8 2 2" xfId="28391"/>
    <cellStyle name="Normal 14 20 9" xfId="28392"/>
    <cellStyle name="Normal 14 20 9 2" xfId="28393"/>
    <cellStyle name="Normal 14 20 9 2 2" xfId="28394"/>
    <cellStyle name="Normal 14 21" xfId="28395"/>
    <cellStyle name="Normal 14 21 10" xfId="28396"/>
    <cellStyle name="Normal 14 21 10 2" xfId="28397"/>
    <cellStyle name="Normal 14 21 10 2 2" xfId="28398"/>
    <cellStyle name="Normal 14 21 11" xfId="28399"/>
    <cellStyle name="Normal 14 21 11 2" xfId="28400"/>
    <cellStyle name="Normal 14 21 11 2 2" xfId="28401"/>
    <cellStyle name="Normal 14 21 12" xfId="28402"/>
    <cellStyle name="Normal 14 21 12 2" xfId="28403"/>
    <cellStyle name="Normal 14 21 12 2 2" xfId="28404"/>
    <cellStyle name="Normal 14 21 13" xfId="28405"/>
    <cellStyle name="Normal 14 21 13 2" xfId="28406"/>
    <cellStyle name="Normal 14 21 13 2 2" xfId="28407"/>
    <cellStyle name="Normal 14 21 14" xfId="28408"/>
    <cellStyle name="Normal 14 21 14 2" xfId="28409"/>
    <cellStyle name="Normal 14 21 14 2 2" xfId="28410"/>
    <cellStyle name="Normal 14 21 15" xfId="28411"/>
    <cellStyle name="Normal 14 21 15 2" xfId="28412"/>
    <cellStyle name="Normal 14 21 2" xfId="28413"/>
    <cellStyle name="Normal 14 21 2 2" xfId="28414"/>
    <cellStyle name="Normal 14 21 2 2 2" xfId="28415"/>
    <cellStyle name="Normal 14 21 3" xfId="28416"/>
    <cellStyle name="Normal 14 21 3 2" xfId="28417"/>
    <cellStyle name="Normal 14 21 3 2 2" xfId="28418"/>
    <cellStyle name="Normal 14 21 4" xfId="28419"/>
    <cellStyle name="Normal 14 21 4 2" xfId="28420"/>
    <cellStyle name="Normal 14 21 4 2 2" xfId="28421"/>
    <cellStyle name="Normal 14 21 5" xfId="28422"/>
    <cellStyle name="Normal 14 21 5 2" xfId="28423"/>
    <cellStyle name="Normal 14 21 5 2 2" xfId="28424"/>
    <cellStyle name="Normal 14 21 6" xfId="28425"/>
    <cellStyle name="Normal 14 21 6 2" xfId="28426"/>
    <cellStyle name="Normal 14 21 6 2 2" xfId="28427"/>
    <cellStyle name="Normal 14 21 7" xfId="28428"/>
    <cellStyle name="Normal 14 21 7 2" xfId="28429"/>
    <cellStyle name="Normal 14 21 7 2 2" xfId="28430"/>
    <cellStyle name="Normal 14 21 8" xfId="28431"/>
    <cellStyle name="Normal 14 21 8 2" xfId="28432"/>
    <cellStyle name="Normal 14 21 8 2 2" xfId="28433"/>
    <cellStyle name="Normal 14 21 9" xfId="28434"/>
    <cellStyle name="Normal 14 21 9 2" xfId="28435"/>
    <cellStyle name="Normal 14 21 9 2 2" xfId="28436"/>
    <cellStyle name="Normal 14 22" xfId="28437"/>
    <cellStyle name="Normal 14 22 10" xfId="28438"/>
    <cellStyle name="Normal 14 22 10 2" xfId="28439"/>
    <cellStyle name="Normal 14 22 10 2 2" xfId="28440"/>
    <cellStyle name="Normal 14 22 11" xfId="28441"/>
    <cellStyle name="Normal 14 22 11 2" xfId="28442"/>
    <cellStyle name="Normal 14 22 11 2 2" xfId="28443"/>
    <cellStyle name="Normal 14 22 12" xfId="28444"/>
    <cellStyle name="Normal 14 22 12 2" xfId="28445"/>
    <cellStyle name="Normal 14 22 12 2 2" xfId="28446"/>
    <cellStyle name="Normal 14 22 13" xfId="28447"/>
    <cellStyle name="Normal 14 22 13 2" xfId="28448"/>
    <cellStyle name="Normal 14 22 13 2 2" xfId="28449"/>
    <cellStyle name="Normal 14 22 14" xfId="28450"/>
    <cellStyle name="Normal 14 22 14 2" xfId="28451"/>
    <cellStyle name="Normal 14 22 14 2 2" xfId="28452"/>
    <cellStyle name="Normal 14 22 15" xfId="28453"/>
    <cellStyle name="Normal 14 22 15 2" xfId="28454"/>
    <cellStyle name="Normal 14 22 2" xfId="28455"/>
    <cellStyle name="Normal 14 22 2 2" xfId="28456"/>
    <cellStyle name="Normal 14 22 2 2 2" xfId="28457"/>
    <cellStyle name="Normal 14 22 3" xfId="28458"/>
    <cellStyle name="Normal 14 22 3 2" xfId="28459"/>
    <cellStyle name="Normal 14 22 3 2 2" xfId="28460"/>
    <cellStyle name="Normal 14 22 4" xfId="28461"/>
    <cellStyle name="Normal 14 22 4 2" xfId="28462"/>
    <cellStyle name="Normal 14 22 4 2 2" xfId="28463"/>
    <cellStyle name="Normal 14 22 5" xfId="28464"/>
    <cellStyle name="Normal 14 22 5 2" xfId="28465"/>
    <cellStyle name="Normal 14 22 5 2 2" xfId="28466"/>
    <cellStyle name="Normal 14 22 6" xfId="28467"/>
    <cellStyle name="Normal 14 22 6 2" xfId="28468"/>
    <cellStyle name="Normal 14 22 6 2 2" xfId="28469"/>
    <cellStyle name="Normal 14 22 7" xfId="28470"/>
    <cellStyle name="Normal 14 22 7 2" xfId="28471"/>
    <cellStyle name="Normal 14 22 7 2 2" xfId="28472"/>
    <cellStyle name="Normal 14 22 8" xfId="28473"/>
    <cellStyle name="Normal 14 22 8 2" xfId="28474"/>
    <cellStyle name="Normal 14 22 8 2 2" xfId="28475"/>
    <cellStyle name="Normal 14 22 9" xfId="28476"/>
    <cellStyle name="Normal 14 22 9 2" xfId="28477"/>
    <cellStyle name="Normal 14 22 9 2 2" xfId="28478"/>
    <cellStyle name="Normal 14 23" xfId="28479"/>
    <cellStyle name="Normal 14 23 10" xfId="28480"/>
    <cellStyle name="Normal 14 23 10 2" xfId="28481"/>
    <cellStyle name="Normal 14 23 10 2 2" xfId="28482"/>
    <cellStyle name="Normal 14 23 11" xfId="28483"/>
    <cellStyle name="Normal 14 23 11 2" xfId="28484"/>
    <cellStyle name="Normal 14 23 11 2 2" xfId="28485"/>
    <cellStyle name="Normal 14 23 12" xfId="28486"/>
    <cellStyle name="Normal 14 23 12 2" xfId="28487"/>
    <cellStyle name="Normal 14 23 12 2 2" xfId="28488"/>
    <cellStyle name="Normal 14 23 13" xfId="28489"/>
    <cellStyle name="Normal 14 23 13 2" xfId="28490"/>
    <cellStyle name="Normal 14 23 13 2 2" xfId="28491"/>
    <cellStyle name="Normal 14 23 14" xfId="28492"/>
    <cellStyle name="Normal 14 23 14 2" xfId="28493"/>
    <cellStyle name="Normal 14 23 14 2 2" xfId="28494"/>
    <cellStyle name="Normal 14 23 15" xfId="28495"/>
    <cellStyle name="Normal 14 23 15 2" xfId="28496"/>
    <cellStyle name="Normal 14 23 2" xfId="28497"/>
    <cellStyle name="Normal 14 23 2 2" xfId="28498"/>
    <cellStyle name="Normal 14 23 2 2 2" xfId="28499"/>
    <cellStyle name="Normal 14 23 3" xfId="28500"/>
    <cellStyle name="Normal 14 23 3 2" xfId="28501"/>
    <cellStyle name="Normal 14 23 3 2 2" xfId="28502"/>
    <cellStyle name="Normal 14 23 4" xfId="28503"/>
    <cellStyle name="Normal 14 23 4 2" xfId="28504"/>
    <cellStyle name="Normal 14 23 4 2 2" xfId="28505"/>
    <cellStyle name="Normal 14 23 5" xfId="28506"/>
    <cellStyle name="Normal 14 23 5 2" xfId="28507"/>
    <cellStyle name="Normal 14 23 5 2 2" xfId="28508"/>
    <cellStyle name="Normal 14 23 6" xfId="28509"/>
    <cellStyle name="Normal 14 23 6 2" xfId="28510"/>
    <cellStyle name="Normal 14 23 6 2 2" xfId="28511"/>
    <cellStyle name="Normal 14 23 7" xfId="28512"/>
    <cellStyle name="Normal 14 23 7 2" xfId="28513"/>
    <cellStyle name="Normal 14 23 7 2 2" xfId="28514"/>
    <cellStyle name="Normal 14 23 8" xfId="28515"/>
    <cellStyle name="Normal 14 23 8 2" xfId="28516"/>
    <cellStyle name="Normal 14 23 8 2 2" xfId="28517"/>
    <cellStyle name="Normal 14 23 9" xfId="28518"/>
    <cellStyle name="Normal 14 23 9 2" xfId="28519"/>
    <cellStyle name="Normal 14 23 9 2 2" xfId="28520"/>
    <cellStyle name="Normal 14 24" xfId="28521"/>
    <cellStyle name="Normal 14 24 2" xfId="28522"/>
    <cellStyle name="Normal 14 24 2 2" xfId="28523"/>
    <cellStyle name="Normal 14 25" xfId="28524"/>
    <cellStyle name="Normal 14 25 2" xfId="28525"/>
    <cellStyle name="Normal 14 25 2 2" xfId="28526"/>
    <cellStyle name="Normal 14 26" xfId="28527"/>
    <cellStyle name="Normal 14 26 2" xfId="28528"/>
    <cellStyle name="Normal 14 26 2 2" xfId="28529"/>
    <cellStyle name="Normal 14 27" xfId="28530"/>
    <cellStyle name="Normal 14 27 2" xfId="28531"/>
    <cellStyle name="Normal 14 27 2 2" xfId="28532"/>
    <cellStyle name="Normal 14 28" xfId="28533"/>
    <cellStyle name="Normal 14 28 2" xfId="28534"/>
    <cellStyle name="Normal 14 28 2 2" xfId="28535"/>
    <cellStyle name="Normal 14 29" xfId="28536"/>
    <cellStyle name="Normal 14 29 2" xfId="28537"/>
    <cellStyle name="Normal 14 29 2 2" xfId="28538"/>
    <cellStyle name="Normal 14 3" xfId="28539"/>
    <cellStyle name="Normal 14 3 10" xfId="28540"/>
    <cellStyle name="Normal 14 3 10 2" xfId="28541"/>
    <cellStyle name="Normal 14 3 10 2 2" xfId="28542"/>
    <cellStyle name="Normal 14 3 11" xfId="28543"/>
    <cellStyle name="Normal 14 3 11 2" xfId="28544"/>
    <cellStyle name="Normal 14 3 11 2 2" xfId="28545"/>
    <cellStyle name="Normal 14 3 12" xfId="28546"/>
    <cellStyle name="Normal 14 3 12 2" xfId="28547"/>
    <cellStyle name="Normal 14 3 12 2 2" xfId="28548"/>
    <cellStyle name="Normal 14 3 13" xfId="28549"/>
    <cellStyle name="Normal 14 3 13 2" xfId="28550"/>
    <cellStyle name="Normal 14 3 13 2 2" xfId="28551"/>
    <cellStyle name="Normal 14 3 14" xfId="28552"/>
    <cellStyle name="Normal 14 3 14 2" xfId="28553"/>
    <cellStyle name="Normal 14 3 14 2 2" xfId="28554"/>
    <cellStyle name="Normal 14 3 15" xfId="28555"/>
    <cellStyle name="Normal 14 3 15 2" xfId="28556"/>
    <cellStyle name="Normal 14 3 2" xfId="28557"/>
    <cellStyle name="Normal 14 3 2 2" xfId="28558"/>
    <cellStyle name="Normal 14 3 2 2 2" xfId="28559"/>
    <cellStyle name="Normal 14 3 3" xfId="28560"/>
    <cellStyle name="Normal 14 3 3 2" xfId="28561"/>
    <cellStyle name="Normal 14 3 3 2 2" xfId="28562"/>
    <cellStyle name="Normal 14 3 4" xfId="28563"/>
    <cellStyle name="Normal 14 3 4 2" xfId="28564"/>
    <cellStyle name="Normal 14 3 4 2 2" xfId="28565"/>
    <cellStyle name="Normal 14 3 5" xfId="28566"/>
    <cellStyle name="Normal 14 3 5 2" xfId="28567"/>
    <cellStyle name="Normal 14 3 5 2 2" xfId="28568"/>
    <cellStyle name="Normal 14 3 6" xfId="28569"/>
    <cellStyle name="Normal 14 3 6 2" xfId="28570"/>
    <cellStyle name="Normal 14 3 6 2 2" xfId="28571"/>
    <cellStyle name="Normal 14 3 7" xfId="28572"/>
    <cellStyle name="Normal 14 3 7 2" xfId="28573"/>
    <cellStyle name="Normal 14 3 7 2 2" xfId="28574"/>
    <cellStyle name="Normal 14 3 8" xfId="28575"/>
    <cellStyle name="Normal 14 3 8 2" xfId="28576"/>
    <cellStyle name="Normal 14 3 8 2 2" xfId="28577"/>
    <cellStyle name="Normal 14 3 9" xfId="28578"/>
    <cellStyle name="Normal 14 3 9 2" xfId="28579"/>
    <cellStyle name="Normal 14 3 9 2 2" xfId="28580"/>
    <cellStyle name="Normal 14 30" xfId="28581"/>
    <cellStyle name="Normal 14 30 2" xfId="28582"/>
    <cellStyle name="Normal 14 30 2 2" xfId="28583"/>
    <cellStyle name="Normal 14 31" xfId="28584"/>
    <cellStyle name="Normal 14 31 2" xfId="28585"/>
    <cellStyle name="Normal 14 31 2 2" xfId="28586"/>
    <cellStyle name="Normal 14 32" xfId="28587"/>
    <cellStyle name="Normal 14 32 2" xfId="28588"/>
    <cellStyle name="Normal 14 32 2 2" xfId="28589"/>
    <cellStyle name="Normal 14 33" xfId="28590"/>
    <cellStyle name="Normal 14 33 2" xfId="28591"/>
    <cellStyle name="Normal 14 33 2 2" xfId="28592"/>
    <cellStyle name="Normal 14 34" xfId="28593"/>
    <cellStyle name="Normal 14 34 2" xfId="28594"/>
    <cellStyle name="Normal 14 34 2 2" xfId="28595"/>
    <cellStyle name="Normal 14 35" xfId="28596"/>
    <cellStyle name="Normal 14 35 2" xfId="28597"/>
    <cellStyle name="Normal 14 35 2 2" xfId="28598"/>
    <cellStyle name="Normal 14 36" xfId="28599"/>
    <cellStyle name="Normal 14 36 2" xfId="28600"/>
    <cellStyle name="Normal 14 36 2 2" xfId="28601"/>
    <cellStyle name="Normal 14 37" xfId="28602"/>
    <cellStyle name="Normal 14 37 2" xfId="28603"/>
    <cellStyle name="Normal 14 4" xfId="28604"/>
    <cellStyle name="Normal 14 4 10" xfId="28605"/>
    <cellStyle name="Normal 14 4 10 2" xfId="28606"/>
    <cellStyle name="Normal 14 4 10 2 2" xfId="28607"/>
    <cellStyle name="Normal 14 4 11" xfId="28608"/>
    <cellStyle name="Normal 14 4 11 2" xfId="28609"/>
    <cellStyle name="Normal 14 4 11 2 2" xfId="28610"/>
    <cellStyle name="Normal 14 4 12" xfId="28611"/>
    <cellStyle name="Normal 14 4 12 2" xfId="28612"/>
    <cellStyle name="Normal 14 4 12 2 2" xfId="28613"/>
    <cellStyle name="Normal 14 4 13" xfId="28614"/>
    <cellStyle name="Normal 14 4 13 2" xfId="28615"/>
    <cellStyle name="Normal 14 4 13 2 2" xfId="28616"/>
    <cellStyle name="Normal 14 4 14" xfId="28617"/>
    <cellStyle name="Normal 14 4 14 2" xfId="28618"/>
    <cellStyle name="Normal 14 4 14 2 2" xfId="28619"/>
    <cellStyle name="Normal 14 4 15" xfId="28620"/>
    <cellStyle name="Normal 14 4 15 2" xfId="28621"/>
    <cellStyle name="Normal 14 4 2" xfId="28622"/>
    <cellStyle name="Normal 14 4 2 2" xfId="28623"/>
    <cellStyle name="Normal 14 4 2 2 2" xfId="28624"/>
    <cellStyle name="Normal 14 4 3" xfId="28625"/>
    <cellStyle name="Normal 14 4 3 2" xfId="28626"/>
    <cellStyle name="Normal 14 4 3 2 2" xfId="28627"/>
    <cellStyle name="Normal 14 4 4" xfId="28628"/>
    <cellStyle name="Normal 14 4 4 2" xfId="28629"/>
    <cellStyle name="Normal 14 4 4 2 2" xfId="28630"/>
    <cellStyle name="Normal 14 4 5" xfId="28631"/>
    <cellStyle name="Normal 14 4 5 2" xfId="28632"/>
    <cellStyle name="Normal 14 4 5 2 2" xfId="28633"/>
    <cellStyle name="Normal 14 4 6" xfId="28634"/>
    <cellStyle name="Normal 14 4 6 2" xfId="28635"/>
    <cellStyle name="Normal 14 4 6 2 2" xfId="28636"/>
    <cellStyle name="Normal 14 4 7" xfId="28637"/>
    <cellStyle name="Normal 14 4 7 2" xfId="28638"/>
    <cellStyle name="Normal 14 4 7 2 2" xfId="28639"/>
    <cellStyle name="Normal 14 4 8" xfId="28640"/>
    <cellStyle name="Normal 14 4 8 2" xfId="28641"/>
    <cellStyle name="Normal 14 4 8 2 2" xfId="28642"/>
    <cellStyle name="Normal 14 4 9" xfId="28643"/>
    <cellStyle name="Normal 14 4 9 2" xfId="28644"/>
    <cellStyle name="Normal 14 4 9 2 2" xfId="28645"/>
    <cellStyle name="Normal 14 5" xfId="28646"/>
    <cellStyle name="Normal 14 5 10" xfId="28647"/>
    <cellStyle name="Normal 14 5 10 2" xfId="28648"/>
    <cellStyle name="Normal 14 5 10 2 2" xfId="28649"/>
    <cellStyle name="Normal 14 5 11" xfId="28650"/>
    <cellStyle name="Normal 14 5 11 2" xfId="28651"/>
    <cellStyle name="Normal 14 5 11 2 2" xfId="28652"/>
    <cellStyle name="Normal 14 5 12" xfId="28653"/>
    <cellStyle name="Normal 14 5 12 2" xfId="28654"/>
    <cellStyle name="Normal 14 5 12 2 2" xfId="28655"/>
    <cellStyle name="Normal 14 5 13" xfId="28656"/>
    <cellStyle name="Normal 14 5 13 2" xfId="28657"/>
    <cellStyle name="Normal 14 5 13 2 2" xfId="28658"/>
    <cellStyle name="Normal 14 5 14" xfId="28659"/>
    <cellStyle name="Normal 14 5 14 2" xfId="28660"/>
    <cellStyle name="Normal 14 5 14 2 2" xfId="28661"/>
    <cellStyle name="Normal 14 5 15" xfId="28662"/>
    <cellStyle name="Normal 14 5 15 2" xfId="28663"/>
    <cellStyle name="Normal 14 5 2" xfId="28664"/>
    <cellStyle name="Normal 14 5 2 2" xfId="28665"/>
    <cellStyle name="Normal 14 5 2 2 2" xfId="28666"/>
    <cellStyle name="Normal 14 5 3" xfId="28667"/>
    <cellStyle name="Normal 14 5 3 2" xfId="28668"/>
    <cellStyle name="Normal 14 5 3 2 2" xfId="28669"/>
    <cellStyle name="Normal 14 5 4" xfId="28670"/>
    <cellStyle name="Normal 14 5 4 2" xfId="28671"/>
    <cellStyle name="Normal 14 5 4 2 2" xfId="28672"/>
    <cellStyle name="Normal 14 5 5" xfId="28673"/>
    <cellStyle name="Normal 14 5 5 2" xfId="28674"/>
    <cellStyle name="Normal 14 5 5 2 2" xfId="28675"/>
    <cellStyle name="Normal 14 5 6" xfId="28676"/>
    <cellStyle name="Normal 14 5 6 2" xfId="28677"/>
    <cellStyle name="Normal 14 5 6 2 2" xfId="28678"/>
    <cellStyle name="Normal 14 5 7" xfId="28679"/>
    <cellStyle name="Normal 14 5 7 2" xfId="28680"/>
    <cellStyle name="Normal 14 5 7 2 2" xfId="28681"/>
    <cellStyle name="Normal 14 5 8" xfId="28682"/>
    <cellStyle name="Normal 14 5 8 2" xfId="28683"/>
    <cellStyle name="Normal 14 5 8 2 2" xfId="28684"/>
    <cellStyle name="Normal 14 5 9" xfId="28685"/>
    <cellStyle name="Normal 14 5 9 2" xfId="28686"/>
    <cellStyle name="Normal 14 5 9 2 2" xfId="28687"/>
    <cellStyle name="Normal 14 6" xfId="28688"/>
    <cellStyle name="Normal 14 6 10" xfId="28689"/>
    <cellStyle name="Normal 14 6 10 2" xfId="28690"/>
    <cellStyle name="Normal 14 6 10 2 2" xfId="28691"/>
    <cellStyle name="Normal 14 6 11" xfId="28692"/>
    <cellStyle name="Normal 14 6 11 2" xfId="28693"/>
    <cellStyle name="Normal 14 6 11 2 2" xfId="28694"/>
    <cellStyle name="Normal 14 6 12" xfId="28695"/>
    <cellStyle name="Normal 14 6 12 2" xfId="28696"/>
    <cellStyle name="Normal 14 6 12 2 2" xfId="28697"/>
    <cellStyle name="Normal 14 6 13" xfId="28698"/>
    <cellStyle name="Normal 14 6 13 2" xfId="28699"/>
    <cellStyle name="Normal 14 6 13 2 2" xfId="28700"/>
    <cellStyle name="Normal 14 6 14" xfId="28701"/>
    <cellStyle name="Normal 14 6 14 2" xfId="28702"/>
    <cellStyle name="Normal 14 6 14 2 2" xfId="28703"/>
    <cellStyle name="Normal 14 6 15" xfId="28704"/>
    <cellStyle name="Normal 14 6 15 2" xfId="28705"/>
    <cellStyle name="Normal 14 6 2" xfId="28706"/>
    <cellStyle name="Normal 14 6 2 2" xfId="28707"/>
    <cellStyle name="Normal 14 6 2 2 2" xfId="28708"/>
    <cellStyle name="Normal 14 6 3" xfId="28709"/>
    <cellStyle name="Normal 14 6 3 2" xfId="28710"/>
    <cellStyle name="Normal 14 6 3 2 2" xfId="28711"/>
    <cellStyle name="Normal 14 6 4" xfId="28712"/>
    <cellStyle name="Normal 14 6 4 2" xfId="28713"/>
    <cellStyle name="Normal 14 6 4 2 2" xfId="28714"/>
    <cellStyle name="Normal 14 6 5" xfId="28715"/>
    <cellStyle name="Normal 14 6 5 2" xfId="28716"/>
    <cellStyle name="Normal 14 6 5 2 2" xfId="28717"/>
    <cellStyle name="Normal 14 6 6" xfId="28718"/>
    <cellStyle name="Normal 14 6 6 2" xfId="28719"/>
    <cellStyle name="Normal 14 6 6 2 2" xfId="28720"/>
    <cellStyle name="Normal 14 6 7" xfId="28721"/>
    <cellStyle name="Normal 14 6 7 2" xfId="28722"/>
    <cellStyle name="Normal 14 6 7 2 2" xfId="28723"/>
    <cellStyle name="Normal 14 6 8" xfId="28724"/>
    <cellStyle name="Normal 14 6 8 2" xfId="28725"/>
    <cellStyle name="Normal 14 6 8 2 2" xfId="28726"/>
    <cellStyle name="Normal 14 6 9" xfId="28727"/>
    <cellStyle name="Normal 14 6 9 2" xfId="28728"/>
    <cellStyle name="Normal 14 6 9 2 2" xfId="28729"/>
    <cellStyle name="Normal 14 7" xfId="28730"/>
    <cellStyle name="Normal 14 7 10" xfId="28731"/>
    <cellStyle name="Normal 14 7 10 2" xfId="28732"/>
    <cellStyle name="Normal 14 7 10 2 2" xfId="28733"/>
    <cellStyle name="Normal 14 7 11" xfId="28734"/>
    <cellStyle name="Normal 14 7 11 2" xfId="28735"/>
    <cellStyle name="Normal 14 7 11 2 2" xfId="28736"/>
    <cellStyle name="Normal 14 7 12" xfId="28737"/>
    <cellStyle name="Normal 14 7 12 2" xfId="28738"/>
    <cellStyle name="Normal 14 7 12 2 2" xfId="28739"/>
    <cellStyle name="Normal 14 7 13" xfId="28740"/>
    <cellStyle name="Normal 14 7 13 2" xfId="28741"/>
    <cellStyle name="Normal 14 7 13 2 2" xfId="28742"/>
    <cellStyle name="Normal 14 7 14" xfId="28743"/>
    <cellStyle name="Normal 14 7 14 2" xfId="28744"/>
    <cellStyle name="Normal 14 7 14 2 2" xfId="28745"/>
    <cellStyle name="Normal 14 7 15" xfId="28746"/>
    <cellStyle name="Normal 14 7 15 2" xfId="28747"/>
    <cellStyle name="Normal 14 7 2" xfId="28748"/>
    <cellStyle name="Normal 14 7 2 2" xfId="28749"/>
    <cellStyle name="Normal 14 7 2 2 2" xfId="28750"/>
    <cellStyle name="Normal 14 7 3" xfId="28751"/>
    <cellStyle name="Normal 14 7 3 2" xfId="28752"/>
    <cellStyle name="Normal 14 7 3 2 2" xfId="28753"/>
    <cellStyle name="Normal 14 7 4" xfId="28754"/>
    <cellStyle name="Normal 14 7 4 2" xfId="28755"/>
    <cellStyle name="Normal 14 7 4 2 2" xfId="28756"/>
    <cellStyle name="Normal 14 7 5" xfId="28757"/>
    <cellStyle name="Normal 14 7 5 2" xfId="28758"/>
    <cellStyle name="Normal 14 7 5 2 2" xfId="28759"/>
    <cellStyle name="Normal 14 7 6" xfId="28760"/>
    <cellStyle name="Normal 14 7 6 2" xfId="28761"/>
    <cellStyle name="Normal 14 7 6 2 2" xfId="28762"/>
    <cellStyle name="Normal 14 7 7" xfId="28763"/>
    <cellStyle name="Normal 14 7 7 2" xfId="28764"/>
    <cellStyle name="Normal 14 7 7 2 2" xfId="28765"/>
    <cellStyle name="Normal 14 7 8" xfId="28766"/>
    <cellStyle name="Normal 14 7 8 2" xfId="28767"/>
    <cellStyle name="Normal 14 7 8 2 2" xfId="28768"/>
    <cellStyle name="Normal 14 7 9" xfId="28769"/>
    <cellStyle name="Normal 14 7 9 2" xfId="28770"/>
    <cellStyle name="Normal 14 7 9 2 2" xfId="28771"/>
    <cellStyle name="Normal 14 8" xfId="28772"/>
    <cellStyle name="Normal 14 8 10" xfId="28773"/>
    <cellStyle name="Normal 14 8 10 2" xfId="28774"/>
    <cellStyle name="Normal 14 8 10 2 2" xfId="28775"/>
    <cellStyle name="Normal 14 8 11" xfId="28776"/>
    <cellStyle name="Normal 14 8 11 2" xfId="28777"/>
    <cellStyle name="Normal 14 8 11 2 2" xfId="28778"/>
    <cellStyle name="Normal 14 8 12" xfId="28779"/>
    <cellStyle name="Normal 14 8 12 2" xfId="28780"/>
    <cellStyle name="Normal 14 8 12 2 2" xfId="28781"/>
    <cellStyle name="Normal 14 8 13" xfId="28782"/>
    <cellStyle name="Normal 14 8 13 2" xfId="28783"/>
    <cellStyle name="Normal 14 8 13 2 2" xfId="28784"/>
    <cellStyle name="Normal 14 8 14" xfId="28785"/>
    <cellStyle name="Normal 14 8 14 2" xfId="28786"/>
    <cellStyle name="Normal 14 8 14 2 2" xfId="28787"/>
    <cellStyle name="Normal 14 8 15" xfId="28788"/>
    <cellStyle name="Normal 14 8 15 2" xfId="28789"/>
    <cellStyle name="Normal 14 8 2" xfId="28790"/>
    <cellStyle name="Normal 14 8 2 2" xfId="28791"/>
    <cellStyle name="Normal 14 8 2 2 2" xfId="28792"/>
    <cellStyle name="Normal 14 8 3" xfId="28793"/>
    <cellStyle name="Normal 14 8 3 2" xfId="28794"/>
    <cellStyle name="Normal 14 8 3 2 2" xfId="28795"/>
    <cellStyle name="Normal 14 8 4" xfId="28796"/>
    <cellStyle name="Normal 14 8 4 2" xfId="28797"/>
    <cellStyle name="Normal 14 8 4 2 2" xfId="28798"/>
    <cellStyle name="Normal 14 8 5" xfId="28799"/>
    <cellStyle name="Normal 14 8 5 2" xfId="28800"/>
    <cellStyle name="Normal 14 8 5 2 2" xfId="28801"/>
    <cellStyle name="Normal 14 8 6" xfId="28802"/>
    <cellStyle name="Normal 14 8 6 2" xfId="28803"/>
    <cellStyle name="Normal 14 8 6 2 2" xfId="28804"/>
    <cellStyle name="Normal 14 8 7" xfId="28805"/>
    <cellStyle name="Normal 14 8 7 2" xfId="28806"/>
    <cellStyle name="Normal 14 8 7 2 2" xfId="28807"/>
    <cellStyle name="Normal 14 8 8" xfId="28808"/>
    <cellStyle name="Normal 14 8 8 2" xfId="28809"/>
    <cellStyle name="Normal 14 8 8 2 2" xfId="28810"/>
    <cellStyle name="Normal 14 8 9" xfId="28811"/>
    <cellStyle name="Normal 14 8 9 2" xfId="28812"/>
    <cellStyle name="Normal 14 8 9 2 2" xfId="28813"/>
    <cellStyle name="Normal 14 9" xfId="28814"/>
    <cellStyle name="Normal 14 9 10" xfId="28815"/>
    <cellStyle name="Normal 14 9 10 2" xfId="28816"/>
    <cellStyle name="Normal 14 9 10 2 2" xfId="28817"/>
    <cellStyle name="Normal 14 9 11" xfId="28818"/>
    <cellStyle name="Normal 14 9 11 2" xfId="28819"/>
    <cellStyle name="Normal 14 9 11 2 2" xfId="28820"/>
    <cellStyle name="Normal 14 9 12" xfId="28821"/>
    <cellStyle name="Normal 14 9 12 2" xfId="28822"/>
    <cellStyle name="Normal 14 9 12 2 2" xfId="28823"/>
    <cellStyle name="Normal 14 9 13" xfId="28824"/>
    <cellStyle name="Normal 14 9 13 2" xfId="28825"/>
    <cellStyle name="Normal 14 9 13 2 2" xfId="28826"/>
    <cellStyle name="Normal 14 9 14" xfId="28827"/>
    <cellStyle name="Normal 14 9 14 2" xfId="28828"/>
    <cellStyle name="Normal 14 9 14 2 2" xfId="28829"/>
    <cellStyle name="Normal 14 9 15" xfId="28830"/>
    <cellStyle name="Normal 14 9 15 2" xfId="28831"/>
    <cellStyle name="Normal 14 9 2" xfId="28832"/>
    <cellStyle name="Normal 14 9 2 2" xfId="28833"/>
    <cellStyle name="Normal 14 9 2 2 2" xfId="28834"/>
    <cellStyle name="Normal 14 9 3" xfId="28835"/>
    <cellStyle name="Normal 14 9 3 2" xfId="28836"/>
    <cellStyle name="Normal 14 9 3 2 2" xfId="28837"/>
    <cellStyle name="Normal 14 9 4" xfId="28838"/>
    <cellStyle name="Normal 14 9 4 2" xfId="28839"/>
    <cellStyle name="Normal 14 9 4 2 2" xfId="28840"/>
    <cellStyle name="Normal 14 9 5" xfId="28841"/>
    <cellStyle name="Normal 14 9 5 2" xfId="28842"/>
    <cellStyle name="Normal 14 9 5 2 2" xfId="28843"/>
    <cellStyle name="Normal 14 9 6" xfId="28844"/>
    <cellStyle name="Normal 14 9 6 2" xfId="28845"/>
    <cellStyle name="Normal 14 9 6 2 2" xfId="28846"/>
    <cellStyle name="Normal 14 9 7" xfId="28847"/>
    <cellStyle name="Normal 14 9 7 2" xfId="28848"/>
    <cellStyle name="Normal 14 9 7 2 2" xfId="28849"/>
    <cellStyle name="Normal 14 9 8" xfId="28850"/>
    <cellStyle name="Normal 14 9 8 2" xfId="28851"/>
    <cellStyle name="Normal 14 9 8 2 2" xfId="28852"/>
    <cellStyle name="Normal 14 9 9" xfId="28853"/>
    <cellStyle name="Normal 14 9 9 2" xfId="28854"/>
    <cellStyle name="Normal 14 9 9 2 2" xfId="28855"/>
    <cellStyle name="Normal 140" xfId="28856"/>
    <cellStyle name="Normal 141" xfId="28857"/>
    <cellStyle name="Normal 142" xfId="28858"/>
    <cellStyle name="Normal 143" xfId="28859"/>
    <cellStyle name="Normal 144" xfId="28860"/>
    <cellStyle name="Normal 145" xfId="28861"/>
    <cellStyle name="Normal 146" xfId="28862"/>
    <cellStyle name="Normal 147" xfId="28863"/>
    <cellStyle name="Normal 148" xfId="28864"/>
    <cellStyle name="Normal 149" xfId="28865"/>
    <cellStyle name="Normal 15" xfId="28866"/>
    <cellStyle name="Normal 15 10" xfId="28867"/>
    <cellStyle name="Normal 15 10 10" xfId="28868"/>
    <cellStyle name="Normal 15 10 10 2" xfId="28869"/>
    <cellStyle name="Normal 15 10 10 2 2" xfId="28870"/>
    <cellStyle name="Normal 15 10 11" xfId="28871"/>
    <cellStyle name="Normal 15 10 11 2" xfId="28872"/>
    <cellStyle name="Normal 15 10 11 2 2" xfId="28873"/>
    <cellStyle name="Normal 15 10 12" xfId="28874"/>
    <cellStyle name="Normal 15 10 12 2" xfId="28875"/>
    <cellStyle name="Normal 15 10 12 2 2" xfId="28876"/>
    <cellStyle name="Normal 15 10 13" xfId="28877"/>
    <cellStyle name="Normal 15 10 13 2" xfId="28878"/>
    <cellStyle name="Normal 15 10 13 2 2" xfId="28879"/>
    <cellStyle name="Normal 15 10 14" xfId="28880"/>
    <cellStyle name="Normal 15 10 14 2" xfId="28881"/>
    <cellStyle name="Normal 15 10 14 2 2" xfId="28882"/>
    <cellStyle name="Normal 15 10 15" xfId="28883"/>
    <cellStyle name="Normal 15 10 15 2" xfId="28884"/>
    <cellStyle name="Normal 15 10 2" xfId="28885"/>
    <cellStyle name="Normal 15 10 2 2" xfId="28886"/>
    <cellStyle name="Normal 15 10 2 2 2" xfId="28887"/>
    <cellStyle name="Normal 15 10 3" xfId="28888"/>
    <cellStyle name="Normal 15 10 3 2" xfId="28889"/>
    <cellStyle name="Normal 15 10 3 2 2" xfId="28890"/>
    <cellStyle name="Normal 15 10 4" xfId="28891"/>
    <cellStyle name="Normal 15 10 4 2" xfId="28892"/>
    <cellStyle name="Normal 15 10 4 2 2" xfId="28893"/>
    <cellStyle name="Normal 15 10 5" xfId="28894"/>
    <cellStyle name="Normal 15 10 5 2" xfId="28895"/>
    <cellStyle name="Normal 15 10 5 2 2" xfId="28896"/>
    <cellStyle name="Normal 15 10 6" xfId="28897"/>
    <cellStyle name="Normal 15 10 6 2" xfId="28898"/>
    <cellStyle name="Normal 15 10 6 2 2" xfId="28899"/>
    <cellStyle name="Normal 15 10 7" xfId="28900"/>
    <cellStyle name="Normal 15 10 7 2" xfId="28901"/>
    <cellStyle name="Normal 15 10 7 2 2" xfId="28902"/>
    <cellStyle name="Normal 15 10 8" xfId="28903"/>
    <cellStyle name="Normal 15 10 8 2" xfId="28904"/>
    <cellStyle name="Normal 15 10 8 2 2" xfId="28905"/>
    <cellStyle name="Normal 15 10 9" xfId="28906"/>
    <cellStyle name="Normal 15 10 9 2" xfId="28907"/>
    <cellStyle name="Normal 15 10 9 2 2" xfId="28908"/>
    <cellStyle name="Normal 15 11" xfId="28909"/>
    <cellStyle name="Normal 15 11 10" xfId="28910"/>
    <cellStyle name="Normal 15 11 10 2" xfId="28911"/>
    <cellStyle name="Normal 15 11 10 2 2" xfId="28912"/>
    <cellStyle name="Normal 15 11 11" xfId="28913"/>
    <cellStyle name="Normal 15 11 11 2" xfId="28914"/>
    <cellStyle name="Normal 15 11 11 2 2" xfId="28915"/>
    <cellStyle name="Normal 15 11 12" xfId="28916"/>
    <cellStyle name="Normal 15 11 12 2" xfId="28917"/>
    <cellStyle name="Normal 15 11 12 2 2" xfId="28918"/>
    <cellStyle name="Normal 15 11 13" xfId="28919"/>
    <cellStyle name="Normal 15 11 13 2" xfId="28920"/>
    <cellStyle name="Normal 15 11 13 2 2" xfId="28921"/>
    <cellStyle name="Normal 15 11 14" xfId="28922"/>
    <cellStyle name="Normal 15 11 14 2" xfId="28923"/>
    <cellStyle name="Normal 15 11 14 2 2" xfId="28924"/>
    <cellStyle name="Normal 15 11 15" xfId="28925"/>
    <cellStyle name="Normal 15 11 15 2" xfId="28926"/>
    <cellStyle name="Normal 15 11 2" xfId="28927"/>
    <cellStyle name="Normal 15 11 2 2" xfId="28928"/>
    <cellStyle name="Normal 15 11 2 2 2" xfId="28929"/>
    <cellStyle name="Normal 15 11 3" xfId="28930"/>
    <cellStyle name="Normal 15 11 3 2" xfId="28931"/>
    <cellStyle name="Normal 15 11 3 2 2" xfId="28932"/>
    <cellStyle name="Normal 15 11 4" xfId="28933"/>
    <cellStyle name="Normal 15 11 4 2" xfId="28934"/>
    <cellStyle name="Normal 15 11 4 2 2" xfId="28935"/>
    <cellStyle name="Normal 15 11 5" xfId="28936"/>
    <cellStyle name="Normal 15 11 5 2" xfId="28937"/>
    <cellStyle name="Normal 15 11 5 2 2" xfId="28938"/>
    <cellStyle name="Normal 15 11 6" xfId="28939"/>
    <cellStyle name="Normal 15 11 6 2" xfId="28940"/>
    <cellStyle name="Normal 15 11 6 2 2" xfId="28941"/>
    <cellStyle name="Normal 15 11 7" xfId="28942"/>
    <cellStyle name="Normal 15 11 7 2" xfId="28943"/>
    <cellStyle name="Normal 15 11 7 2 2" xfId="28944"/>
    <cellStyle name="Normal 15 11 8" xfId="28945"/>
    <cellStyle name="Normal 15 11 8 2" xfId="28946"/>
    <cellStyle name="Normal 15 11 8 2 2" xfId="28947"/>
    <cellStyle name="Normal 15 11 9" xfId="28948"/>
    <cellStyle name="Normal 15 11 9 2" xfId="28949"/>
    <cellStyle name="Normal 15 11 9 2 2" xfId="28950"/>
    <cellStyle name="Normal 15 12" xfId="28951"/>
    <cellStyle name="Normal 15 12 10" xfId="28952"/>
    <cellStyle name="Normal 15 12 10 2" xfId="28953"/>
    <cellStyle name="Normal 15 12 10 2 2" xfId="28954"/>
    <cellStyle name="Normal 15 12 11" xfId="28955"/>
    <cellStyle name="Normal 15 12 11 2" xfId="28956"/>
    <cellStyle name="Normal 15 12 11 2 2" xfId="28957"/>
    <cellStyle name="Normal 15 12 12" xfId="28958"/>
    <cellStyle name="Normal 15 12 12 2" xfId="28959"/>
    <cellStyle name="Normal 15 12 12 2 2" xfId="28960"/>
    <cellStyle name="Normal 15 12 13" xfId="28961"/>
    <cellStyle name="Normal 15 12 13 2" xfId="28962"/>
    <cellStyle name="Normal 15 12 13 2 2" xfId="28963"/>
    <cellStyle name="Normal 15 12 14" xfId="28964"/>
    <cellStyle name="Normal 15 12 14 2" xfId="28965"/>
    <cellStyle name="Normal 15 12 14 2 2" xfId="28966"/>
    <cellStyle name="Normal 15 12 15" xfId="28967"/>
    <cellStyle name="Normal 15 12 15 2" xfId="28968"/>
    <cellStyle name="Normal 15 12 2" xfId="28969"/>
    <cellStyle name="Normal 15 12 2 2" xfId="28970"/>
    <cellStyle name="Normal 15 12 2 2 2" xfId="28971"/>
    <cellStyle name="Normal 15 12 3" xfId="28972"/>
    <cellStyle name="Normal 15 12 3 2" xfId="28973"/>
    <cellStyle name="Normal 15 12 3 2 2" xfId="28974"/>
    <cellStyle name="Normal 15 12 4" xfId="28975"/>
    <cellStyle name="Normal 15 12 4 2" xfId="28976"/>
    <cellStyle name="Normal 15 12 4 2 2" xfId="28977"/>
    <cellStyle name="Normal 15 12 5" xfId="28978"/>
    <cellStyle name="Normal 15 12 5 2" xfId="28979"/>
    <cellStyle name="Normal 15 12 5 2 2" xfId="28980"/>
    <cellStyle name="Normal 15 12 6" xfId="28981"/>
    <cellStyle name="Normal 15 12 6 2" xfId="28982"/>
    <cellStyle name="Normal 15 12 6 2 2" xfId="28983"/>
    <cellStyle name="Normal 15 12 7" xfId="28984"/>
    <cellStyle name="Normal 15 12 7 2" xfId="28985"/>
    <cellStyle name="Normal 15 12 7 2 2" xfId="28986"/>
    <cellStyle name="Normal 15 12 8" xfId="28987"/>
    <cellStyle name="Normal 15 12 8 2" xfId="28988"/>
    <cellStyle name="Normal 15 12 8 2 2" xfId="28989"/>
    <cellStyle name="Normal 15 12 9" xfId="28990"/>
    <cellStyle name="Normal 15 12 9 2" xfId="28991"/>
    <cellStyle name="Normal 15 12 9 2 2" xfId="28992"/>
    <cellStyle name="Normal 15 13" xfId="28993"/>
    <cellStyle name="Normal 15 13 10" xfId="28994"/>
    <cellStyle name="Normal 15 13 10 2" xfId="28995"/>
    <cellStyle name="Normal 15 13 10 2 2" xfId="28996"/>
    <cellStyle name="Normal 15 13 11" xfId="28997"/>
    <cellStyle name="Normal 15 13 11 2" xfId="28998"/>
    <cellStyle name="Normal 15 13 11 2 2" xfId="28999"/>
    <cellStyle name="Normal 15 13 12" xfId="29000"/>
    <cellStyle name="Normal 15 13 12 2" xfId="29001"/>
    <cellStyle name="Normal 15 13 12 2 2" xfId="29002"/>
    <cellStyle name="Normal 15 13 13" xfId="29003"/>
    <cellStyle name="Normal 15 13 13 2" xfId="29004"/>
    <cellStyle name="Normal 15 13 13 2 2" xfId="29005"/>
    <cellStyle name="Normal 15 13 14" xfId="29006"/>
    <cellStyle name="Normal 15 13 14 2" xfId="29007"/>
    <cellStyle name="Normal 15 13 14 2 2" xfId="29008"/>
    <cellStyle name="Normal 15 13 15" xfId="29009"/>
    <cellStyle name="Normal 15 13 15 2" xfId="29010"/>
    <cellStyle name="Normal 15 13 2" xfId="29011"/>
    <cellStyle name="Normal 15 13 2 2" xfId="29012"/>
    <cellStyle name="Normal 15 13 2 2 2" xfId="29013"/>
    <cellStyle name="Normal 15 13 3" xfId="29014"/>
    <cellStyle name="Normal 15 13 3 2" xfId="29015"/>
    <cellStyle name="Normal 15 13 3 2 2" xfId="29016"/>
    <cellStyle name="Normal 15 13 4" xfId="29017"/>
    <cellStyle name="Normal 15 13 4 2" xfId="29018"/>
    <cellStyle name="Normal 15 13 4 2 2" xfId="29019"/>
    <cellStyle name="Normal 15 13 5" xfId="29020"/>
    <cellStyle name="Normal 15 13 5 2" xfId="29021"/>
    <cellStyle name="Normal 15 13 5 2 2" xfId="29022"/>
    <cellStyle name="Normal 15 13 6" xfId="29023"/>
    <cellStyle name="Normal 15 13 6 2" xfId="29024"/>
    <cellStyle name="Normal 15 13 6 2 2" xfId="29025"/>
    <cellStyle name="Normal 15 13 7" xfId="29026"/>
    <cellStyle name="Normal 15 13 7 2" xfId="29027"/>
    <cellStyle name="Normal 15 13 7 2 2" xfId="29028"/>
    <cellStyle name="Normal 15 13 8" xfId="29029"/>
    <cellStyle name="Normal 15 13 8 2" xfId="29030"/>
    <cellStyle name="Normal 15 13 8 2 2" xfId="29031"/>
    <cellStyle name="Normal 15 13 9" xfId="29032"/>
    <cellStyle name="Normal 15 13 9 2" xfId="29033"/>
    <cellStyle name="Normal 15 13 9 2 2" xfId="29034"/>
    <cellStyle name="Normal 15 14" xfId="29035"/>
    <cellStyle name="Normal 15 14 10" xfId="29036"/>
    <cellStyle name="Normal 15 14 10 2" xfId="29037"/>
    <cellStyle name="Normal 15 14 10 2 2" xfId="29038"/>
    <cellStyle name="Normal 15 14 11" xfId="29039"/>
    <cellStyle name="Normal 15 14 11 2" xfId="29040"/>
    <cellStyle name="Normal 15 14 11 2 2" xfId="29041"/>
    <cellStyle name="Normal 15 14 12" xfId="29042"/>
    <cellStyle name="Normal 15 14 12 2" xfId="29043"/>
    <cellStyle name="Normal 15 14 12 2 2" xfId="29044"/>
    <cellStyle name="Normal 15 14 13" xfId="29045"/>
    <cellStyle name="Normal 15 14 13 2" xfId="29046"/>
    <cellStyle name="Normal 15 14 13 2 2" xfId="29047"/>
    <cellStyle name="Normal 15 14 14" xfId="29048"/>
    <cellStyle name="Normal 15 14 14 2" xfId="29049"/>
    <cellStyle name="Normal 15 14 14 2 2" xfId="29050"/>
    <cellStyle name="Normal 15 14 15" xfId="29051"/>
    <cellStyle name="Normal 15 14 15 2" xfId="29052"/>
    <cellStyle name="Normal 15 14 2" xfId="29053"/>
    <cellStyle name="Normal 15 14 2 2" xfId="29054"/>
    <cellStyle name="Normal 15 14 2 2 2" xfId="29055"/>
    <cellStyle name="Normal 15 14 3" xfId="29056"/>
    <cellStyle name="Normal 15 14 3 2" xfId="29057"/>
    <cellStyle name="Normal 15 14 3 2 2" xfId="29058"/>
    <cellStyle name="Normal 15 14 4" xfId="29059"/>
    <cellStyle name="Normal 15 14 4 2" xfId="29060"/>
    <cellStyle name="Normal 15 14 4 2 2" xfId="29061"/>
    <cellStyle name="Normal 15 14 5" xfId="29062"/>
    <cellStyle name="Normal 15 14 5 2" xfId="29063"/>
    <cellStyle name="Normal 15 14 5 2 2" xfId="29064"/>
    <cellStyle name="Normal 15 14 6" xfId="29065"/>
    <cellStyle name="Normal 15 14 6 2" xfId="29066"/>
    <cellStyle name="Normal 15 14 6 2 2" xfId="29067"/>
    <cellStyle name="Normal 15 14 7" xfId="29068"/>
    <cellStyle name="Normal 15 14 7 2" xfId="29069"/>
    <cellStyle name="Normal 15 14 7 2 2" xfId="29070"/>
    <cellStyle name="Normal 15 14 8" xfId="29071"/>
    <cellStyle name="Normal 15 14 8 2" xfId="29072"/>
    <cellStyle name="Normal 15 14 8 2 2" xfId="29073"/>
    <cellStyle name="Normal 15 14 9" xfId="29074"/>
    <cellStyle name="Normal 15 14 9 2" xfId="29075"/>
    <cellStyle name="Normal 15 14 9 2 2" xfId="29076"/>
    <cellStyle name="Normal 15 15" xfId="29077"/>
    <cellStyle name="Normal 15 15 10" xfId="29078"/>
    <cellStyle name="Normal 15 15 10 2" xfId="29079"/>
    <cellStyle name="Normal 15 15 10 2 2" xfId="29080"/>
    <cellStyle name="Normal 15 15 11" xfId="29081"/>
    <cellStyle name="Normal 15 15 11 2" xfId="29082"/>
    <cellStyle name="Normal 15 15 11 2 2" xfId="29083"/>
    <cellStyle name="Normal 15 15 12" xfId="29084"/>
    <cellStyle name="Normal 15 15 12 2" xfId="29085"/>
    <cellStyle name="Normal 15 15 12 2 2" xfId="29086"/>
    <cellStyle name="Normal 15 15 13" xfId="29087"/>
    <cellStyle name="Normal 15 15 13 2" xfId="29088"/>
    <cellStyle name="Normal 15 15 13 2 2" xfId="29089"/>
    <cellStyle name="Normal 15 15 14" xfId="29090"/>
    <cellStyle name="Normal 15 15 14 2" xfId="29091"/>
    <cellStyle name="Normal 15 15 14 2 2" xfId="29092"/>
    <cellStyle name="Normal 15 15 15" xfId="29093"/>
    <cellStyle name="Normal 15 15 15 2" xfId="29094"/>
    <cellStyle name="Normal 15 15 2" xfId="29095"/>
    <cellStyle name="Normal 15 15 2 2" xfId="29096"/>
    <cellStyle name="Normal 15 15 2 2 2" xfId="29097"/>
    <cellStyle name="Normal 15 15 3" xfId="29098"/>
    <cellStyle name="Normal 15 15 3 2" xfId="29099"/>
    <cellStyle name="Normal 15 15 3 2 2" xfId="29100"/>
    <cellStyle name="Normal 15 15 4" xfId="29101"/>
    <cellStyle name="Normal 15 15 4 2" xfId="29102"/>
    <cellStyle name="Normal 15 15 4 2 2" xfId="29103"/>
    <cellStyle name="Normal 15 15 5" xfId="29104"/>
    <cellStyle name="Normal 15 15 5 2" xfId="29105"/>
    <cellStyle name="Normal 15 15 5 2 2" xfId="29106"/>
    <cellStyle name="Normal 15 15 6" xfId="29107"/>
    <cellStyle name="Normal 15 15 6 2" xfId="29108"/>
    <cellStyle name="Normal 15 15 6 2 2" xfId="29109"/>
    <cellStyle name="Normal 15 15 7" xfId="29110"/>
    <cellStyle name="Normal 15 15 7 2" xfId="29111"/>
    <cellStyle name="Normal 15 15 7 2 2" xfId="29112"/>
    <cellStyle name="Normal 15 15 8" xfId="29113"/>
    <cellStyle name="Normal 15 15 8 2" xfId="29114"/>
    <cellStyle name="Normal 15 15 8 2 2" xfId="29115"/>
    <cellStyle name="Normal 15 15 9" xfId="29116"/>
    <cellStyle name="Normal 15 15 9 2" xfId="29117"/>
    <cellStyle name="Normal 15 15 9 2 2" xfId="29118"/>
    <cellStyle name="Normal 15 16" xfId="29119"/>
    <cellStyle name="Normal 15 16 10" xfId="29120"/>
    <cellStyle name="Normal 15 16 10 2" xfId="29121"/>
    <cellStyle name="Normal 15 16 10 2 2" xfId="29122"/>
    <cellStyle name="Normal 15 16 11" xfId="29123"/>
    <cellStyle name="Normal 15 16 11 2" xfId="29124"/>
    <cellStyle name="Normal 15 16 11 2 2" xfId="29125"/>
    <cellStyle name="Normal 15 16 12" xfId="29126"/>
    <cellStyle name="Normal 15 16 12 2" xfId="29127"/>
    <cellStyle name="Normal 15 16 12 2 2" xfId="29128"/>
    <cellStyle name="Normal 15 16 13" xfId="29129"/>
    <cellStyle name="Normal 15 16 13 2" xfId="29130"/>
    <cellStyle name="Normal 15 16 13 2 2" xfId="29131"/>
    <cellStyle name="Normal 15 16 14" xfId="29132"/>
    <cellStyle name="Normal 15 16 14 2" xfId="29133"/>
    <cellStyle name="Normal 15 16 14 2 2" xfId="29134"/>
    <cellStyle name="Normal 15 16 15" xfId="29135"/>
    <cellStyle name="Normal 15 16 15 2" xfId="29136"/>
    <cellStyle name="Normal 15 16 2" xfId="29137"/>
    <cellStyle name="Normal 15 16 2 2" xfId="29138"/>
    <cellStyle name="Normal 15 16 2 2 2" xfId="29139"/>
    <cellStyle name="Normal 15 16 3" xfId="29140"/>
    <cellStyle name="Normal 15 16 3 2" xfId="29141"/>
    <cellStyle name="Normal 15 16 3 2 2" xfId="29142"/>
    <cellStyle name="Normal 15 16 4" xfId="29143"/>
    <cellStyle name="Normal 15 16 4 2" xfId="29144"/>
    <cellStyle name="Normal 15 16 4 2 2" xfId="29145"/>
    <cellStyle name="Normal 15 16 5" xfId="29146"/>
    <cellStyle name="Normal 15 16 5 2" xfId="29147"/>
    <cellStyle name="Normal 15 16 5 2 2" xfId="29148"/>
    <cellStyle name="Normal 15 16 6" xfId="29149"/>
    <cellStyle name="Normal 15 16 6 2" xfId="29150"/>
    <cellStyle name="Normal 15 16 6 2 2" xfId="29151"/>
    <cellStyle name="Normal 15 16 7" xfId="29152"/>
    <cellStyle name="Normal 15 16 7 2" xfId="29153"/>
    <cellStyle name="Normal 15 16 7 2 2" xfId="29154"/>
    <cellStyle name="Normal 15 16 8" xfId="29155"/>
    <cellStyle name="Normal 15 16 8 2" xfId="29156"/>
    <cellStyle name="Normal 15 16 8 2 2" xfId="29157"/>
    <cellStyle name="Normal 15 16 9" xfId="29158"/>
    <cellStyle name="Normal 15 16 9 2" xfId="29159"/>
    <cellStyle name="Normal 15 16 9 2 2" xfId="29160"/>
    <cellStyle name="Normal 15 17" xfId="29161"/>
    <cellStyle name="Normal 15 17 10" xfId="29162"/>
    <cellStyle name="Normal 15 17 10 2" xfId="29163"/>
    <cellStyle name="Normal 15 17 10 2 2" xfId="29164"/>
    <cellStyle name="Normal 15 17 11" xfId="29165"/>
    <cellStyle name="Normal 15 17 11 2" xfId="29166"/>
    <cellStyle name="Normal 15 17 11 2 2" xfId="29167"/>
    <cellStyle name="Normal 15 17 12" xfId="29168"/>
    <cellStyle name="Normal 15 17 12 2" xfId="29169"/>
    <cellStyle name="Normal 15 17 12 2 2" xfId="29170"/>
    <cellStyle name="Normal 15 17 13" xfId="29171"/>
    <cellStyle name="Normal 15 17 13 2" xfId="29172"/>
    <cellStyle name="Normal 15 17 13 2 2" xfId="29173"/>
    <cellStyle name="Normal 15 17 14" xfId="29174"/>
    <cellStyle name="Normal 15 17 14 2" xfId="29175"/>
    <cellStyle name="Normal 15 17 14 2 2" xfId="29176"/>
    <cellStyle name="Normal 15 17 15" xfId="29177"/>
    <cellStyle name="Normal 15 17 15 2" xfId="29178"/>
    <cellStyle name="Normal 15 17 2" xfId="29179"/>
    <cellStyle name="Normal 15 17 2 2" xfId="29180"/>
    <cellStyle name="Normal 15 17 2 2 2" xfId="29181"/>
    <cellStyle name="Normal 15 17 3" xfId="29182"/>
    <cellStyle name="Normal 15 17 3 2" xfId="29183"/>
    <cellStyle name="Normal 15 17 3 2 2" xfId="29184"/>
    <cellStyle name="Normal 15 17 4" xfId="29185"/>
    <cellStyle name="Normal 15 17 4 2" xfId="29186"/>
    <cellStyle name="Normal 15 17 4 2 2" xfId="29187"/>
    <cellStyle name="Normal 15 17 5" xfId="29188"/>
    <cellStyle name="Normal 15 17 5 2" xfId="29189"/>
    <cellStyle name="Normal 15 17 5 2 2" xfId="29190"/>
    <cellStyle name="Normal 15 17 6" xfId="29191"/>
    <cellStyle name="Normal 15 17 6 2" xfId="29192"/>
    <cellStyle name="Normal 15 17 6 2 2" xfId="29193"/>
    <cellStyle name="Normal 15 17 7" xfId="29194"/>
    <cellStyle name="Normal 15 17 7 2" xfId="29195"/>
    <cellStyle name="Normal 15 17 7 2 2" xfId="29196"/>
    <cellStyle name="Normal 15 17 8" xfId="29197"/>
    <cellStyle name="Normal 15 17 8 2" xfId="29198"/>
    <cellStyle name="Normal 15 17 8 2 2" xfId="29199"/>
    <cellStyle name="Normal 15 17 9" xfId="29200"/>
    <cellStyle name="Normal 15 17 9 2" xfId="29201"/>
    <cellStyle name="Normal 15 17 9 2 2" xfId="29202"/>
    <cellStyle name="Normal 15 18" xfId="29203"/>
    <cellStyle name="Normal 15 18 10" xfId="29204"/>
    <cellStyle name="Normal 15 18 10 2" xfId="29205"/>
    <cellStyle name="Normal 15 18 10 2 2" xfId="29206"/>
    <cellStyle name="Normal 15 18 11" xfId="29207"/>
    <cellStyle name="Normal 15 18 11 2" xfId="29208"/>
    <cellStyle name="Normal 15 18 11 2 2" xfId="29209"/>
    <cellStyle name="Normal 15 18 12" xfId="29210"/>
    <cellStyle name="Normal 15 18 12 2" xfId="29211"/>
    <cellStyle name="Normal 15 18 12 2 2" xfId="29212"/>
    <cellStyle name="Normal 15 18 13" xfId="29213"/>
    <cellStyle name="Normal 15 18 13 2" xfId="29214"/>
    <cellStyle name="Normal 15 18 13 2 2" xfId="29215"/>
    <cellStyle name="Normal 15 18 14" xfId="29216"/>
    <cellStyle name="Normal 15 18 14 2" xfId="29217"/>
    <cellStyle name="Normal 15 18 14 2 2" xfId="29218"/>
    <cellStyle name="Normal 15 18 15" xfId="29219"/>
    <cellStyle name="Normal 15 18 15 2" xfId="29220"/>
    <cellStyle name="Normal 15 18 2" xfId="29221"/>
    <cellStyle name="Normal 15 18 2 2" xfId="29222"/>
    <cellStyle name="Normal 15 18 2 2 2" xfId="29223"/>
    <cellStyle name="Normal 15 18 3" xfId="29224"/>
    <cellStyle name="Normal 15 18 3 2" xfId="29225"/>
    <cellStyle name="Normal 15 18 3 2 2" xfId="29226"/>
    <cellStyle name="Normal 15 18 4" xfId="29227"/>
    <cellStyle name="Normal 15 18 4 2" xfId="29228"/>
    <cellStyle name="Normal 15 18 4 2 2" xfId="29229"/>
    <cellStyle name="Normal 15 18 5" xfId="29230"/>
    <cellStyle name="Normal 15 18 5 2" xfId="29231"/>
    <cellStyle name="Normal 15 18 5 2 2" xfId="29232"/>
    <cellStyle name="Normal 15 18 6" xfId="29233"/>
    <cellStyle name="Normal 15 18 6 2" xfId="29234"/>
    <cellStyle name="Normal 15 18 6 2 2" xfId="29235"/>
    <cellStyle name="Normal 15 18 7" xfId="29236"/>
    <cellStyle name="Normal 15 18 7 2" xfId="29237"/>
    <cellStyle name="Normal 15 18 7 2 2" xfId="29238"/>
    <cellStyle name="Normal 15 18 8" xfId="29239"/>
    <cellStyle name="Normal 15 18 8 2" xfId="29240"/>
    <cellStyle name="Normal 15 18 8 2 2" xfId="29241"/>
    <cellStyle name="Normal 15 18 9" xfId="29242"/>
    <cellStyle name="Normal 15 18 9 2" xfId="29243"/>
    <cellStyle name="Normal 15 18 9 2 2" xfId="29244"/>
    <cellStyle name="Normal 15 19" xfId="29245"/>
    <cellStyle name="Normal 15 19 10" xfId="29246"/>
    <cellStyle name="Normal 15 19 10 2" xfId="29247"/>
    <cellStyle name="Normal 15 19 10 2 2" xfId="29248"/>
    <cellStyle name="Normal 15 19 11" xfId="29249"/>
    <cellStyle name="Normal 15 19 11 2" xfId="29250"/>
    <cellStyle name="Normal 15 19 11 2 2" xfId="29251"/>
    <cellStyle name="Normal 15 19 12" xfId="29252"/>
    <cellStyle name="Normal 15 19 12 2" xfId="29253"/>
    <cellStyle name="Normal 15 19 12 2 2" xfId="29254"/>
    <cellStyle name="Normal 15 19 13" xfId="29255"/>
    <cellStyle name="Normal 15 19 13 2" xfId="29256"/>
    <cellStyle name="Normal 15 19 13 2 2" xfId="29257"/>
    <cellStyle name="Normal 15 19 14" xfId="29258"/>
    <cellStyle name="Normal 15 19 14 2" xfId="29259"/>
    <cellStyle name="Normal 15 19 14 2 2" xfId="29260"/>
    <cellStyle name="Normal 15 19 15" xfId="29261"/>
    <cellStyle name="Normal 15 19 15 2" xfId="29262"/>
    <cellStyle name="Normal 15 19 2" xfId="29263"/>
    <cellStyle name="Normal 15 19 2 2" xfId="29264"/>
    <cellStyle name="Normal 15 19 2 2 2" xfId="29265"/>
    <cellStyle name="Normal 15 19 3" xfId="29266"/>
    <cellStyle name="Normal 15 19 3 2" xfId="29267"/>
    <cellStyle name="Normal 15 19 3 2 2" xfId="29268"/>
    <cellStyle name="Normal 15 19 4" xfId="29269"/>
    <cellStyle name="Normal 15 19 4 2" xfId="29270"/>
    <cellStyle name="Normal 15 19 4 2 2" xfId="29271"/>
    <cellStyle name="Normal 15 19 5" xfId="29272"/>
    <cellStyle name="Normal 15 19 5 2" xfId="29273"/>
    <cellStyle name="Normal 15 19 5 2 2" xfId="29274"/>
    <cellStyle name="Normal 15 19 6" xfId="29275"/>
    <cellStyle name="Normal 15 19 6 2" xfId="29276"/>
    <cellStyle name="Normal 15 19 6 2 2" xfId="29277"/>
    <cellStyle name="Normal 15 19 7" xfId="29278"/>
    <cellStyle name="Normal 15 19 7 2" xfId="29279"/>
    <cellStyle name="Normal 15 19 7 2 2" xfId="29280"/>
    <cellStyle name="Normal 15 19 8" xfId="29281"/>
    <cellStyle name="Normal 15 19 8 2" xfId="29282"/>
    <cellStyle name="Normal 15 19 8 2 2" xfId="29283"/>
    <cellStyle name="Normal 15 19 9" xfId="29284"/>
    <cellStyle name="Normal 15 19 9 2" xfId="29285"/>
    <cellStyle name="Normal 15 19 9 2 2" xfId="29286"/>
    <cellStyle name="Normal 15 2" xfId="29287"/>
    <cellStyle name="Normal 15 2 10" xfId="29288"/>
    <cellStyle name="Normal 15 2 10 2" xfId="29289"/>
    <cellStyle name="Normal 15 2 10 2 2" xfId="29290"/>
    <cellStyle name="Normal 15 2 11" xfId="29291"/>
    <cellStyle name="Normal 15 2 11 2" xfId="29292"/>
    <cellStyle name="Normal 15 2 11 2 2" xfId="29293"/>
    <cellStyle name="Normal 15 2 12" xfId="29294"/>
    <cellStyle name="Normal 15 2 12 2" xfId="29295"/>
    <cellStyle name="Normal 15 2 12 2 2" xfId="29296"/>
    <cellStyle name="Normal 15 2 13" xfId="29297"/>
    <cellStyle name="Normal 15 2 13 2" xfId="29298"/>
    <cellStyle name="Normal 15 2 13 2 2" xfId="29299"/>
    <cellStyle name="Normal 15 2 14" xfId="29300"/>
    <cellStyle name="Normal 15 2 14 2" xfId="29301"/>
    <cellStyle name="Normal 15 2 14 2 2" xfId="29302"/>
    <cellStyle name="Normal 15 2 15" xfId="29303"/>
    <cellStyle name="Normal 15 2 15 2" xfId="29304"/>
    <cellStyle name="Normal 15 2 2" xfId="29305"/>
    <cellStyle name="Normal 15 2 2 2" xfId="29306"/>
    <cellStyle name="Normal 15 2 2 2 2" xfId="29307"/>
    <cellStyle name="Normal 15 2 3" xfId="29308"/>
    <cellStyle name="Normal 15 2 3 2" xfId="29309"/>
    <cellStyle name="Normal 15 2 3 2 2" xfId="29310"/>
    <cellStyle name="Normal 15 2 4" xfId="29311"/>
    <cellStyle name="Normal 15 2 4 2" xfId="29312"/>
    <cellStyle name="Normal 15 2 4 2 2" xfId="29313"/>
    <cellStyle name="Normal 15 2 5" xfId="29314"/>
    <cellStyle name="Normal 15 2 5 2" xfId="29315"/>
    <cellStyle name="Normal 15 2 5 2 2" xfId="29316"/>
    <cellStyle name="Normal 15 2 6" xfId="29317"/>
    <cellStyle name="Normal 15 2 6 2" xfId="29318"/>
    <cellStyle name="Normal 15 2 6 2 2" xfId="29319"/>
    <cellStyle name="Normal 15 2 7" xfId="29320"/>
    <cellStyle name="Normal 15 2 7 2" xfId="29321"/>
    <cellStyle name="Normal 15 2 7 2 2" xfId="29322"/>
    <cellStyle name="Normal 15 2 8" xfId="29323"/>
    <cellStyle name="Normal 15 2 8 2" xfId="29324"/>
    <cellStyle name="Normal 15 2 8 2 2" xfId="29325"/>
    <cellStyle name="Normal 15 2 9" xfId="29326"/>
    <cellStyle name="Normal 15 2 9 2" xfId="29327"/>
    <cellStyle name="Normal 15 2 9 2 2" xfId="29328"/>
    <cellStyle name="Normal 15 20" xfId="29329"/>
    <cellStyle name="Normal 15 20 10" xfId="29330"/>
    <cellStyle name="Normal 15 20 10 2" xfId="29331"/>
    <cellStyle name="Normal 15 20 10 2 2" xfId="29332"/>
    <cellStyle name="Normal 15 20 11" xfId="29333"/>
    <cellStyle name="Normal 15 20 11 2" xfId="29334"/>
    <cellStyle name="Normal 15 20 11 2 2" xfId="29335"/>
    <cellStyle name="Normal 15 20 12" xfId="29336"/>
    <cellStyle name="Normal 15 20 12 2" xfId="29337"/>
    <cellStyle name="Normal 15 20 12 2 2" xfId="29338"/>
    <cellStyle name="Normal 15 20 13" xfId="29339"/>
    <cellStyle name="Normal 15 20 13 2" xfId="29340"/>
    <cellStyle name="Normal 15 20 13 2 2" xfId="29341"/>
    <cellStyle name="Normal 15 20 14" xfId="29342"/>
    <cellStyle name="Normal 15 20 14 2" xfId="29343"/>
    <cellStyle name="Normal 15 20 14 2 2" xfId="29344"/>
    <cellStyle name="Normal 15 20 15" xfId="29345"/>
    <cellStyle name="Normal 15 20 15 2" xfId="29346"/>
    <cellStyle name="Normal 15 20 2" xfId="29347"/>
    <cellStyle name="Normal 15 20 2 2" xfId="29348"/>
    <cellStyle name="Normal 15 20 2 2 2" xfId="29349"/>
    <cellStyle name="Normal 15 20 3" xfId="29350"/>
    <cellStyle name="Normal 15 20 3 2" xfId="29351"/>
    <cellStyle name="Normal 15 20 3 2 2" xfId="29352"/>
    <cellStyle name="Normal 15 20 4" xfId="29353"/>
    <cellStyle name="Normal 15 20 4 2" xfId="29354"/>
    <cellStyle name="Normal 15 20 4 2 2" xfId="29355"/>
    <cellStyle name="Normal 15 20 5" xfId="29356"/>
    <cellStyle name="Normal 15 20 5 2" xfId="29357"/>
    <cellStyle name="Normal 15 20 5 2 2" xfId="29358"/>
    <cellStyle name="Normal 15 20 6" xfId="29359"/>
    <cellStyle name="Normal 15 20 6 2" xfId="29360"/>
    <cellStyle name="Normal 15 20 6 2 2" xfId="29361"/>
    <cellStyle name="Normal 15 20 7" xfId="29362"/>
    <cellStyle name="Normal 15 20 7 2" xfId="29363"/>
    <cellStyle name="Normal 15 20 7 2 2" xfId="29364"/>
    <cellStyle name="Normal 15 20 8" xfId="29365"/>
    <cellStyle name="Normal 15 20 8 2" xfId="29366"/>
    <cellStyle name="Normal 15 20 8 2 2" xfId="29367"/>
    <cellStyle name="Normal 15 20 9" xfId="29368"/>
    <cellStyle name="Normal 15 20 9 2" xfId="29369"/>
    <cellStyle name="Normal 15 20 9 2 2" xfId="29370"/>
    <cellStyle name="Normal 15 21" xfId="29371"/>
    <cellStyle name="Normal 15 21 10" xfId="29372"/>
    <cellStyle name="Normal 15 21 10 2" xfId="29373"/>
    <cellStyle name="Normal 15 21 10 2 2" xfId="29374"/>
    <cellStyle name="Normal 15 21 11" xfId="29375"/>
    <cellStyle name="Normal 15 21 11 2" xfId="29376"/>
    <cellStyle name="Normal 15 21 11 2 2" xfId="29377"/>
    <cellStyle name="Normal 15 21 12" xfId="29378"/>
    <cellStyle name="Normal 15 21 12 2" xfId="29379"/>
    <cellStyle name="Normal 15 21 12 2 2" xfId="29380"/>
    <cellStyle name="Normal 15 21 13" xfId="29381"/>
    <cellStyle name="Normal 15 21 13 2" xfId="29382"/>
    <cellStyle name="Normal 15 21 13 2 2" xfId="29383"/>
    <cellStyle name="Normal 15 21 14" xfId="29384"/>
    <cellStyle name="Normal 15 21 14 2" xfId="29385"/>
    <cellStyle name="Normal 15 21 14 2 2" xfId="29386"/>
    <cellStyle name="Normal 15 21 15" xfId="29387"/>
    <cellStyle name="Normal 15 21 15 2" xfId="29388"/>
    <cellStyle name="Normal 15 21 2" xfId="29389"/>
    <cellStyle name="Normal 15 21 2 2" xfId="29390"/>
    <cellStyle name="Normal 15 21 2 2 2" xfId="29391"/>
    <cellStyle name="Normal 15 21 3" xfId="29392"/>
    <cellStyle name="Normal 15 21 3 2" xfId="29393"/>
    <cellStyle name="Normal 15 21 3 2 2" xfId="29394"/>
    <cellStyle name="Normal 15 21 4" xfId="29395"/>
    <cellStyle name="Normal 15 21 4 2" xfId="29396"/>
    <cellStyle name="Normal 15 21 4 2 2" xfId="29397"/>
    <cellStyle name="Normal 15 21 5" xfId="29398"/>
    <cellStyle name="Normal 15 21 5 2" xfId="29399"/>
    <cellStyle name="Normal 15 21 5 2 2" xfId="29400"/>
    <cellStyle name="Normal 15 21 6" xfId="29401"/>
    <cellStyle name="Normal 15 21 6 2" xfId="29402"/>
    <cellStyle name="Normal 15 21 6 2 2" xfId="29403"/>
    <cellStyle name="Normal 15 21 7" xfId="29404"/>
    <cellStyle name="Normal 15 21 7 2" xfId="29405"/>
    <cellStyle name="Normal 15 21 7 2 2" xfId="29406"/>
    <cellStyle name="Normal 15 21 8" xfId="29407"/>
    <cellStyle name="Normal 15 21 8 2" xfId="29408"/>
    <cellStyle name="Normal 15 21 8 2 2" xfId="29409"/>
    <cellStyle name="Normal 15 21 9" xfId="29410"/>
    <cellStyle name="Normal 15 21 9 2" xfId="29411"/>
    <cellStyle name="Normal 15 21 9 2 2" xfId="29412"/>
    <cellStyle name="Normal 15 22" xfId="29413"/>
    <cellStyle name="Normal 15 22 10" xfId="29414"/>
    <cellStyle name="Normal 15 22 10 2" xfId="29415"/>
    <cellStyle name="Normal 15 22 10 2 2" xfId="29416"/>
    <cellStyle name="Normal 15 22 11" xfId="29417"/>
    <cellStyle name="Normal 15 22 11 2" xfId="29418"/>
    <cellStyle name="Normal 15 22 11 2 2" xfId="29419"/>
    <cellStyle name="Normal 15 22 12" xfId="29420"/>
    <cellStyle name="Normal 15 22 12 2" xfId="29421"/>
    <cellStyle name="Normal 15 22 12 2 2" xfId="29422"/>
    <cellStyle name="Normal 15 22 13" xfId="29423"/>
    <cellStyle name="Normal 15 22 13 2" xfId="29424"/>
    <cellStyle name="Normal 15 22 13 2 2" xfId="29425"/>
    <cellStyle name="Normal 15 22 14" xfId="29426"/>
    <cellStyle name="Normal 15 22 14 2" xfId="29427"/>
    <cellStyle name="Normal 15 22 14 2 2" xfId="29428"/>
    <cellStyle name="Normal 15 22 15" xfId="29429"/>
    <cellStyle name="Normal 15 22 15 2" xfId="29430"/>
    <cellStyle name="Normal 15 22 2" xfId="29431"/>
    <cellStyle name="Normal 15 22 2 2" xfId="29432"/>
    <cellStyle name="Normal 15 22 2 2 2" xfId="29433"/>
    <cellStyle name="Normal 15 22 3" xfId="29434"/>
    <cellStyle name="Normal 15 22 3 2" xfId="29435"/>
    <cellStyle name="Normal 15 22 3 2 2" xfId="29436"/>
    <cellStyle name="Normal 15 22 4" xfId="29437"/>
    <cellStyle name="Normal 15 22 4 2" xfId="29438"/>
    <cellStyle name="Normal 15 22 4 2 2" xfId="29439"/>
    <cellStyle name="Normal 15 22 5" xfId="29440"/>
    <cellStyle name="Normal 15 22 5 2" xfId="29441"/>
    <cellStyle name="Normal 15 22 5 2 2" xfId="29442"/>
    <cellStyle name="Normal 15 22 6" xfId="29443"/>
    <cellStyle name="Normal 15 22 6 2" xfId="29444"/>
    <cellStyle name="Normal 15 22 6 2 2" xfId="29445"/>
    <cellStyle name="Normal 15 22 7" xfId="29446"/>
    <cellStyle name="Normal 15 22 7 2" xfId="29447"/>
    <cellStyle name="Normal 15 22 7 2 2" xfId="29448"/>
    <cellStyle name="Normal 15 22 8" xfId="29449"/>
    <cellStyle name="Normal 15 22 8 2" xfId="29450"/>
    <cellStyle name="Normal 15 22 8 2 2" xfId="29451"/>
    <cellStyle name="Normal 15 22 9" xfId="29452"/>
    <cellStyle name="Normal 15 22 9 2" xfId="29453"/>
    <cellStyle name="Normal 15 22 9 2 2" xfId="29454"/>
    <cellStyle name="Normal 15 23" xfId="29455"/>
    <cellStyle name="Normal 15 23 10" xfId="29456"/>
    <cellStyle name="Normal 15 23 10 2" xfId="29457"/>
    <cellStyle name="Normal 15 23 10 2 2" xfId="29458"/>
    <cellStyle name="Normal 15 23 11" xfId="29459"/>
    <cellStyle name="Normal 15 23 11 2" xfId="29460"/>
    <cellStyle name="Normal 15 23 11 2 2" xfId="29461"/>
    <cellStyle name="Normal 15 23 12" xfId="29462"/>
    <cellStyle name="Normal 15 23 12 2" xfId="29463"/>
    <cellStyle name="Normal 15 23 12 2 2" xfId="29464"/>
    <cellStyle name="Normal 15 23 13" xfId="29465"/>
    <cellStyle name="Normal 15 23 13 2" xfId="29466"/>
    <cellStyle name="Normal 15 23 13 2 2" xfId="29467"/>
    <cellStyle name="Normal 15 23 14" xfId="29468"/>
    <cellStyle name="Normal 15 23 14 2" xfId="29469"/>
    <cellStyle name="Normal 15 23 14 2 2" xfId="29470"/>
    <cellStyle name="Normal 15 23 15" xfId="29471"/>
    <cellStyle name="Normal 15 23 15 2" xfId="29472"/>
    <cellStyle name="Normal 15 23 2" xfId="29473"/>
    <cellStyle name="Normal 15 23 2 2" xfId="29474"/>
    <cellStyle name="Normal 15 23 2 2 2" xfId="29475"/>
    <cellStyle name="Normal 15 23 3" xfId="29476"/>
    <cellStyle name="Normal 15 23 3 2" xfId="29477"/>
    <cellStyle name="Normal 15 23 3 2 2" xfId="29478"/>
    <cellStyle name="Normal 15 23 4" xfId="29479"/>
    <cellStyle name="Normal 15 23 4 2" xfId="29480"/>
    <cellStyle name="Normal 15 23 4 2 2" xfId="29481"/>
    <cellStyle name="Normal 15 23 5" xfId="29482"/>
    <cellStyle name="Normal 15 23 5 2" xfId="29483"/>
    <cellStyle name="Normal 15 23 5 2 2" xfId="29484"/>
    <cellStyle name="Normal 15 23 6" xfId="29485"/>
    <cellStyle name="Normal 15 23 6 2" xfId="29486"/>
    <cellStyle name="Normal 15 23 6 2 2" xfId="29487"/>
    <cellStyle name="Normal 15 23 7" xfId="29488"/>
    <cellStyle name="Normal 15 23 7 2" xfId="29489"/>
    <cellStyle name="Normal 15 23 7 2 2" xfId="29490"/>
    <cellStyle name="Normal 15 23 8" xfId="29491"/>
    <cellStyle name="Normal 15 23 8 2" xfId="29492"/>
    <cellStyle name="Normal 15 23 8 2 2" xfId="29493"/>
    <cellStyle name="Normal 15 23 9" xfId="29494"/>
    <cellStyle name="Normal 15 23 9 2" xfId="29495"/>
    <cellStyle name="Normal 15 23 9 2 2" xfId="29496"/>
    <cellStyle name="Normal 15 24" xfId="29497"/>
    <cellStyle name="Normal 15 24 2" xfId="29498"/>
    <cellStyle name="Normal 15 24 2 2" xfId="29499"/>
    <cellStyle name="Normal 15 25" xfId="29500"/>
    <cellStyle name="Normal 15 25 2" xfId="29501"/>
    <cellStyle name="Normal 15 25 2 2" xfId="29502"/>
    <cellStyle name="Normal 15 26" xfId="29503"/>
    <cellStyle name="Normal 15 26 2" xfId="29504"/>
    <cellStyle name="Normal 15 26 2 2" xfId="29505"/>
    <cellStyle name="Normal 15 27" xfId="29506"/>
    <cellStyle name="Normal 15 27 2" xfId="29507"/>
    <cellStyle name="Normal 15 27 2 2" xfId="29508"/>
    <cellStyle name="Normal 15 28" xfId="29509"/>
    <cellStyle name="Normal 15 28 2" xfId="29510"/>
    <cellStyle name="Normal 15 28 2 2" xfId="29511"/>
    <cellStyle name="Normal 15 29" xfId="29512"/>
    <cellStyle name="Normal 15 29 2" xfId="29513"/>
    <cellStyle name="Normal 15 29 2 2" xfId="29514"/>
    <cellStyle name="Normal 15 3" xfId="29515"/>
    <cellStyle name="Normal 15 3 10" xfId="29516"/>
    <cellStyle name="Normal 15 3 10 2" xfId="29517"/>
    <cellStyle name="Normal 15 3 10 2 2" xfId="29518"/>
    <cellStyle name="Normal 15 3 11" xfId="29519"/>
    <cellStyle name="Normal 15 3 11 2" xfId="29520"/>
    <cellStyle name="Normal 15 3 11 2 2" xfId="29521"/>
    <cellStyle name="Normal 15 3 12" xfId="29522"/>
    <cellStyle name="Normal 15 3 12 2" xfId="29523"/>
    <cellStyle name="Normal 15 3 12 2 2" xfId="29524"/>
    <cellStyle name="Normal 15 3 13" xfId="29525"/>
    <cellStyle name="Normal 15 3 13 2" xfId="29526"/>
    <cellStyle name="Normal 15 3 13 2 2" xfId="29527"/>
    <cellStyle name="Normal 15 3 14" xfId="29528"/>
    <cellStyle name="Normal 15 3 14 2" xfId="29529"/>
    <cellStyle name="Normal 15 3 14 2 2" xfId="29530"/>
    <cellStyle name="Normal 15 3 15" xfId="29531"/>
    <cellStyle name="Normal 15 3 15 2" xfId="29532"/>
    <cellStyle name="Normal 15 3 2" xfId="29533"/>
    <cellStyle name="Normal 15 3 2 2" xfId="29534"/>
    <cellStyle name="Normal 15 3 2 2 2" xfId="29535"/>
    <cellStyle name="Normal 15 3 3" xfId="29536"/>
    <cellStyle name="Normal 15 3 3 2" xfId="29537"/>
    <cellStyle name="Normal 15 3 3 2 2" xfId="29538"/>
    <cellStyle name="Normal 15 3 4" xfId="29539"/>
    <cellStyle name="Normal 15 3 4 2" xfId="29540"/>
    <cellStyle name="Normal 15 3 4 2 2" xfId="29541"/>
    <cellStyle name="Normal 15 3 5" xfId="29542"/>
    <cellStyle name="Normal 15 3 5 2" xfId="29543"/>
    <cellStyle name="Normal 15 3 5 2 2" xfId="29544"/>
    <cellStyle name="Normal 15 3 6" xfId="29545"/>
    <cellStyle name="Normal 15 3 6 2" xfId="29546"/>
    <cellStyle name="Normal 15 3 6 2 2" xfId="29547"/>
    <cellStyle name="Normal 15 3 7" xfId="29548"/>
    <cellStyle name="Normal 15 3 7 2" xfId="29549"/>
    <cellStyle name="Normal 15 3 7 2 2" xfId="29550"/>
    <cellStyle name="Normal 15 3 8" xfId="29551"/>
    <cellStyle name="Normal 15 3 8 2" xfId="29552"/>
    <cellStyle name="Normal 15 3 8 2 2" xfId="29553"/>
    <cellStyle name="Normal 15 3 9" xfId="29554"/>
    <cellStyle name="Normal 15 3 9 2" xfId="29555"/>
    <cellStyle name="Normal 15 3 9 2 2" xfId="29556"/>
    <cellStyle name="Normal 15 30" xfId="29557"/>
    <cellStyle name="Normal 15 30 2" xfId="29558"/>
    <cellStyle name="Normal 15 30 2 2" xfId="29559"/>
    <cellStyle name="Normal 15 31" xfId="29560"/>
    <cellStyle name="Normal 15 31 2" xfId="29561"/>
    <cellStyle name="Normal 15 31 2 2" xfId="29562"/>
    <cellStyle name="Normal 15 32" xfId="29563"/>
    <cellStyle name="Normal 15 32 2" xfId="29564"/>
    <cellStyle name="Normal 15 32 2 2" xfId="29565"/>
    <cellStyle name="Normal 15 33" xfId="29566"/>
    <cellStyle name="Normal 15 33 2" xfId="29567"/>
    <cellStyle name="Normal 15 33 2 2" xfId="29568"/>
    <cellStyle name="Normal 15 34" xfId="29569"/>
    <cellStyle name="Normal 15 34 2" xfId="29570"/>
    <cellStyle name="Normal 15 34 2 2" xfId="29571"/>
    <cellStyle name="Normal 15 35" xfId="29572"/>
    <cellStyle name="Normal 15 35 2" xfId="29573"/>
    <cellStyle name="Normal 15 35 2 2" xfId="29574"/>
    <cellStyle name="Normal 15 36" xfId="29575"/>
    <cellStyle name="Normal 15 36 2" xfId="29576"/>
    <cellStyle name="Normal 15 36 2 2" xfId="29577"/>
    <cellStyle name="Normal 15 37" xfId="29578"/>
    <cellStyle name="Normal 15 37 2" xfId="29579"/>
    <cellStyle name="Normal 15 4" xfId="29580"/>
    <cellStyle name="Normal 15 4 10" xfId="29581"/>
    <cellStyle name="Normal 15 4 10 2" xfId="29582"/>
    <cellStyle name="Normal 15 4 10 2 2" xfId="29583"/>
    <cellStyle name="Normal 15 4 11" xfId="29584"/>
    <cellStyle name="Normal 15 4 11 2" xfId="29585"/>
    <cellStyle name="Normal 15 4 11 2 2" xfId="29586"/>
    <cellStyle name="Normal 15 4 12" xfId="29587"/>
    <cellStyle name="Normal 15 4 12 2" xfId="29588"/>
    <cellStyle name="Normal 15 4 12 2 2" xfId="29589"/>
    <cellStyle name="Normal 15 4 13" xfId="29590"/>
    <cellStyle name="Normal 15 4 13 2" xfId="29591"/>
    <cellStyle name="Normal 15 4 13 2 2" xfId="29592"/>
    <cellStyle name="Normal 15 4 14" xfId="29593"/>
    <cellStyle name="Normal 15 4 14 2" xfId="29594"/>
    <cellStyle name="Normal 15 4 14 2 2" xfId="29595"/>
    <cellStyle name="Normal 15 4 15" xfId="29596"/>
    <cellStyle name="Normal 15 4 15 2" xfId="29597"/>
    <cellStyle name="Normal 15 4 2" xfId="29598"/>
    <cellStyle name="Normal 15 4 2 2" xfId="29599"/>
    <cellStyle name="Normal 15 4 2 2 2" xfId="29600"/>
    <cellStyle name="Normal 15 4 3" xfId="29601"/>
    <cellStyle name="Normal 15 4 3 2" xfId="29602"/>
    <cellStyle name="Normal 15 4 3 2 2" xfId="29603"/>
    <cellStyle name="Normal 15 4 4" xfId="29604"/>
    <cellStyle name="Normal 15 4 4 2" xfId="29605"/>
    <cellStyle name="Normal 15 4 4 2 2" xfId="29606"/>
    <cellStyle name="Normal 15 4 5" xfId="29607"/>
    <cellStyle name="Normal 15 4 5 2" xfId="29608"/>
    <cellStyle name="Normal 15 4 5 2 2" xfId="29609"/>
    <cellStyle name="Normal 15 4 6" xfId="29610"/>
    <cellStyle name="Normal 15 4 6 2" xfId="29611"/>
    <cellStyle name="Normal 15 4 6 2 2" xfId="29612"/>
    <cellStyle name="Normal 15 4 7" xfId="29613"/>
    <cellStyle name="Normal 15 4 7 2" xfId="29614"/>
    <cellStyle name="Normal 15 4 7 2 2" xfId="29615"/>
    <cellStyle name="Normal 15 4 8" xfId="29616"/>
    <cellStyle name="Normal 15 4 8 2" xfId="29617"/>
    <cellStyle name="Normal 15 4 8 2 2" xfId="29618"/>
    <cellStyle name="Normal 15 4 9" xfId="29619"/>
    <cellStyle name="Normal 15 4 9 2" xfId="29620"/>
    <cellStyle name="Normal 15 4 9 2 2" xfId="29621"/>
    <cellStyle name="Normal 15 5" xfId="29622"/>
    <cellStyle name="Normal 15 5 10" xfId="29623"/>
    <cellStyle name="Normal 15 5 10 2" xfId="29624"/>
    <cellStyle name="Normal 15 5 10 2 2" xfId="29625"/>
    <cellStyle name="Normal 15 5 11" xfId="29626"/>
    <cellStyle name="Normal 15 5 11 2" xfId="29627"/>
    <cellStyle name="Normal 15 5 11 2 2" xfId="29628"/>
    <cellStyle name="Normal 15 5 12" xfId="29629"/>
    <cellStyle name="Normal 15 5 12 2" xfId="29630"/>
    <cellStyle name="Normal 15 5 12 2 2" xfId="29631"/>
    <cellStyle name="Normal 15 5 13" xfId="29632"/>
    <cellStyle name="Normal 15 5 13 2" xfId="29633"/>
    <cellStyle name="Normal 15 5 13 2 2" xfId="29634"/>
    <cellStyle name="Normal 15 5 14" xfId="29635"/>
    <cellStyle name="Normal 15 5 14 2" xfId="29636"/>
    <cellStyle name="Normal 15 5 14 2 2" xfId="29637"/>
    <cellStyle name="Normal 15 5 15" xfId="29638"/>
    <cellStyle name="Normal 15 5 15 2" xfId="29639"/>
    <cellStyle name="Normal 15 5 2" xfId="29640"/>
    <cellStyle name="Normal 15 5 2 2" xfId="29641"/>
    <cellStyle name="Normal 15 5 2 2 2" xfId="29642"/>
    <cellStyle name="Normal 15 5 3" xfId="29643"/>
    <cellStyle name="Normal 15 5 3 2" xfId="29644"/>
    <cellStyle name="Normal 15 5 3 2 2" xfId="29645"/>
    <cellStyle name="Normal 15 5 4" xfId="29646"/>
    <cellStyle name="Normal 15 5 4 2" xfId="29647"/>
    <cellStyle name="Normal 15 5 4 2 2" xfId="29648"/>
    <cellStyle name="Normal 15 5 5" xfId="29649"/>
    <cellStyle name="Normal 15 5 5 2" xfId="29650"/>
    <cellStyle name="Normal 15 5 5 2 2" xfId="29651"/>
    <cellStyle name="Normal 15 5 6" xfId="29652"/>
    <cellStyle name="Normal 15 5 6 2" xfId="29653"/>
    <cellStyle name="Normal 15 5 6 2 2" xfId="29654"/>
    <cellStyle name="Normal 15 5 7" xfId="29655"/>
    <cellStyle name="Normal 15 5 7 2" xfId="29656"/>
    <cellStyle name="Normal 15 5 7 2 2" xfId="29657"/>
    <cellStyle name="Normal 15 5 8" xfId="29658"/>
    <cellStyle name="Normal 15 5 8 2" xfId="29659"/>
    <cellStyle name="Normal 15 5 8 2 2" xfId="29660"/>
    <cellStyle name="Normal 15 5 9" xfId="29661"/>
    <cellStyle name="Normal 15 5 9 2" xfId="29662"/>
    <cellStyle name="Normal 15 5 9 2 2" xfId="29663"/>
    <cellStyle name="Normal 15 6" xfId="29664"/>
    <cellStyle name="Normal 15 6 10" xfId="29665"/>
    <cellStyle name="Normal 15 6 10 2" xfId="29666"/>
    <cellStyle name="Normal 15 6 10 2 2" xfId="29667"/>
    <cellStyle name="Normal 15 6 11" xfId="29668"/>
    <cellStyle name="Normal 15 6 11 2" xfId="29669"/>
    <cellStyle name="Normal 15 6 11 2 2" xfId="29670"/>
    <cellStyle name="Normal 15 6 12" xfId="29671"/>
    <cellStyle name="Normal 15 6 12 2" xfId="29672"/>
    <cellStyle name="Normal 15 6 12 2 2" xfId="29673"/>
    <cellStyle name="Normal 15 6 13" xfId="29674"/>
    <cellStyle name="Normal 15 6 13 2" xfId="29675"/>
    <cellStyle name="Normal 15 6 13 2 2" xfId="29676"/>
    <cellStyle name="Normal 15 6 14" xfId="29677"/>
    <cellStyle name="Normal 15 6 14 2" xfId="29678"/>
    <cellStyle name="Normal 15 6 14 2 2" xfId="29679"/>
    <cellStyle name="Normal 15 6 15" xfId="29680"/>
    <cellStyle name="Normal 15 6 15 2" xfId="29681"/>
    <cellStyle name="Normal 15 6 2" xfId="29682"/>
    <cellStyle name="Normal 15 6 2 2" xfId="29683"/>
    <cellStyle name="Normal 15 6 2 2 2" xfId="29684"/>
    <cellStyle name="Normal 15 6 3" xfId="29685"/>
    <cellStyle name="Normal 15 6 3 2" xfId="29686"/>
    <cellStyle name="Normal 15 6 3 2 2" xfId="29687"/>
    <cellStyle name="Normal 15 6 4" xfId="29688"/>
    <cellStyle name="Normal 15 6 4 2" xfId="29689"/>
    <cellStyle name="Normal 15 6 4 2 2" xfId="29690"/>
    <cellStyle name="Normal 15 6 5" xfId="29691"/>
    <cellStyle name="Normal 15 6 5 2" xfId="29692"/>
    <cellStyle name="Normal 15 6 5 2 2" xfId="29693"/>
    <cellStyle name="Normal 15 6 6" xfId="29694"/>
    <cellStyle name="Normal 15 6 6 2" xfId="29695"/>
    <cellStyle name="Normal 15 6 6 2 2" xfId="29696"/>
    <cellStyle name="Normal 15 6 7" xfId="29697"/>
    <cellStyle name="Normal 15 6 7 2" xfId="29698"/>
    <cellStyle name="Normal 15 6 7 2 2" xfId="29699"/>
    <cellStyle name="Normal 15 6 8" xfId="29700"/>
    <cellStyle name="Normal 15 6 8 2" xfId="29701"/>
    <cellStyle name="Normal 15 6 8 2 2" xfId="29702"/>
    <cellStyle name="Normal 15 6 9" xfId="29703"/>
    <cellStyle name="Normal 15 6 9 2" xfId="29704"/>
    <cellStyle name="Normal 15 6 9 2 2" xfId="29705"/>
    <cellStyle name="Normal 15 7" xfId="29706"/>
    <cellStyle name="Normal 15 7 10" xfId="29707"/>
    <cellStyle name="Normal 15 7 10 2" xfId="29708"/>
    <cellStyle name="Normal 15 7 10 2 2" xfId="29709"/>
    <cellStyle name="Normal 15 7 11" xfId="29710"/>
    <cellStyle name="Normal 15 7 11 2" xfId="29711"/>
    <cellStyle name="Normal 15 7 11 2 2" xfId="29712"/>
    <cellStyle name="Normal 15 7 12" xfId="29713"/>
    <cellStyle name="Normal 15 7 12 2" xfId="29714"/>
    <cellStyle name="Normal 15 7 12 2 2" xfId="29715"/>
    <cellStyle name="Normal 15 7 13" xfId="29716"/>
    <cellStyle name="Normal 15 7 13 2" xfId="29717"/>
    <cellStyle name="Normal 15 7 13 2 2" xfId="29718"/>
    <cellStyle name="Normal 15 7 14" xfId="29719"/>
    <cellStyle name="Normal 15 7 14 2" xfId="29720"/>
    <cellStyle name="Normal 15 7 14 2 2" xfId="29721"/>
    <cellStyle name="Normal 15 7 15" xfId="29722"/>
    <cellStyle name="Normal 15 7 15 2" xfId="29723"/>
    <cellStyle name="Normal 15 7 2" xfId="29724"/>
    <cellStyle name="Normal 15 7 2 2" xfId="29725"/>
    <cellStyle name="Normal 15 7 2 2 2" xfId="29726"/>
    <cellStyle name="Normal 15 7 3" xfId="29727"/>
    <cellStyle name="Normal 15 7 3 2" xfId="29728"/>
    <cellStyle name="Normal 15 7 3 2 2" xfId="29729"/>
    <cellStyle name="Normal 15 7 4" xfId="29730"/>
    <cellStyle name="Normal 15 7 4 2" xfId="29731"/>
    <cellStyle name="Normal 15 7 4 2 2" xfId="29732"/>
    <cellStyle name="Normal 15 7 5" xfId="29733"/>
    <cellStyle name="Normal 15 7 5 2" xfId="29734"/>
    <cellStyle name="Normal 15 7 5 2 2" xfId="29735"/>
    <cellStyle name="Normal 15 7 6" xfId="29736"/>
    <cellStyle name="Normal 15 7 6 2" xfId="29737"/>
    <cellStyle name="Normal 15 7 6 2 2" xfId="29738"/>
    <cellStyle name="Normal 15 7 7" xfId="29739"/>
    <cellStyle name="Normal 15 7 7 2" xfId="29740"/>
    <cellStyle name="Normal 15 7 7 2 2" xfId="29741"/>
    <cellStyle name="Normal 15 7 8" xfId="29742"/>
    <cellStyle name="Normal 15 7 8 2" xfId="29743"/>
    <cellStyle name="Normal 15 7 8 2 2" xfId="29744"/>
    <cellStyle name="Normal 15 7 9" xfId="29745"/>
    <cellStyle name="Normal 15 7 9 2" xfId="29746"/>
    <cellStyle name="Normal 15 7 9 2 2" xfId="29747"/>
    <cellStyle name="Normal 15 8" xfId="29748"/>
    <cellStyle name="Normal 15 8 10" xfId="29749"/>
    <cellStyle name="Normal 15 8 10 2" xfId="29750"/>
    <cellStyle name="Normal 15 8 10 2 2" xfId="29751"/>
    <cellStyle name="Normal 15 8 11" xfId="29752"/>
    <cellStyle name="Normal 15 8 11 2" xfId="29753"/>
    <cellStyle name="Normal 15 8 11 2 2" xfId="29754"/>
    <cellStyle name="Normal 15 8 12" xfId="29755"/>
    <cellStyle name="Normal 15 8 12 2" xfId="29756"/>
    <cellStyle name="Normal 15 8 12 2 2" xfId="29757"/>
    <cellStyle name="Normal 15 8 13" xfId="29758"/>
    <cellStyle name="Normal 15 8 13 2" xfId="29759"/>
    <cellStyle name="Normal 15 8 13 2 2" xfId="29760"/>
    <cellStyle name="Normal 15 8 14" xfId="29761"/>
    <cellStyle name="Normal 15 8 14 2" xfId="29762"/>
    <cellStyle name="Normal 15 8 14 2 2" xfId="29763"/>
    <cellStyle name="Normal 15 8 15" xfId="29764"/>
    <cellStyle name="Normal 15 8 15 2" xfId="29765"/>
    <cellStyle name="Normal 15 8 2" xfId="29766"/>
    <cellStyle name="Normal 15 8 2 2" xfId="29767"/>
    <cellStyle name="Normal 15 8 2 2 2" xfId="29768"/>
    <cellStyle name="Normal 15 8 3" xfId="29769"/>
    <cellStyle name="Normal 15 8 3 2" xfId="29770"/>
    <cellStyle name="Normal 15 8 3 2 2" xfId="29771"/>
    <cellStyle name="Normal 15 8 4" xfId="29772"/>
    <cellStyle name="Normal 15 8 4 2" xfId="29773"/>
    <cellStyle name="Normal 15 8 4 2 2" xfId="29774"/>
    <cellStyle name="Normal 15 8 5" xfId="29775"/>
    <cellStyle name="Normal 15 8 5 2" xfId="29776"/>
    <cellStyle name="Normal 15 8 5 2 2" xfId="29777"/>
    <cellStyle name="Normal 15 8 6" xfId="29778"/>
    <cellStyle name="Normal 15 8 6 2" xfId="29779"/>
    <cellStyle name="Normal 15 8 6 2 2" xfId="29780"/>
    <cellStyle name="Normal 15 8 7" xfId="29781"/>
    <cellStyle name="Normal 15 8 7 2" xfId="29782"/>
    <cellStyle name="Normal 15 8 7 2 2" xfId="29783"/>
    <cellStyle name="Normal 15 8 8" xfId="29784"/>
    <cellStyle name="Normal 15 8 8 2" xfId="29785"/>
    <cellStyle name="Normal 15 8 8 2 2" xfId="29786"/>
    <cellStyle name="Normal 15 8 9" xfId="29787"/>
    <cellStyle name="Normal 15 8 9 2" xfId="29788"/>
    <cellStyle name="Normal 15 8 9 2 2" xfId="29789"/>
    <cellStyle name="Normal 15 9" xfId="29790"/>
    <cellStyle name="Normal 15 9 10" xfId="29791"/>
    <cellStyle name="Normal 15 9 10 2" xfId="29792"/>
    <cellStyle name="Normal 15 9 10 2 2" xfId="29793"/>
    <cellStyle name="Normal 15 9 11" xfId="29794"/>
    <cellStyle name="Normal 15 9 11 2" xfId="29795"/>
    <cellStyle name="Normal 15 9 11 2 2" xfId="29796"/>
    <cellStyle name="Normal 15 9 12" xfId="29797"/>
    <cellStyle name="Normal 15 9 12 2" xfId="29798"/>
    <cellStyle name="Normal 15 9 12 2 2" xfId="29799"/>
    <cellStyle name="Normal 15 9 13" xfId="29800"/>
    <cellStyle name="Normal 15 9 13 2" xfId="29801"/>
    <cellStyle name="Normal 15 9 13 2 2" xfId="29802"/>
    <cellStyle name="Normal 15 9 14" xfId="29803"/>
    <cellStyle name="Normal 15 9 14 2" xfId="29804"/>
    <cellStyle name="Normal 15 9 14 2 2" xfId="29805"/>
    <cellStyle name="Normal 15 9 15" xfId="29806"/>
    <cellStyle name="Normal 15 9 15 2" xfId="29807"/>
    <cellStyle name="Normal 15 9 2" xfId="29808"/>
    <cellStyle name="Normal 15 9 2 2" xfId="29809"/>
    <cellStyle name="Normal 15 9 2 2 2" xfId="29810"/>
    <cellStyle name="Normal 15 9 3" xfId="29811"/>
    <cellStyle name="Normal 15 9 3 2" xfId="29812"/>
    <cellStyle name="Normal 15 9 3 2 2" xfId="29813"/>
    <cellStyle name="Normal 15 9 4" xfId="29814"/>
    <cellStyle name="Normal 15 9 4 2" xfId="29815"/>
    <cellStyle name="Normal 15 9 4 2 2" xfId="29816"/>
    <cellStyle name="Normal 15 9 5" xfId="29817"/>
    <cellStyle name="Normal 15 9 5 2" xfId="29818"/>
    <cellStyle name="Normal 15 9 5 2 2" xfId="29819"/>
    <cellStyle name="Normal 15 9 6" xfId="29820"/>
    <cellStyle name="Normal 15 9 6 2" xfId="29821"/>
    <cellStyle name="Normal 15 9 6 2 2" xfId="29822"/>
    <cellStyle name="Normal 15 9 7" xfId="29823"/>
    <cellStyle name="Normal 15 9 7 2" xfId="29824"/>
    <cellStyle name="Normal 15 9 7 2 2" xfId="29825"/>
    <cellStyle name="Normal 15 9 8" xfId="29826"/>
    <cellStyle name="Normal 15 9 8 2" xfId="29827"/>
    <cellStyle name="Normal 15 9 8 2 2" xfId="29828"/>
    <cellStyle name="Normal 15 9 9" xfId="29829"/>
    <cellStyle name="Normal 15 9 9 2" xfId="29830"/>
    <cellStyle name="Normal 15 9 9 2 2" xfId="29831"/>
    <cellStyle name="Normal 150" xfId="29832"/>
    <cellStyle name="Normal 151" xfId="29833"/>
    <cellStyle name="Normal 152" xfId="29834"/>
    <cellStyle name="Normal 153" xfId="29835"/>
    <cellStyle name="Normal 154" xfId="29836"/>
    <cellStyle name="Normal 155" xfId="29837"/>
    <cellStyle name="Normal 156" xfId="29838"/>
    <cellStyle name="Normal 157" xfId="29839"/>
    <cellStyle name="Normal 158" xfId="29840"/>
    <cellStyle name="Normal 159" xfId="29841"/>
    <cellStyle name="Normal 16" xfId="29842"/>
    <cellStyle name="Normal 16 10" xfId="29843"/>
    <cellStyle name="Normal 16 10 2" xfId="29844"/>
    <cellStyle name="Normal 16 10 2 2" xfId="29845"/>
    <cellStyle name="Normal 16 10 2 2 2" xfId="29846"/>
    <cellStyle name="Normal 16 10 3" xfId="29847"/>
    <cellStyle name="Normal 16 10 3 2" xfId="29848"/>
    <cellStyle name="Normal 16 10 3 2 2" xfId="29849"/>
    <cellStyle name="Normal 16 10 4" xfId="29850"/>
    <cellStyle name="Normal 16 10 4 2" xfId="29851"/>
    <cellStyle name="Normal 16 11" xfId="29852"/>
    <cellStyle name="Normal 16 11 2" xfId="29853"/>
    <cellStyle name="Normal 16 11 2 2" xfId="29854"/>
    <cellStyle name="Normal 16 11 2 2 2" xfId="29855"/>
    <cellStyle name="Normal 16 11 3" xfId="29856"/>
    <cellStyle name="Normal 16 11 3 2" xfId="29857"/>
    <cellStyle name="Normal 16 11 3 2 2" xfId="29858"/>
    <cellStyle name="Normal 16 11 4" xfId="29859"/>
    <cellStyle name="Normal 16 11 4 2" xfId="29860"/>
    <cellStyle name="Normal 16 12" xfId="29861"/>
    <cellStyle name="Normal 16 12 2" xfId="29862"/>
    <cellStyle name="Normal 16 12 2 2" xfId="29863"/>
    <cellStyle name="Normal 16 12 2 2 2" xfId="29864"/>
    <cellStyle name="Normal 16 12 3" xfId="29865"/>
    <cellStyle name="Normal 16 12 3 2" xfId="29866"/>
    <cellStyle name="Normal 16 12 3 2 2" xfId="29867"/>
    <cellStyle name="Normal 16 12 4" xfId="29868"/>
    <cellStyle name="Normal 16 12 4 2" xfId="29869"/>
    <cellStyle name="Normal 16 13" xfId="29870"/>
    <cellStyle name="Normal 16 13 2" xfId="29871"/>
    <cellStyle name="Normal 16 13 2 2" xfId="29872"/>
    <cellStyle name="Normal 16 14" xfId="29873"/>
    <cellStyle name="Normal 16 14 2" xfId="29874"/>
    <cellStyle name="Normal 16 14 2 2" xfId="29875"/>
    <cellStyle name="Normal 16 15" xfId="29876"/>
    <cellStyle name="Normal 16 15 2" xfId="29877"/>
    <cellStyle name="Normal 16 2" xfId="29878"/>
    <cellStyle name="Normal 16 2 2" xfId="29879"/>
    <cellStyle name="Normal 16 2 2 2" xfId="29880"/>
    <cellStyle name="Normal 16 2 2 2 2" xfId="29881"/>
    <cellStyle name="Normal 16 2 3" xfId="29882"/>
    <cellStyle name="Normal 16 2 3 2" xfId="29883"/>
    <cellStyle name="Normal 16 2 3 2 2" xfId="29884"/>
    <cellStyle name="Normal 16 2 4" xfId="29885"/>
    <cellStyle name="Normal 16 2 4 2" xfId="29886"/>
    <cellStyle name="Normal 16 3" xfId="29887"/>
    <cellStyle name="Normal 16 3 2" xfId="29888"/>
    <cellStyle name="Normal 16 3 2 2" xfId="29889"/>
    <cellStyle name="Normal 16 3 2 2 2" xfId="29890"/>
    <cellStyle name="Normal 16 3 3" xfId="29891"/>
    <cellStyle name="Normal 16 3 3 2" xfId="29892"/>
    <cellStyle name="Normal 16 3 3 2 2" xfId="29893"/>
    <cellStyle name="Normal 16 3 4" xfId="29894"/>
    <cellStyle name="Normal 16 3 4 2" xfId="29895"/>
    <cellStyle name="Normal 16 4" xfId="29896"/>
    <cellStyle name="Normal 16 4 2" xfId="29897"/>
    <cellStyle name="Normal 16 4 2 2" xfId="29898"/>
    <cellStyle name="Normal 16 4 2 2 2" xfId="29899"/>
    <cellStyle name="Normal 16 4 3" xfId="29900"/>
    <cellStyle name="Normal 16 4 3 2" xfId="29901"/>
    <cellStyle name="Normal 16 4 3 2 2" xfId="29902"/>
    <cellStyle name="Normal 16 4 4" xfId="29903"/>
    <cellStyle name="Normal 16 4 4 2" xfId="29904"/>
    <cellStyle name="Normal 16 5" xfId="29905"/>
    <cellStyle name="Normal 16 5 2" xfId="29906"/>
    <cellStyle name="Normal 16 5 2 2" xfId="29907"/>
    <cellStyle name="Normal 16 5 2 2 2" xfId="29908"/>
    <cellStyle name="Normal 16 5 3" xfId="29909"/>
    <cellStyle name="Normal 16 5 3 2" xfId="29910"/>
    <cellStyle name="Normal 16 5 3 2 2" xfId="29911"/>
    <cellStyle name="Normal 16 5 4" xfId="29912"/>
    <cellStyle name="Normal 16 5 4 2" xfId="29913"/>
    <cellStyle name="Normal 16 6" xfId="29914"/>
    <cellStyle name="Normal 16 6 2" xfId="29915"/>
    <cellStyle name="Normal 16 6 2 2" xfId="29916"/>
    <cellStyle name="Normal 16 6 2 2 2" xfId="29917"/>
    <cellStyle name="Normal 16 6 3" xfId="29918"/>
    <cellStyle name="Normal 16 6 3 2" xfId="29919"/>
    <cellStyle name="Normal 16 6 3 2 2" xfId="29920"/>
    <cellStyle name="Normal 16 6 4" xfId="29921"/>
    <cellStyle name="Normal 16 6 4 2" xfId="29922"/>
    <cellStyle name="Normal 16 7" xfId="29923"/>
    <cellStyle name="Normal 16 7 2" xfId="29924"/>
    <cellStyle name="Normal 16 7 2 2" xfId="29925"/>
    <cellStyle name="Normal 16 7 2 2 2" xfId="29926"/>
    <cellStyle name="Normal 16 7 3" xfId="29927"/>
    <cellStyle name="Normal 16 7 3 2" xfId="29928"/>
    <cellStyle name="Normal 16 7 3 2 2" xfId="29929"/>
    <cellStyle name="Normal 16 7 4" xfId="29930"/>
    <cellStyle name="Normal 16 7 4 2" xfId="29931"/>
    <cellStyle name="Normal 16 8" xfId="29932"/>
    <cellStyle name="Normal 16 8 2" xfId="29933"/>
    <cellStyle name="Normal 16 8 2 2" xfId="29934"/>
    <cellStyle name="Normal 16 8 2 2 2" xfId="29935"/>
    <cellStyle name="Normal 16 8 3" xfId="29936"/>
    <cellStyle name="Normal 16 8 3 2" xfId="29937"/>
    <cellStyle name="Normal 16 8 3 2 2" xfId="29938"/>
    <cellStyle name="Normal 16 8 4" xfId="29939"/>
    <cellStyle name="Normal 16 8 4 2" xfId="29940"/>
    <cellStyle name="Normal 16 9" xfId="29941"/>
    <cellStyle name="Normal 16 9 2" xfId="29942"/>
    <cellStyle name="Normal 16 9 2 2" xfId="29943"/>
    <cellStyle name="Normal 16 9 2 2 2" xfId="29944"/>
    <cellStyle name="Normal 16 9 3" xfId="29945"/>
    <cellStyle name="Normal 16 9 3 2" xfId="29946"/>
    <cellStyle name="Normal 16 9 3 2 2" xfId="29947"/>
    <cellStyle name="Normal 16 9 4" xfId="29948"/>
    <cellStyle name="Normal 16 9 4 2" xfId="29949"/>
    <cellStyle name="Normal 160" xfId="29950"/>
    <cellStyle name="Normal 161" xfId="29951"/>
    <cellStyle name="Normal 162" xfId="29952"/>
    <cellStyle name="Normal 163" xfId="29953"/>
    <cellStyle name="Normal 164" xfId="29954"/>
    <cellStyle name="Normal 165" xfId="29955"/>
    <cellStyle name="Normal 166" xfId="29956"/>
    <cellStyle name="Normal 167" xfId="29957"/>
    <cellStyle name="Normal 168" xfId="29958"/>
    <cellStyle name="Normal 169" xfId="29959"/>
    <cellStyle name="Normal 17" xfId="29960"/>
    <cellStyle name="Normal 17 2" xfId="29961"/>
    <cellStyle name="Normal 170" xfId="29962"/>
    <cellStyle name="Normal 171" xfId="29963"/>
    <cellStyle name="Normal 172" xfId="29964"/>
    <cellStyle name="Normal 173" xfId="29965"/>
    <cellStyle name="Normal 174" xfId="29966"/>
    <cellStyle name="Normal 175" xfId="29967"/>
    <cellStyle name="Normal 176" xfId="29968"/>
    <cellStyle name="Normal 177" xfId="29969"/>
    <cellStyle name="Normal 178" xfId="29970"/>
    <cellStyle name="Normal 179" xfId="29971"/>
    <cellStyle name="Normal 18" xfId="29972"/>
    <cellStyle name="Normal 180" xfId="29973"/>
    <cellStyle name="Normal 181" xfId="29974"/>
    <cellStyle name="Normal 182" xfId="29975"/>
    <cellStyle name="Normal 183" xfId="29976"/>
    <cellStyle name="Normal 184" xfId="29977"/>
    <cellStyle name="Normal 185" xfId="29978"/>
    <cellStyle name="Normal 186" xfId="29979"/>
    <cellStyle name="Normal 187" xfId="29980"/>
    <cellStyle name="Normal 188" xfId="29981"/>
    <cellStyle name="Normal 189" xfId="29982"/>
    <cellStyle name="Normal 19" xfId="29983"/>
    <cellStyle name="Normal 19 2" xfId="29984"/>
    <cellStyle name="Normal 19 3" xfId="29985"/>
    <cellStyle name="Normal 19 4" xfId="29986"/>
    <cellStyle name="Normal 19 5" xfId="29987"/>
    <cellStyle name="Normal 19 6" xfId="49700"/>
    <cellStyle name="Normal 190" xfId="29988"/>
    <cellStyle name="Normal 191" xfId="29989"/>
    <cellStyle name="Normal 192" xfId="29990"/>
    <cellStyle name="Normal 193" xfId="29991"/>
    <cellStyle name="Normal 194" xfId="29992"/>
    <cellStyle name="Normal 195" xfId="29993"/>
    <cellStyle name="Normal 196" xfId="29994"/>
    <cellStyle name="Normal 197" xfId="29995"/>
    <cellStyle name="Normal 198" xfId="29996"/>
    <cellStyle name="Normal 199" xfId="29997"/>
    <cellStyle name="Normal 2" xfId="29998"/>
    <cellStyle name="Normal 2 10" xfId="29999"/>
    <cellStyle name="Normal 2 10 2" xfId="30000"/>
    <cellStyle name="Normal 2 10 2 2" xfId="30001"/>
    <cellStyle name="Normal 2 10 2 2 2" xfId="49701"/>
    <cellStyle name="Normal 2 100" xfId="30002"/>
    <cellStyle name="Normal 2 101" xfId="30003"/>
    <cellStyle name="Normal 2 102" xfId="30004"/>
    <cellStyle name="Normal 2 103" xfId="30005"/>
    <cellStyle name="Normal 2 104" xfId="30006"/>
    <cellStyle name="Normal 2 105" xfId="30007"/>
    <cellStyle name="Normal 2 106" xfId="30008"/>
    <cellStyle name="Normal 2 107" xfId="30009"/>
    <cellStyle name="Normal 2 108" xfId="30010"/>
    <cellStyle name="Normal 2 109" xfId="30011"/>
    <cellStyle name="Normal 2 11" xfId="30012"/>
    <cellStyle name="Normal 2 11 2" xfId="30013"/>
    <cellStyle name="Normal 2 11 2 2" xfId="30014"/>
    <cellStyle name="Normal 2 11 2 2 2" xfId="49702"/>
    <cellStyle name="Normal 2 110" xfId="30015"/>
    <cellStyle name="Normal 2 111" xfId="30016"/>
    <cellStyle name="Normal 2 112" xfId="30017"/>
    <cellStyle name="Normal 2 113" xfId="30018"/>
    <cellStyle name="Normal 2 114" xfId="30019"/>
    <cellStyle name="Normal 2 115" xfId="30020"/>
    <cellStyle name="Normal 2 116" xfId="30021"/>
    <cellStyle name="Normal 2 117" xfId="30022"/>
    <cellStyle name="Normal 2 118" xfId="30023"/>
    <cellStyle name="Normal 2 119" xfId="30024"/>
    <cellStyle name="Normal 2 12" xfId="30025"/>
    <cellStyle name="Normal 2 12 2" xfId="30026"/>
    <cellStyle name="Normal 2 12 2 2" xfId="30027"/>
    <cellStyle name="Normal 2 12 2 2 2" xfId="49703"/>
    <cellStyle name="Normal 2 120" xfId="30028"/>
    <cellStyle name="Normal 2 121" xfId="30029"/>
    <cellStyle name="Normal 2 122" xfId="30030"/>
    <cellStyle name="Normal 2 123" xfId="30031"/>
    <cellStyle name="Normal 2 124" xfId="30032"/>
    <cellStyle name="Normal 2 125" xfId="30033"/>
    <cellStyle name="Normal 2 126" xfId="30034"/>
    <cellStyle name="Normal 2 127" xfId="30035"/>
    <cellStyle name="Normal 2 128" xfId="30036"/>
    <cellStyle name="Normal 2 129" xfId="30037"/>
    <cellStyle name="Normal 2 13" xfId="30038"/>
    <cellStyle name="Normal 2 13 2" xfId="30039"/>
    <cellStyle name="Normal 2 13 2 2" xfId="30040"/>
    <cellStyle name="Normal 2 13 2 2 2" xfId="49704"/>
    <cellStyle name="Normal 2 130" xfId="30041"/>
    <cellStyle name="Normal 2 131" xfId="30042"/>
    <cellStyle name="Normal 2 132" xfId="30043"/>
    <cellStyle name="Normal 2 133" xfId="30044"/>
    <cellStyle name="Normal 2 134" xfId="30045"/>
    <cellStyle name="Normal 2 135" xfId="30046"/>
    <cellStyle name="Normal 2 136" xfId="30047"/>
    <cellStyle name="Normal 2 137" xfId="30048"/>
    <cellStyle name="Normal 2 138" xfId="30049"/>
    <cellStyle name="Normal 2 139" xfId="30050"/>
    <cellStyle name="Normal 2 14" xfId="30051"/>
    <cellStyle name="Normal 2 14 2" xfId="30052"/>
    <cellStyle name="Normal 2 14 2 2" xfId="30053"/>
    <cellStyle name="Normal 2 14 2 2 2" xfId="49705"/>
    <cellStyle name="Normal 2 140" xfId="30054"/>
    <cellStyle name="Normal 2 141" xfId="30055"/>
    <cellStyle name="Normal 2 142" xfId="30056"/>
    <cellStyle name="Normal 2 143" xfId="30057"/>
    <cellStyle name="Normal 2 144" xfId="30058"/>
    <cellStyle name="Normal 2 145" xfId="30059"/>
    <cellStyle name="Normal 2 146" xfId="30060"/>
    <cellStyle name="Normal 2 147" xfId="30061"/>
    <cellStyle name="Normal 2 148" xfId="30062"/>
    <cellStyle name="Normal 2 149" xfId="30063"/>
    <cellStyle name="Normal 2 15" xfId="30064"/>
    <cellStyle name="Normal 2 15 2" xfId="30065"/>
    <cellStyle name="Normal 2 15 2 2" xfId="30066"/>
    <cellStyle name="Normal 2 15 2 2 2" xfId="49706"/>
    <cellStyle name="Normal 2 150" xfId="30067"/>
    <cellStyle name="Normal 2 151" xfId="30068"/>
    <cellStyle name="Normal 2 152" xfId="30069"/>
    <cellStyle name="Normal 2 153" xfId="30070"/>
    <cellStyle name="Normal 2 154" xfId="30071"/>
    <cellStyle name="Normal 2 155" xfId="30072"/>
    <cellStyle name="Normal 2 156" xfId="30073"/>
    <cellStyle name="Normal 2 157" xfId="30074"/>
    <cellStyle name="Normal 2 158" xfId="30075"/>
    <cellStyle name="Normal 2 159" xfId="30076"/>
    <cellStyle name="Normal 2 16" xfId="30077"/>
    <cellStyle name="Normal 2 16 10" xfId="30078"/>
    <cellStyle name="Normal 2 16 10 10" xfId="30079"/>
    <cellStyle name="Normal 2 16 10 10 2" xfId="30080"/>
    <cellStyle name="Normal 2 16 10 10 2 2" xfId="30081"/>
    <cellStyle name="Normal 2 16 10 11" xfId="30082"/>
    <cellStyle name="Normal 2 16 10 11 2" xfId="30083"/>
    <cellStyle name="Normal 2 16 10 11 2 2" xfId="30084"/>
    <cellStyle name="Normal 2 16 10 12" xfId="30085"/>
    <cellStyle name="Normal 2 16 10 12 2" xfId="30086"/>
    <cellStyle name="Normal 2 16 10 12 2 2" xfId="30087"/>
    <cellStyle name="Normal 2 16 10 13" xfId="30088"/>
    <cellStyle name="Normal 2 16 10 13 2" xfId="30089"/>
    <cellStyle name="Normal 2 16 10 13 2 2" xfId="30090"/>
    <cellStyle name="Normal 2 16 10 14" xfId="30091"/>
    <cellStyle name="Normal 2 16 10 14 2" xfId="30092"/>
    <cellStyle name="Normal 2 16 10 14 2 2" xfId="30093"/>
    <cellStyle name="Normal 2 16 10 15" xfId="30094"/>
    <cellStyle name="Normal 2 16 10 15 2" xfId="30095"/>
    <cellStyle name="Normal 2 16 10 2" xfId="30096"/>
    <cellStyle name="Normal 2 16 10 2 2" xfId="30097"/>
    <cellStyle name="Normal 2 16 10 2 2 2" xfId="30098"/>
    <cellStyle name="Normal 2 16 10 3" xfId="30099"/>
    <cellStyle name="Normal 2 16 10 3 2" xfId="30100"/>
    <cellStyle name="Normal 2 16 10 3 2 2" xfId="30101"/>
    <cellStyle name="Normal 2 16 10 4" xfId="30102"/>
    <cellStyle name="Normal 2 16 10 4 2" xfId="30103"/>
    <cellStyle name="Normal 2 16 10 4 2 2" xfId="30104"/>
    <cellStyle name="Normal 2 16 10 5" xfId="30105"/>
    <cellStyle name="Normal 2 16 10 5 2" xfId="30106"/>
    <cellStyle name="Normal 2 16 10 5 2 2" xfId="30107"/>
    <cellStyle name="Normal 2 16 10 6" xfId="30108"/>
    <cellStyle name="Normal 2 16 10 6 2" xfId="30109"/>
    <cellStyle name="Normal 2 16 10 6 2 2" xfId="30110"/>
    <cellStyle name="Normal 2 16 10 7" xfId="30111"/>
    <cellStyle name="Normal 2 16 10 7 2" xfId="30112"/>
    <cellStyle name="Normal 2 16 10 7 2 2" xfId="30113"/>
    <cellStyle name="Normal 2 16 10 8" xfId="30114"/>
    <cellStyle name="Normal 2 16 10 8 2" xfId="30115"/>
    <cellStyle name="Normal 2 16 10 8 2 2" xfId="30116"/>
    <cellStyle name="Normal 2 16 10 9" xfId="30117"/>
    <cellStyle name="Normal 2 16 10 9 2" xfId="30118"/>
    <cellStyle name="Normal 2 16 10 9 2 2" xfId="30119"/>
    <cellStyle name="Normal 2 16 11" xfId="30120"/>
    <cellStyle name="Normal 2 16 11 10" xfId="30121"/>
    <cellStyle name="Normal 2 16 11 10 2" xfId="30122"/>
    <cellStyle name="Normal 2 16 11 10 2 2" xfId="30123"/>
    <cellStyle name="Normal 2 16 11 11" xfId="30124"/>
    <cellStyle name="Normal 2 16 11 11 2" xfId="30125"/>
    <cellStyle name="Normal 2 16 11 11 2 2" xfId="30126"/>
    <cellStyle name="Normal 2 16 11 12" xfId="30127"/>
    <cellStyle name="Normal 2 16 11 12 2" xfId="30128"/>
    <cellStyle name="Normal 2 16 11 12 2 2" xfId="30129"/>
    <cellStyle name="Normal 2 16 11 13" xfId="30130"/>
    <cellStyle name="Normal 2 16 11 13 2" xfId="30131"/>
    <cellStyle name="Normal 2 16 11 13 2 2" xfId="30132"/>
    <cellStyle name="Normal 2 16 11 14" xfId="30133"/>
    <cellStyle name="Normal 2 16 11 14 2" xfId="30134"/>
    <cellStyle name="Normal 2 16 11 14 2 2" xfId="30135"/>
    <cellStyle name="Normal 2 16 11 15" xfId="30136"/>
    <cellStyle name="Normal 2 16 11 15 2" xfId="30137"/>
    <cellStyle name="Normal 2 16 11 2" xfId="30138"/>
    <cellStyle name="Normal 2 16 11 2 2" xfId="30139"/>
    <cellStyle name="Normal 2 16 11 2 2 2" xfId="30140"/>
    <cellStyle name="Normal 2 16 11 3" xfId="30141"/>
    <cellStyle name="Normal 2 16 11 3 2" xfId="30142"/>
    <cellStyle name="Normal 2 16 11 3 2 2" xfId="30143"/>
    <cellStyle name="Normal 2 16 11 4" xfId="30144"/>
    <cellStyle name="Normal 2 16 11 4 2" xfId="30145"/>
    <cellStyle name="Normal 2 16 11 4 2 2" xfId="30146"/>
    <cellStyle name="Normal 2 16 11 5" xfId="30147"/>
    <cellStyle name="Normal 2 16 11 5 2" xfId="30148"/>
    <cellStyle name="Normal 2 16 11 5 2 2" xfId="30149"/>
    <cellStyle name="Normal 2 16 11 6" xfId="30150"/>
    <cellStyle name="Normal 2 16 11 6 2" xfId="30151"/>
    <cellStyle name="Normal 2 16 11 6 2 2" xfId="30152"/>
    <cellStyle name="Normal 2 16 11 7" xfId="30153"/>
    <cellStyle name="Normal 2 16 11 7 2" xfId="30154"/>
    <cellStyle name="Normal 2 16 11 7 2 2" xfId="30155"/>
    <cellStyle name="Normal 2 16 11 8" xfId="30156"/>
    <cellStyle name="Normal 2 16 11 8 2" xfId="30157"/>
    <cellStyle name="Normal 2 16 11 8 2 2" xfId="30158"/>
    <cellStyle name="Normal 2 16 11 9" xfId="30159"/>
    <cellStyle name="Normal 2 16 11 9 2" xfId="30160"/>
    <cellStyle name="Normal 2 16 11 9 2 2" xfId="30161"/>
    <cellStyle name="Normal 2 16 12" xfId="30162"/>
    <cellStyle name="Normal 2 16 12 10" xfId="30163"/>
    <cellStyle name="Normal 2 16 12 10 2" xfId="30164"/>
    <cellStyle name="Normal 2 16 12 10 2 2" xfId="30165"/>
    <cellStyle name="Normal 2 16 12 11" xfId="30166"/>
    <cellStyle name="Normal 2 16 12 11 2" xfId="30167"/>
    <cellStyle name="Normal 2 16 12 11 2 2" xfId="30168"/>
    <cellStyle name="Normal 2 16 12 12" xfId="30169"/>
    <cellStyle name="Normal 2 16 12 12 2" xfId="30170"/>
    <cellStyle name="Normal 2 16 12 12 2 2" xfId="30171"/>
    <cellStyle name="Normal 2 16 12 13" xfId="30172"/>
    <cellStyle name="Normal 2 16 12 13 2" xfId="30173"/>
    <cellStyle name="Normal 2 16 12 13 2 2" xfId="30174"/>
    <cellStyle name="Normal 2 16 12 14" xfId="30175"/>
    <cellStyle name="Normal 2 16 12 14 2" xfId="30176"/>
    <cellStyle name="Normal 2 16 12 14 2 2" xfId="30177"/>
    <cellStyle name="Normal 2 16 12 15" xfId="30178"/>
    <cellStyle name="Normal 2 16 12 15 2" xfId="30179"/>
    <cellStyle name="Normal 2 16 12 2" xfId="30180"/>
    <cellStyle name="Normal 2 16 12 2 2" xfId="30181"/>
    <cellStyle name="Normal 2 16 12 2 2 2" xfId="30182"/>
    <cellStyle name="Normal 2 16 12 3" xfId="30183"/>
    <cellStyle name="Normal 2 16 12 3 2" xfId="30184"/>
    <cellStyle name="Normal 2 16 12 3 2 2" xfId="30185"/>
    <cellStyle name="Normal 2 16 12 4" xfId="30186"/>
    <cellStyle name="Normal 2 16 12 4 2" xfId="30187"/>
    <cellStyle name="Normal 2 16 12 4 2 2" xfId="30188"/>
    <cellStyle name="Normal 2 16 12 5" xfId="30189"/>
    <cellStyle name="Normal 2 16 12 5 2" xfId="30190"/>
    <cellStyle name="Normal 2 16 12 5 2 2" xfId="30191"/>
    <cellStyle name="Normal 2 16 12 6" xfId="30192"/>
    <cellStyle name="Normal 2 16 12 6 2" xfId="30193"/>
    <cellStyle name="Normal 2 16 12 6 2 2" xfId="30194"/>
    <cellStyle name="Normal 2 16 12 7" xfId="30195"/>
    <cellStyle name="Normal 2 16 12 7 2" xfId="30196"/>
    <cellStyle name="Normal 2 16 12 7 2 2" xfId="30197"/>
    <cellStyle name="Normal 2 16 12 8" xfId="30198"/>
    <cellStyle name="Normal 2 16 12 8 2" xfId="30199"/>
    <cellStyle name="Normal 2 16 12 8 2 2" xfId="30200"/>
    <cellStyle name="Normal 2 16 12 9" xfId="30201"/>
    <cellStyle name="Normal 2 16 12 9 2" xfId="30202"/>
    <cellStyle name="Normal 2 16 12 9 2 2" xfId="30203"/>
    <cellStyle name="Normal 2 16 13" xfId="30204"/>
    <cellStyle name="Normal 2 16 13 10" xfId="30205"/>
    <cellStyle name="Normal 2 16 13 10 2" xfId="30206"/>
    <cellStyle name="Normal 2 16 13 10 2 2" xfId="30207"/>
    <cellStyle name="Normal 2 16 13 11" xfId="30208"/>
    <cellStyle name="Normal 2 16 13 11 2" xfId="30209"/>
    <cellStyle name="Normal 2 16 13 11 2 2" xfId="30210"/>
    <cellStyle name="Normal 2 16 13 12" xfId="30211"/>
    <cellStyle name="Normal 2 16 13 12 2" xfId="30212"/>
    <cellStyle name="Normal 2 16 13 12 2 2" xfId="30213"/>
    <cellStyle name="Normal 2 16 13 13" xfId="30214"/>
    <cellStyle name="Normal 2 16 13 13 2" xfId="30215"/>
    <cellStyle name="Normal 2 16 13 13 2 2" xfId="30216"/>
    <cellStyle name="Normal 2 16 13 14" xfId="30217"/>
    <cellStyle name="Normal 2 16 13 14 2" xfId="30218"/>
    <cellStyle name="Normal 2 16 13 14 2 2" xfId="30219"/>
    <cellStyle name="Normal 2 16 13 15" xfId="30220"/>
    <cellStyle name="Normal 2 16 13 15 2" xfId="30221"/>
    <cellStyle name="Normal 2 16 13 2" xfId="30222"/>
    <cellStyle name="Normal 2 16 13 2 2" xfId="30223"/>
    <cellStyle name="Normal 2 16 13 2 2 2" xfId="30224"/>
    <cellStyle name="Normal 2 16 13 3" xfId="30225"/>
    <cellStyle name="Normal 2 16 13 3 2" xfId="30226"/>
    <cellStyle name="Normal 2 16 13 3 2 2" xfId="30227"/>
    <cellStyle name="Normal 2 16 13 4" xfId="30228"/>
    <cellStyle name="Normal 2 16 13 4 2" xfId="30229"/>
    <cellStyle name="Normal 2 16 13 4 2 2" xfId="30230"/>
    <cellStyle name="Normal 2 16 13 5" xfId="30231"/>
    <cellStyle name="Normal 2 16 13 5 2" xfId="30232"/>
    <cellStyle name="Normal 2 16 13 5 2 2" xfId="30233"/>
    <cellStyle name="Normal 2 16 13 6" xfId="30234"/>
    <cellStyle name="Normal 2 16 13 6 2" xfId="30235"/>
    <cellStyle name="Normal 2 16 13 6 2 2" xfId="30236"/>
    <cellStyle name="Normal 2 16 13 7" xfId="30237"/>
    <cellStyle name="Normal 2 16 13 7 2" xfId="30238"/>
    <cellStyle name="Normal 2 16 13 7 2 2" xfId="30239"/>
    <cellStyle name="Normal 2 16 13 8" xfId="30240"/>
    <cellStyle name="Normal 2 16 13 8 2" xfId="30241"/>
    <cellStyle name="Normal 2 16 13 8 2 2" xfId="30242"/>
    <cellStyle name="Normal 2 16 13 9" xfId="30243"/>
    <cellStyle name="Normal 2 16 13 9 2" xfId="30244"/>
    <cellStyle name="Normal 2 16 13 9 2 2" xfId="30245"/>
    <cellStyle name="Normal 2 16 14" xfId="30246"/>
    <cellStyle name="Normal 2 16 14 10" xfId="30247"/>
    <cellStyle name="Normal 2 16 14 10 2" xfId="30248"/>
    <cellStyle name="Normal 2 16 14 10 2 2" xfId="30249"/>
    <cellStyle name="Normal 2 16 14 11" xfId="30250"/>
    <cellStyle name="Normal 2 16 14 11 2" xfId="30251"/>
    <cellStyle name="Normal 2 16 14 11 2 2" xfId="30252"/>
    <cellStyle name="Normal 2 16 14 12" xfId="30253"/>
    <cellStyle name="Normal 2 16 14 12 2" xfId="30254"/>
    <cellStyle name="Normal 2 16 14 12 2 2" xfId="30255"/>
    <cellStyle name="Normal 2 16 14 13" xfId="30256"/>
    <cellStyle name="Normal 2 16 14 13 2" xfId="30257"/>
    <cellStyle name="Normal 2 16 14 13 2 2" xfId="30258"/>
    <cellStyle name="Normal 2 16 14 14" xfId="30259"/>
    <cellStyle name="Normal 2 16 14 14 2" xfId="30260"/>
    <cellStyle name="Normal 2 16 14 14 2 2" xfId="30261"/>
    <cellStyle name="Normal 2 16 14 15" xfId="30262"/>
    <cellStyle name="Normal 2 16 14 15 2" xfId="30263"/>
    <cellStyle name="Normal 2 16 14 2" xfId="30264"/>
    <cellStyle name="Normal 2 16 14 2 2" xfId="30265"/>
    <cellStyle name="Normal 2 16 14 2 2 2" xfId="30266"/>
    <cellStyle name="Normal 2 16 14 3" xfId="30267"/>
    <cellStyle name="Normal 2 16 14 3 2" xfId="30268"/>
    <cellStyle name="Normal 2 16 14 3 2 2" xfId="30269"/>
    <cellStyle name="Normal 2 16 14 4" xfId="30270"/>
    <cellStyle name="Normal 2 16 14 4 2" xfId="30271"/>
    <cellStyle name="Normal 2 16 14 4 2 2" xfId="30272"/>
    <cellStyle name="Normal 2 16 14 5" xfId="30273"/>
    <cellStyle name="Normal 2 16 14 5 2" xfId="30274"/>
    <cellStyle name="Normal 2 16 14 5 2 2" xfId="30275"/>
    <cellStyle name="Normal 2 16 14 6" xfId="30276"/>
    <cellStyle name="Normal 2 16 14 6 2" xfId="30277"/>
    <cellStyle name="Normal 2 16 14 6 2 2" xfId="30278"/>
    <cellStyle name="Normal 2 16 14 7" xfId="30279"/>
    <cellStyle name="Normal 2 16 14 7 2" xfId="30280"/>
    <cellStyle name="Normal 2 16 14 7 2 2" xfId="30281"/>
    <cellStyle name="Normal 2 16 14 8" xfId="30282"/>
    <cellStyle name="Normal 2 16 14 8 2" xfId="30283"/>
    <cellStyle name="Normal 2 16 14 8 2 2" xfId="30284"/>
    <cellStyle name="Normal 2 16 14 9" xfId="30285"/>
    <cellStyle name="Normal 2 16 14 9 2" xfId="30286"/>
    <cellStyle name="Normal 2 16 14 9 2 2" xfId="30287"/>
    <cellStyle name="Normal 2 16 15" xfId="30288"/>
    <cellStyle name="Normal 2 16 15 10" xfId="30289"/>
    <cellStyle name="Normal 2 16 15 10 2" xfId="30290"/>
    <cellStyle name="Normal 2 16 15 10 2 2" xfId="30291"/>
    <cellStyle name="Normal 2 16 15 11" xfId="30292"/>
    <cellStyle name="Normal 2 16 15 11 2" xfId="30293"/>
    <cellStyle name="Normal 2 16 15 11 2 2" xfId="30294"/>
    <cellStyle name="Normal 2 16 15 12" xfId="30295"/>
    <cellStyle name="Normal 2 16 15 12 2" xfId="30296"/>
    <cellStyle name="Normal 2 16 15 12 2 2" xfId="30297"/>
    <cellStyle name="Normal 2 16 15 13" xfId="30298"/>
    <cellStyle name="Normal 2 16 15 13 2" xfId="30299"/>
    <cellStyle name="Normal 2 16 15 13 2 2" xfId="30300"/>
    <cellStyle name="Normal 2 16 15 14" xfId="30301"/>
    <cellStyle name="Normal 2 16 15 14 2" xfId="30302"/>
    <cellStyle name="Normal 2 16 15 14 2 2" xfId="30303"/>
    <cellStyle name="Normal 2 16 15 15" xfId="30304"/>
    <cellStyle name="Normal 2 16 15 15 2" xfId="30305"/>
    <cellStyle name="Normal 2 16 15 2" xfId="30306"/>
    <cellStyle name="Normal 2 16 15 2 2" xfId="30307"/>
    <cellStyle name="Normal 2 16 15 2 2 2" xfId="30308"/>
    <cellStyle name="Normal 2 16 15 3" xfId="30309"/>
    <cellStyle name="Normal 2 16 15 3 2" xfId="30310"/>
    <cellStyle name="Normal 2 16 15 3 2 2" xfId="30311"/>
    <cellStyle name="Normal 2 16 15 4" xfId="30312"/>
    <cellStyle name="Normal 2 16 15 4 2" xfId="30313"/>
    <cellStyle name="Normal 2 16 15 4 2 2" xfId="30314"/>
    <cellStyle name="Normal 2 16 15 5" xfId="30315"/>
    <cellStyle name="Normal 2 16 15 5 2" xfId="30316"/>
    <cellStyle name="Normal 2 16 15 5 2 2" xfId="30317"/>
    <cellStyle name="Normal 2 16 15 6" xfId="30318"/>
    <cellStyle name="Normal 2 16 15 6 2" xfId="30319"/>
    <cellStyle name="Normal 2 16 15 6 2 2" xfId="30320"/>
    <cellStyle name="Normal 2 16 15 7" xfId="30321"/>
    <cellStyle name="Normal 2 16 15 7 2" xfId="30322"/>
    <cellStyle name="Normal 2 16 15 7 2 2" xfId="30323"/>
    <cellStyle name="Normal 2 16 15 8" xfId="30324"/>
    <cellStyle name="Normal 2 16 15 8 2" xfId="30325"/>
    <cellStyle name="Normal 2 16 15 8 2 2" xfId="30326"/>
    <cellStyle name="Normal 2 16 15 9" xfId="30327"/>
    <cellStyle name="Normal 2 16 15 9 2" xfId="30328"/>
    <cellStyle name="Normal 2 16 15 9 2 2" xfId="30329"/>
    <cellStyle name="Normal 2 16 16" xfId="30330"/>
    <cellStyle name="Normal 2 16 16 10" xfId="30331"/>
    <cellStyle name="Normal 2 16 16 10 2" xfId="30332"/>
    <cellStyle name="Normal 2 16 16 10 2 2" xfId="30333"/>
    <cellStyle name="Normal 2 16 16 11" xfId="30334"/>
    <cellStyle name="Normal 2 16 16 11 2" xfId="30335"/>
    <cellStyle name="Normal 2 16 16 11 2 2" xfId="30336"/>
    <cellStyle name="Normal 2 16 16 12" xfId="30337"/>
    <cellStyle name="Normal 2 16 16 12 2" xfId="30338"/>
    <cellStyle name="Normal 2 16 16 12 2 2" xfId="30339"/>
    <cellStyle name="Normal 2 16 16 13" xfId="30340"/>
    <cellStyle name="Normal 2 16 16 13 2" xfId="30341"/>
    <cellStyle name="Normal 2 16 16 13 2 2" xfId="30342"/>
    <cellStyle name="Normal 2 16 16 14" xfId="30343"/>
    <cellStyle name="Normal 2 16 16 14 2" xfId="30344"/>
    <cellStyle name="Normal 2 16 16 14 2 2" xfId="30345"/>
    <cellStyle name="Normal 2 16 16 15" xfId="30346"/>
    <cellStyle name="Normal 2 16 16 15 2" xfId="30347"/>
    <cellStyle name="Normal 2 16 16 2" xfId="30348"/>
    <cellStyle name="Normal 2 16 16 2 2" xfId="30349"/>
    <cellStyle name="Normal 2 16 16 2 2 2" xfId="30350"/>
    <cellStyle name="Normal 2 16 16 3" xfId="30351"/>
    <cellStyle name="Normal 2 16 16 3 2" xfId="30352"/>
    <cellStyle name="Normal 2 16 16 3 2 2" xfId="30353"/>
    <cellStyle name="Normal 2 16 16 4" xfId="30354"/>
    <cellStyle name="Normal 2 16 16 4 2" xfId="30355"/>
    <cellStyle name="Normal 2 16 16 4 2 2" xfId="30356"/>
    <cellStyle name="Normal 2 16 16 5" xfId="30357"/>
    <cellStyle name="Normal 2 16 16 5 2" xfId="30358"/>
    <cellStyle name="Normal 2 16 16 5 2 2" xfId="30359"/>
    <cellStyle name="Normal 2 16 16 6" xfId="30360"/>
    <cellStyle name="Normal 2 16 16 6 2" xfId="30361"/>
    <cellStyle name="Normal 2 16 16 6 2 2" xfId="30362"/>
    <cellStyle name="Normal 2 16 16 7" xfId="30363"/>
    <cellStyle name="Normal 2 16 16 7 2" xfId="30364"/>
    <cellStyle name="Normal 2 16 16 7 2 2" xfId="30365"/>
    <cellStyle name="Normal 2 16 16 8" xfId="30366"/>
    <cellStyle name="Normal 2 16 16 8 2" xfId="30367"/>
    <cellStyle name="Normal 2 16 16 8 2 2" xfId="30368"/>
    <cellStyle name="Normal 2 16 16 9" xfId="30369"/>
    <cellStyle name="Normal 2 16 16 9 2" xfId="30370"/>
    <cellStyle name="Normal 2 16 16 9 2 2" xfId="30371"/>
    <cellStyle name="Normal 2 16 17" xfId="30372"/>
    <cellStyle name="Normal 2 16 17 10" xfId="30373"/>
    <cellStyle name="Normal 2 16 17 10 2" xfId="30374"/>
    <cellStyle name="Normal 2 16 17 10 2 2" xfId="30375"/>
    <cellStyle name="Normal 2 16 17 11" xfId="30376"/>
    <cellStyle name="Normal 2 16 17 11 2" xfId="30377"/>
    <cellStyle name="Normal 2 16 17 11 2 2" xfId="30378"/>
    <cellStyle name="Normal 2 16 17 12" xfId="30379"/>
    <cellStyle name="Normal 2 16 17 12 2" xfId="30380"/>
    <cellStyle name="Normal 2 16 17 12 2 2" xfId="30381"/>
    <cellStyle name="Normal 2 16 17 13" xfId="30382"/>
    <cellStyle name="Normal 2 16 17 13 2" xfId="30383"/>
    <cellStyle name="Normal 2 16 17 13 2 2" xfId="30384"/>
    <cellStyle name="Normal 2 16 17 14" xfId="30385"/>
    <cellStyle name="Normal 2 16 17 14 2" xfId="30386"/>
    <cellStyle name="Normal 2 16 17 14 2 2" xfId="30387"/>
    <cellStyle name="Normal 2 16 17 15" xfId="30388"/>
    <cellStyle name="Normal 2 16 17 15 2" xfId="30389"/>
    <cellStyle name="Normal 2 16 17 2" xfId="30390"/>
    <cellStyle name="Normal 2 16 17 2 2" xfId="30391"/>
    <cellStyle name="Normal 2 16 17 2 2 2" xfId="30392"/>
    <cellStyle name="Normal 2 16 17 3" xfId="30393"/>
    <cellStyle name="Normal 2 16 17 3 2" xfId="30394"/>
    <cellStyle name="Normal 2 16 17 3 2 2" xfId="30395"/>
    <cellStyle name="Normal 2 16 17 4" xfId="30396"/>
    <cellStyle name="Normal 2 16 17 4 2" xfId="30397"/>
    <cellStyle name="Normal 2 16 17 4 2 2" xfId="30398"/>
    <cellStyle name="Normal 2 16 17 5" xfId="30399"/>
    <cellStyle name="Normal 2 16 17 5 2" xfId="30400"/>
    <cellStyle name="Normal 2 16 17 5 2 2" xfId="30401"/>
    <cellStyle name="Normal 2 16 17 6" xfId="30402"/>
    <cellStyle name="Normal 2 16 17 6 2" xfId="30403"/>
    <cellStyle name="Normal 2 16 17 6 2 2" xfId="30404"/>
    <cellStyle name="Normal 2 16 17 7" xfId="30405"/>
    <cellStyle name="Normal 2 16 17 7 2" xfId="30406"/>
    <cellStyle name="Normal 2 16 17 7 2 2" xfId="30407"/>
    <cellStyle name="Normal 2 16 17 8" xfId="30408"/>
    <cellStyle name="Normal 2 16 17 8 2" xfId="30409"/>
    <cellStyle name="Normal 2 16 17 8 2 2" xfId="30410"/>
    <cellStyle name="Normal 2 16 17 9" xfId="30411"/>
    <cellStyle name="Normal 2 16 17 9 2" xfId="30412"/>
    <cellStyle name="Normal 2 16 17 9 2 2" xfId="30413"/>
    <cellStyle name="Normal 2 16 18" xfId="30414"/>
    <cellStyle name="Normal 2 16 18 10" xfId="30415"/>
    <cellStyle name="Normal 2 16 18 10 2" xfId="30416"/>
    <cellStyle name="Normal 2 16 18 10 2 2" xfId="30417"/>
    <cellStyle name="Normal 2 16 18 11" xfId="30418"/>
    <cellStyle name="Normal 2 16 18 11 2" xfId="30419"/>
    <cellStyle name="Normal 2 16 18 11 2 2" xfId="30420"/>
    <cellStyle name="Normal 2 16 18 12" xfId="30421"/>
    <cellStyle name="Normal 2 16 18 12 2" xfId="30422"/>
    <cellStyle name="Normal 2 16 18 12 2 2" xfId="30423"/>
    <cellStyle name="Normal 2 16 18 13" xfId="30424"/>
    <cellStyle name="Normal 2 16 18 13 2" xfId="30425"/>
    <cellStyle name="Normal 2 16 18 13 2 2" xfId="30426"/>
    <cellStyle name="Normal 2 16 18 14" xfId="30427"/>
    <cellStyle name="Normal 2 16 18 14 2" xfId="30428"/>
    <cellStyle name="Normal 2 16 18 14 2 2" xfId="30429"/>
    <cellStyle name="Normal 2 16 18 15" xfId="30430"/>
    <cellStyle name="Normal 2 16 18 15 2" xfId="30431"/>
    <cellStyle name="Normal 2 16 18 2" xfId="30432"/>
    <cellStyle name="Normal 2 16 18 2 2" xfId="30433"/>
    <cellStyle name="Normal 2 16 18 2 2 2" xfId="30434"/>
    <cellStyle name="Normal 2 16 18 3" xfId="30435"/>
    <cellStyle name="Normal 2 16 18 3 2" xfId="30436"/>
    <cellStyle name="Normal 2 16 18 3 2 2" xfId="30437"/>
    <cellStyle name="Normal 2 16 18 4" xfId="30438"/>
    <cellStyle name="Normal 2 16 18 4 2" xfId="30439"/>
    <cellStyle name="Normal 2 16 18 4 2 2" xfId="30440"/>
    <cellStyle name="Normal 2 16 18 5" xfId="30441"/>
    <cellStyle name="Normal 2 16 18 5 2" xfId="30442"/>
    <cellStyle name="Normal 2 16 18 5 2 2" xfId="30443"/>
    <cellStyle name="Normal 2 16 18 6" xfId="30444"/>
    <cellStyle name="Normal 2 16 18 6 2" xfId="30445"/>
    <cellStyle name="Normal 2 16 18 6 2 2" xfId="30446"/>
    <cellStyle name="Normal 2 16 18 7" xfId="30447"/>
    <cellStyle name="Normal 2 16 18 7 2" xfId="30448"/>
    <cellStyle name="Normal 2 16 18 7 2 2" xfId="30449"/>
    <cellStyle name="Normal 2 16 18 8" xfId="30450"/>
    <cellStyle name="Normal 2 16 18 8 2" xfId="30451"/>
    <cellStyle name="Normal 2 16 18 8 2 2" xfId="30452"/>
    <cellStyle name="Normal 2 16 18 9" xfId="30453"/>
    <cellStyle name="Normal 2 16 18 9 2" xfId="30454"/>
    <cellStyle name="Normal 2 16 18 9 2 2" xfId="30455"/>
    <cellStyle name="Normal 2 16 19" xfId="30456"/>
    <cellStyle name="Normal 2 16 19 10" xfId="30457"/>
    <cellStyle name="Normal 2 16 19 10 2" xfId="30458"/>
    <cellStyle name="Normal 2 16 19 10 2 2" xfId="30459"/>
    <cellStyle name="Normal 2 16 19 11" xfId="30460"/>
    <cellStyle name="Normal 2 16 19 11 2" xfId="30461"/>
    <cellStyle name="Normal 2 16 19 11 2 2" xfId="30462"/>
    <cellStyle name="Normal 2 16 19 12" xfId="30463"/>
    <cellStyle name="Normal 2 16 19 12 2" xfId="30464"/>
    <cellStyle name="Normal 2 16 19 12 2 2" xfId="30465"/>
    <cellStyle name="Normal 2 16 19 13" xfId="30466"/>
    <cellStyle name="Normal 2 16 19 13 2" xfId="30467"/>
    <cellStyle name="Normal 2 16 19 13 2 2" xfId="30468"/>
    <cellStyle name="Normal 2 16 19 14" xfId="30469"/>
    <cellStyle name="Normal 2 16 19 14 2" xfId="30470"/>
    <cellStyle name="Normal 2 16 19 14 2 2" xfId="30471"/>
    <cellStyle name="Normal 2 16 19 15" xfId="30472"/>
    <cellStyle name="Normal 2 16 19 15 2" xfId="30473"/>
    <cellStyle name="Normal 2 16 19 2" xfId="30474"/>
    <cellStyle name="Normal 2 16 19 2 2" xfId="30475"/>
    <cellStyle name="Normal 2 16 19 2 2 2" xfId="30476"/>
    <cellStyle name="Normal 2 16 19 3" xfId="30477"/>
    <cellStyle name="Normal 2 16 19 3 2" xfId="30478"/>
    <cellStyle name="Normal 2 16 19 3 2 2" xfId="30479"/>
    <cellStyle name="Normal 2 16 19 4" xfId="30480"/>
    <cellStyle name="Normal 2 16 19 4 2" xfId="30481"/>
    <cellStyle name="Normal 2 16 19 4 2 2" xfId="30482"/>
    <cellStyle name="Normal 2 16 19 5" xfId="30483"/>
    <cellStyle name="Normal 2 16 19 5 2" xfId="30484"/>
    <cellStyle name="Normal 2 16 19 5 2 2" xfId="30485"/>
    <cellStyle name="Normal 2 16 19 6" xfId="30486"/>
    <cellStyle name="Normal 2 16 19 6 2" xfId="30487"/>
    <cellStyle name="Normal 2 16 19 6 2 2" xfId="30488"/>
    <cellStyle name="Normal 2 16 19 7" xfId="30489"/>
    <cellStyle name="Normal 2 16 19 7 2" xfId="30490"/>
    <cellStyle name="Normal 2 16 19 7 2 2" xfId="30491"/>
    <cellStyle name="Normal 2 16 19 8" xfId="30492"/>
    <cellStyle name="Normal 2 16 19 8 2" xfId="30493"/>
    <cellStyle name="Normal 2 16 19 8 2 2" xfId="30494"/>
    <cellStyle name="Normal 2 16 19 9" xfId="30495"/>
    <cellStyle name="Normal 2 16 19 9 2" xfId="30496"/>
    <cellStyle name="Normal 2 16 19 9 2 2" xfId="30497"/>
    <cellStyle name="Normal 2 16 2" xfId="30498"/>
    <cellStyle name="Normal 2 16 2 10" xfId="30499"/>
    <cellStyle name="Normal 2 16 2 10 2" xfId="30500"/>
    <cellStyle name="Normal 2 16 2 10 2 2" xfId="30501"/>
    <cellStyle name="Normal 2 16 2 11" xfId="30502"/>
    <cellStyle name="Normal 2 16 2 11 2" xfId="30503"/>
    <cellStyle name="Normal 2 16 2 11 2 2" xfId="30504"/>
    <cellStyle name="Normal 2 16 2 12" xfId="30505"/>
    <cellStyle name="Normal 2 16 2 12 2" xfId="30506"/>
    <cellStyle name="Normal 2 16 2 12 2 2" xfId="30507"/>
    <cellStyle name="Normal 2 16 2 13" xfId="30508"/>
    <cellStyle name="Normal 2 16 2 13 2" xfId="30509"/>
    <cellStyle name="Normal 2 16 2 13 2 2" xfId="30510"/>
    <cellStyle name="Normal 2 16 2 14" xfId="30511"/>
    <cellStyle name="Normal 2 16 2 14 2" xfId="30512"/>
    <cellStyle name="Normal 2 16 2 14 2 2" xfId="30513"/>
    <cellStyle name="Normal 2 16 2 15" xfId="30514"/>
    <cellStyle name="Normal 2 16 2 15 2" xfId="30515"/>
    <cellStyle name="Normal 2 16 2 2" xfId="30516"/>
    <cellStyle name="Normal 2 16 2 2 2" xfId="30517"/>
    <cellStyle name="Normal 2 16 2 2 2 2" xfId="30518"/>
    <cellStyle name="Normal 2 16 2 3" xfId="30519"/>
    <cellStyle name="Normal 2 16 2 3 2" xfId="30520"/>
    <cellStyle name="Normal 2 16 2 3 2 2" xfId="30521"/>
    <cellStyle name="Normal 2 16 2 4" xfId="30522"/>
    <cellStyle name="Normal 2 16 2 4 2" xfId="30523"/>
    <cellStyle name="Normal 2 16 2 4 2 2" xfId="30524"/>
    <cellStyle name="Normal 2 16 2 5" xfId="30525"/>
    <cellStyle name="Normal 2 16 2 5 2" xfId="30526"/>
    <cellStyle name="Normal 2 16 2 5 2 2" xfId="30527"/>
    <cellStyle name="Normal 2 16 2 6" xfId="30528"/>
    <cellStyle name="Normal 2 16 2 6 2" xfId="30529"/>
    <cellStyle name="Normal 2 16 2 6 2 2" xfId="30530"/>
    <cellStyle name="Normal 2 16 2 7" xfId="30531"/>
    <cellStyle name="Normal 2 16 2 7 2" xfId="30532"/>
    <cellStyle name="Normal 2 16 2 7 2 2" xfId="30533"/>
    <cellStyle name="Normal 2 16 2 8" xfId="30534"/>
    <cellStyle name="Normal 2 16 2 8 2" xfId="30535"/>
    <cellStyle name="Normal 2 16 2 8 2 2" xfId="30536"/>
    <cellStyle name="Normal 2 16 2 9" xfId="30537"/>
    <cellStyle name="Normal 2 16 2 9 2" xfId="30538"/>
    <cellStyle name="Normal 2 16 2 9 2 2" xfId="30539"/>
    <cellStyle name="Normal 2 16 20" xfId="30540"/>
    <cellStyle name="Normal 2 16 20 10" xfId="30541"/>
    <cellStyle name="Normal 2 16 20 10 2" xfId="30542"/>
    <cellStyle name="Normal 2 16 20 10 2 2" xfId="30543"/>
    <cellStyle name="Normal 2 16 20 11" xfId="30544"/>
    <cellStyle name="Normal 2 16 20 11 2" xfId="30545"/>
    <cellStyle name="Normal 2 16 20 11 2 2" xfId="30546"/>
    <cellStyle name="Normal 2 16 20 12" xfId="30547"/>
    <cellStyle name="Normal 2 16 20 12 2" xfId="30548"/>
    <cellStyle name="Normal 2 16 20 12 2 2" xfId="30549"/>
    <cellStyle name="Normal 2 16 20 13" xfId="30550"/>
    <cellStyle name="Normal 2 16 20 13 2" xfId="30551"/>
    <cellStyle name="Normal 2 16 20 13 2 2" xfId="30552"/>
    <cellStyle name="Normal 2 16 20 14" xfId="30553"/>
    <cellStyle name="Normal 2 16 20 14 2" xfId="30554"/>
    <cellStyle name="Normal 2 16 20 14 2 2" xfId="30555"/>
    <cellStyle name="Normal 2 16 20 15" xfId="30556"/>
    <cellStyle name="Normal 2 16 20 15 2" xfId="30557"/>
    <cellStyle name="Normal 2 16 20 2" xfId="30558"/>
    <cellStyle name="Normal 2 16 20 2 2" xfId="30559"/>
    <cellStyle name="Normal 2 16 20 2 2 2" xfId="30560"/>
    <cellStyle name="Normal 2 16 20 3" xfId="30561"/>
    <cellStyle name="Normal 2 16 20 3 2" xfId="30562"/>
    <cellStyle name="Normal 2 16 20 3 2 2" xfId="30563"/>
    <cellStyle name="Normal 2 16 20 4" xfId="30564"/>
    <cellStyle name="Normal 2 16 20 4 2" xfId="30565"/>
    <cellStyle name="Normal 2 16 20 4 2 2" xfId="30566"/>
    <cellStyle name="Normal 2 16 20 5" xfId="30567"/>
    <cellStyle name="Normal 2 16 20 5 2" xfId="30568"/>
    <cellStyle name="Normal 2 16 20 5 2 2" xfId="30569"/>
    <cellStyle name="Normal 2 16 20 6" xfId="30570"/>
    <cellStyle name="Normal 2 16 20 6 2" xfId="30571"/>
    <cellStyle name="Normal 2 16 20 6 2 2" xfId="30572"/>
    <cellStyle name="Normal 2 16 20 7" xfId="30573"/>
    <cellStyle name="Normal 2 16 20 7 2" xfId="30574"/>
    <cellStyle name="Normal 2 16 20 7 2 2" xfId="30575"/>
    <cellStyle name="Normal 2 16 20 8" xfId="30576"/>
    <cellStyle name="Normal 2 16 20 8 2" xfId="30577"/>
    <cellStyle name="Normal 2 16 20 8 2 2" xfId="30578"/>
    <cellStyle name="Normal 2 16 20 9" xfId="30579"/>
    <cellStyle name="Normal 2 16 20 9 2" xfId="30580"/>
    <cellStyle name="Normal 2 16 20 9 2 2" xfId="30581"/>
    <cellStyle name="Normal 2 16 21" xfId="30582"/>
    <cellStyle name="Normal 2 16 21 10" xfId="30583"/>
    <cellStyle name="Normal 2 16 21 10 2" xfId="30584"/>
    <cellStyle name="Normal 2 16 21 10 2 2" xfId="30585"/>
    <cellStyle name="Normal 2 16 21 11" xfId="30586"/>
    <cellStyle name="Normal 2 16 21 11 2" xfId="30587"/>
    <cellStyle name="Normal 2 16 21 11 2 2" xfId="30588"/>
    <cellStyle name="Normal 2 16 21 12" xfId="30589"/>
    <cellStyle name="Normal 2 16 21 12 2" xfId="30590"/>
    <cellStyle name="Normal 2 16 21 12 2 2" xfId="30591"/>
    <cellStyle name="Normal 2 16 21 13" xfId="30592"/>
    <cellStyle name="Normal 2 16 21 13 2" xfId="30593"/>
    <cellStyle name="Normal 2 16 21 13 2 2" xfId="30594"/>
    <cellStyle name="Normal 2 16 21 14" xfId="30595"/>
    <cellStyle name="Normal 2 16 21 14 2" xfId="30596"/>
    <cellStyle name="Normal 2 16 21 14 2 2" xfId="30597"/>
    <cellStyle name="Normal 2 16 21 15" xfId="30598"/>
    <cellStyle name="Normal 2 16 21 15 2" xfId="30599"/>
    <cellStyle name="Normal 2 16 21 2" xfId="30600"/>
    <cellStyle name="Normal 2 16 21 2 2" xfId="30601"/>
    <cellStyle name="Normal 2 16 21 2 2 2" xfId="30602"/>
    <cellStyle name="Normal 2 16 21 3" xfId="30603"/>
    <cellStyle name="Normal 2 16 21 3 2" xfId="30604"/>
    <cellStyle name="Normal 2 16 21 3 2 2" xfId="30605"/>
    <cellStyle name="Normal 2 16 21 4" xfId="30606"/>
    <cellStyle name="Normal 2 16 21 4 2" xfId="30607"/>
    <cellStyle name="Normal 2 16 21 4 2 2" xfId="30608"/>
    <cellStyle name="Normal 2 16 21 5" xfId="30609"/>
    <cellStyle name="Normal 2 16 21 5 2" xfId="30610"/>
    <cellStyle name="Normal 2 16 21 5 2 2" xfId="30611"/>
    <cellStyle name="Normal 2 16 21 6" xfId="30612"/>
    <cellStyle name="Normal 2 16 21 6 2" xfId="30613"/>
    <cellStyle name="Normal 2 16 21 6 2 2" xfId="30614"/>
    <cellStyle name="Normal 2 16 21 7" xfId="30615"/>
    <cellStyle name="Normal 2 16 21 7 2" xfId="30616"/>
    <cellStyle name="Normal 2 16 21 7 2 2" xfId="30617"/>
    <cellStyle name="Normal 2 16 21 8" xfId="30618"/>
    <cellStyle name="Normal 2 16 21 8 2" xfId="30619"/>
    <cellStyle name="Normal 2 16 21 8 2 2" xfId="30620"/>
    <cellStyle name="Normal 2 16 21 9" xfId="30621"/>
    <cellStyle name="Normal 2 16 21 9 2" xfId="30622"/>
    <cellStyle name="Normal 2 16 21 9 2 2" xfId="30623"/>
    <cellStyle name="Normal 2 16 22" xfId="30624"/>
    <cellStyle name="Normal 2 16 22 10" xfId="30625"/>
    <cellStyle name="Normal 2 16 22 10 2" xfId="30626"/>
    <cellStyle name="Normal 2 16 22 10 2 2" xfId="30627"/>
    <cellStyle name="Normal 2 16 22 11" xfId="30628"/>
    <cellStyle name="Normal 2 16 22 11 2" xfId="30629"/>
    <cellStyle name="Normal 2 16 22 11 2 2" xfId="30630"/>
    <cellStyle name="Normal 2 16 22 12" xfId="30631"/>
    <cellStyle name="Normal 2 16 22 12 2" xfId="30632"/>
    <cellStyle name="Normal 2 16 22 12 2 2" xfId="30633"/>
    <cellStyle name="Normal 2 16 22 13" xfId="30634"/>
    <cellStyle name="Normal 2 16 22 13 2" xfId="30635"/>
    <cellStyle name="Normal 2 16 22 13 2 2" xfId="30636"/>
    <cellStyle name="Normal 2 16 22 14" xfId="30637"/>
    <cellStyle name="Normal 2 16 22 14 2" xfId="30638"/>
    <cellStyle name="Normal 2 16 22 14 2 2" xfId="30639"/>
    <cellStyle name="Normal 2 16 22 15" xfId="30640"/>
    <cellStyle name="Normal 2 16 22 15 2" xfId="30641"/>
    <cellStyle name="Normal 2 16 22 2" xfId="30642"/>
    <cellStyle name="Normal 2 16 22 2 2" xfId="30643"/>
    <cellStyle name="Normal 2 16 22 2 2 2" xfId="30644"/>
    <cellStyle name="Normal 2 16 22 3" xfId="30645"/>
    <cellStyle name="Normal 2 16 22 3 2" xfId="30646"/>
    <cellStyle name="Normal 2 16 22 3 2 2" xfId="30647"/>
    <cellStyle name="Normal 2 16 22 4" xfId="30648"/>
    <cellStyle name="Normal 2 16 22 4 2" xfId="30649"/>
    <cellStyle name="Normal 2 16 22 4 2 2" xfId="30650"/>
    <cellStyle name="Normal 2 16 22 5" xfId="30651"/>
    <cellStyle name="Normal 2 16 22 5 2" xfId="30652"/>
    <cellStyle name="Normal 2 16 22 5 2 2" xfId="30653"/>
    <cellStyle name="Normal 2 16 22 6" xfId="30654"/>
    <cellStyle name="Normal 2 16 22 6 2" xfId="30655"/>
    <cellStyle name="Normal 2 16 22 6 2 2" xfId="30656"/>
    <cellStyle name="Normal 2 16 22 7" xfId="30657"/>
    <cellStyle name="Normal 2 16 22 7 2" xfId="30658"/>
    <cellStyle name="Normal 2 16 22 7 2 2" xfId="30659"/>
    <cellStyle name="Normal 2 16 22 8" xfId="30660"/>
    <cellStyle name="Normal 2 16 22 8 2" xfId="30661"/>
    <cellStyle name="Normal 2 16 22 8 2 2" xfId="30662"/>
    <cellStyle name="Normal 2 16 22 9" xfId="30663"/>
    <cellStyle name="Normal 2 16 22 9 2" xfId="30664"/>
    <cellStyle name="Normal 2 16 22 9 2 2" xfId="30665"/>
    <cellStyle name="Normal 2 16 23" xfId="30666"/>
    <cellStyle name="Normal 2 16 23 10" xfId="30667"/>
    <cellStyle name="Normal 2 16 23 10 2" xfId="30668"/>
    <cellStyle name="Normal 2 16 23 10 2 2" xfId="30669"/>
    <cellStyle name="Normal 2 16 23 11" xfId="30670"/>
    <cellStyle name="Normal 2 16 23 11 2" xfId="30671"/>
    <cellStyle name="Normal 2 16 23 11 2 2" xfId="30672"/>
    <cellStyle name="Normal 2 16 23 12" xfId="30673"/>
    <cellStyle name="Normal 2 16 23 12 2" xfId="30674"/>
    <cellStyle name="Normal 2 16 23 12 2 2" xfId="30675"/>
    <cellStyle name="Normal 2 16 23 13" xfId="30676"/>
    <cellStyle name="Normal 2 16 23 13 2" xfId="30677"/>
    <cellStyle name="Normal 2 16 23 13 2 2" xfId="30678"/>
    <cellStyle name="Normal 2 16 23 14" xfId="30679"/>
    <cellStyle name="Normal 2 16 23 14 2" xfId="30680"/>
    <cellStyle name="Normal 2 16 23 14 2 2" xfId="30681"/>
    <cellStyle name="Normal 2 16 23 15" xfId="30682"/>
    <cellStyle name="Normal 2 16 23 15 2" xfId="30683"/>
    <cellStyle name="Normal 2 16 23 2" xfId="30684"/>
    <cellStyle name="Normal 2 16 23 2 2" xfId="30685"/>
    <cellStyle name="Normal 2 16 23 2 2 2" xfId="30686"/>
    <cellStyle name="Normal 2 16 23 3" xfId="30687"/>
    <cellStyle name="Normal 2 16 23 3 2" xfId="30688"/>
    <cellStyle name="Normal 2 16 23 3 2 2" xfId="30689"/>
    <cellStyle name="Normal 2 16 23 4" xfId="30690"/>
    <cellStyle name="Normal 2 16 23 4 2" xfId="30691"/>
    <cellStyle name="Normal 2 16 23 4 2 2" xfId="30692"/>
    <cellStyle name="Normal 2 16 23 5" xfId="30693"/>
    <cellStyle name="Normal 2 16 23 5 2" xfId="30694"/>
    <cellStyle name="Normal 2 16 23 5 2 2" xfId="30695"/>
    <cellStyle name="Normal 2 16 23 6" xfId="30696"/>
    <cellStyle name="Normal 2 16 23 6 2" xfId="30697"/>
    <cellStyle name="Normal 2 16 23 6 2 2" xfId="30698"/>
    <cellStyle name="Normal 2 16 23 7" xfId="30699"/>
    <cellStyle name="Normal 2 16 23 7 2" xfId="30700"/>
    <cellStyle name="Normal 2 16 23 7 2 2" xfId="30701"/>
    <cellStyle name="Normal 2 16 23 8" xfId="30702"/>
    <cellStyle name="Normal 2 16 23 8 2" xfId="30703"/>
    <cellStyle name="Normal 2 16 23 8 2 2" xfId="30704"/>
    <cellStyle name="Normal 2 16 23 9" xfId="30705"/>
    <cellStyle name="Normal 2 16 23 9 2" xfId="30706"/>
    <cellStyle name="Normal 2 16 23 9 2 2" xfId="30707"/>
    <cellStyle name="Normal 2 16 24" xfId="30708"/>
    <cellStyle name="Normal 2 16 24 2" xfId="30709"/>
    <cellStyle name="Normal 2 16 24 2 2" xfId="30710"/>
    <cellStyle name="Normal 2 16 25" xfId="30711"/>
    <cellStyle name="Normal 2 16 25 2" xfId="30712"/>
    <cellStyle name="Normal 2 16 25 2 2" xfId="30713"/>
    <cellStyle name="Normal 2 16 26" xfId="30714"/>
    <cellStyle name="Normal 2 16 26 2" xfId="30715"/>
    <cellStyle name="Normal 2 16 26 2 2" xfId="30716"/>
    <cellStyle name="Normal 2 16 27" xfId="30717"/>
    <cellStyle name="Normal 2 16 27 2" xfId="30718"/>
    <cellStyle name="Normal 2 16 27 2 2" xfId="30719"/>
    <cellStyle name="Normal 2 16 28" xfId="30720"/>
    <cellStyle name="Normal 2 16 28 2" xfId="30721"/>
    <cellStyle name="Normal 2 16 28 2 2" xfId="30722"/>
    <cellStyle name="Normal 2 16 29" xfId="30723"/>
    <cellStyle name="Normal 2 16 29 2" xfId="30724"/>
    <cellStyle name="Normal 2 16 29 2 2" xfId="30725"/>
    <cellStyle name="Normal 2 16 3" xfId="30726"/>
    <cellStyle name="Normal 2 16 3 10" xfId="30727"/>
    <cellStyle name="Normal 2 16 3 10 2" xfId="30728"/>
    <cellStyle name="Normal 2 16 3 10 2 2" xfId="30729"/>
    <cellStyle name="Normal 2 16 3 11" xfId="30730"/>
    <cellStyle name="Normal 2 16 3 11 2" xfId="30731"/>
    <cellStyle name="Normal 2 16 3 11 2 2" xfId="30732"/>
    <cellStyle name="Normal 2 16 3 12" xfId="30733"/>
    <cellStyle name="Normal 2 16 3 12 2" xfId="30734"/>
    <cellStyle name="Normal 2 16 3 12 2 2" xfId="30735"/>
    <cellStyle name="Normal 2 16 3 13" xfId="30736"/>
    <cellStyle name="Normal 2 16 3 13 2" xfId="30737"/>
    <cellStyle name="Normal 2 16 3 13 2 2" xfId="30738"/>
    <cellStyle name="Normal 2 16 3 14" xfId="30739"/>
    <cellStyle name="Normal 2 16 3 14 2" xfId="30740"/>
    <cellStyle name="Normal 2 16 3 14 2 2" xfId="30741"/>
    <cellStyle name="Normal 2 16 3 15" xfId="30742"/>
    <cellStyle name="Normal 2 16 3 15 2" xfId="30743"/>
    <cellStyle name="Normal 2 16 3 2" xfId="30744"/>
    <cellStyle name="Normal 2 16 3 2 2" xfId="30745"/>
    <cellStyle name="Normal 2 16 3 2 2 2" xfId="30746"/>
    <cellStyle name="Normal 2 16 3 3" xfId="30747"/>
    <cellStyle name="Normal 2 16 3 3 2" xfId="30748"/>
    <cellStyle name="Normal 2 16 3 3 2 2" xfId="30749"/>
    <cellStyle name="Normal 2 16 3 4" xfId="30750"/>
    <cellStyle name="Normal 2 16 3 4 2" xfId="30751"/>
    <cellStyle name="Normal 2 16 3 4 2 2" xfId="30752"/>
    <cellStyle name="Normal 2 16 3 5" xfId="30753"/>
    <cellStyle name="Normal 2 16 3 5 2" xfId="30754"/>
    <cellStyle name="Normal 2 16 3 5 2 2" xfId="30755"/>
    <cellStyle name="Normal 2 16 3 6" xfId="30756"/>
    <cellStyle name="Normal 2 16 3 6 2" xfId="30757"/>
    <cellStyle name="Normal 2 16 3 6 2 2" xfId="30758"/>
    <cellStyle name="Normal 2 16 3 7" xfId="30759"/>
    <cellStyle name="Normal 2 16 3 7 2" xfId="30760"/>
    <cellStyle name="Normal 2 16 3 7 2 2" xfId="30761"/>
    <cellStyle name="Normal 2 16 3 8" xfId="30762"/>
    <cellStyle name="Normal 2 16 3 8 2" xfId="30763"/>
    <cellStyle name="Normal 2 16 3 8 2 2" xfId="30764"/>
    <cellStyle name="Normal 2 16 3 9" xfId="30765"/>
    <cellStyle name="Normal 2 16 3 9 2" xfId="30766"/>
    <cellStyle name="Normal 2 16 3 9 2 2" xfId="30767"/>
    <cellStyle name="Normal 2 16 30" xfId="30768"/>
    <cellStyle name="Normal 2 16 30 2" xfId="30769"/>
    <cellStyle name="Normal 2 16 30 2 2" xfId="30770"/>
    <cellStyle name="Normal 2 16 31" xfId="30771"/>
    <cellStyle name="Normal 2 16 31 2" xfId="30772"/>
    <cellStyle name="Normal 2 16 31 2 2" xfId="30773"/>
    <cellStyle name="Normal 2 16 32" xfId="30774"/>
    <cellStyle name="Normal 2 16 32 2" xfId="30775"/>
    <cellStyle name="Normal 2 16 32 2 2" xfId="30776"/>
    <cellStyle name="Normal 2 16 33" xfId="30777"/>
    <cellStyle name="Normal 2 16 33 2" xfId="30778"/>
    <cellStyle name="Normal 2 16 33 2 2" xfId="30779"/>
    <cellStyle name="Normal 2 16 34" xfId="30780"/>
    <cellStyle name="Normal 2 16 34 2" xfId="30781"/>
    <cellStyle name="Normal 2 16 34 2 2" xfId="30782"/>
    <cellStyle name="Normal 2 16 35" xfId="30783"/>
    <cellStyle name="Normal 2 16 35 2" xfId="30784"/>
    <cellStyle name="Normal 2 16 35 2 2" xfId="30785"/>
    <cellStyle name="Normal 2 16 36" xfId="30786"/>
    <cellStyle name="Normal 2 16 36 2" xfId="30787"/>
    <cellStyle name="Normal 2 16 36 2 2" xfId="30788"/>
    <cellStyle name="Normal 2 16 37" xfId="30789"/>
    <cellStyle name="Normal 2 16 37 2" xfId="30790"/>
    <cellStyle name="Normal 2 16 4" xfId="30791"/>
    <cellStyle name="Normal 2 16 4 10" xfId="30792"/>
    <cellStyle name="Normal 2 16 4 10 2" xfId="30793"/>
    <cellStyle name="Normal 2 16 4 10 2 2" xfId="30794"/>
    <cellStyle name="Normal 2 16 4 11" xfId="30795"/>
    <cellStyle name="Normal 2 16 4 11 2" xfId="30796"/>
    <cellStyle name="Normal 2 16 4 11 2 2" xfId="30797"/>
    <cellStyle name="Normal 2 16 4 12" xfId="30798"/>
    <cellStyle name="Normal 2 16 4 12 2" xfId="30799"/>
    <cellStyle name="Normal 2 16 4 12 2 2" xfId="30800"/>
    <cellStyle name="Normal 2 16 4 13" xfId="30801"/>
    <cellStyle name="Normal 2 16 4 13 2" xfId="30802"/>
    <cellStyle name="Normal 2 16 4 13 2 2" xfId="30803"/>
    <cellStyle name="Normal 2 16 4 14" xfId="30804"/>
    <cellStyle name="Normal 2 16 4 14 2" xfId="30805"/>
    <cellStyle name="Normal 2 16 4 14 2 2" xfId="30806"/>
    <cellStyle name="Normal 2 16 4 15" xfId="30807"/>
    <cellStyle name="Normal 2 16 4 15 2" xfId="30808"/>
    <cellStyle name="Normal 2 16 4 2" xfId="30809"/>
    <cellStyle name="Normal 2 16 4 2 2" xfId="30810"/>
    <cellStyle name="Normal 2 16 4 2 2 2" xfId="30811"/>
    <cellStyle name="Normal 2 16 4 3" xfId="30812"/>
    <cellStyle name="Normal 2 16 4 3 2" xfId="30813"/>
    <cellStyle name="Normal 2 16 4 3 2 2" xfId="30814"/>
    <cellStyle name="Normal 2 16 4 4" xfId="30815"/>
    <cellStyle name="Normal 2 16 4 4 2" xfId="30816"/>
    <cellStyle name="Normal 2 16 4 4 2 2" xfId="30817"/>
    <cellStyle name="Normal 2 16 4 5" xfId="30818"/>
    <cellStyle name="Normal 2 16 4 5 2" xfId="30819"/>
    <cellStyle name="Normal 2 16 4 5 2 2" xfId="30820"/>
    <cellStyle name="Normal 2 16 4 6" xfId="30821"/>
    <cellStyle name="Normal 2 16 4 6 2" xfId="30822"/>
    <cellStyle name="Normal 2 16 4 6 2 2" xfId="30823"/>
    <cellStyle name="Normal 2 16 4 7" xfId="30824"/>
    <cellStyle name="Normal 2 16 4 7 2" xfId="30825"/>
    <cellStyle name="Normal 2 16 4 7 2 2" xfId="30826"/>
    <cellStyle name="Normal 2 16 4 8" xfId="30827"/>
    <cellStyle name="Normal 2 16 4 8 2" xfId="30828"/>
    <cellStyle name="Normal 2 16 4 8 2 2" xfId="30829"/>
    <cellStyle name="Normal 2 16 4 9" xfId="30830"/>
    <cellStyle name="Normal 2 16 4 9 2" xfId="30831"/>
    <cellStyle name="Normal 2 16 4 9 2 2" xfId="30832"/>
    <cellStyle name="Normal 2 16 5" xfId="30833"/>
    <cellStyle name="Normal 2 16 5 10" xfId="30834"/>
    <cellStyle name="Normal 2 16 5 10 2" xfId="30835"/>
    <cellStyle name="Normal 2 16 5 10 2 2" xfId="30836"/>
    <cellStyle name="Normal 2 16 5 11" xfId="30837"/>
    <cellStyle name="Normal 2 16 5 11 2" xfId="30838"/>
    <cellStyle name="Normal 2 16 5 11 2 2" xfId="30839"/>
    <cellStyle name="Normal 2 16 5 12" xfId="30840"/>
    <cellStyle name="Normal 2 16 5 12 2" xfId="30841"/>
    <cellStyle name="Normal 2 16 5 12 2 2" xfId="30842"/>
    <cellStyle name="Normal 2 16 5 13" xfId="30843"/>
    <cellStyle name="Normal 2 16 5 13 2" xfId="30844"/>
    <cellStyle name="Normal 2 16 5 13 2 2" xfId="30845"/>
    <cellStyle name="Normal 2 16 5 14" xfId="30846"/>
    <cellStyle name="Normal 2 16 5 14 2" xfId="30847"/>
    <cellStyle name="Normal 2 16 5 14 2 2" xfId="30848"/>
    <cellStyle name="Normal 2 16 5 15" xfId="30849"/>
    <cellStyle name="Normal 2 16 5 15 2" xfId="30850"/>
    <cellStyle name="Normal 2 16 5 2" xfId="30851"/>
    <cellStyle name="Normal 2 16 5 2 2" xfId="30852"/>
    <cellStyle name="Normal 2 16 5 2 2 2" xfId="30853"/>
    <cellStyle name="Normal 2 16 5 3" xfId="30854"/>
    <cellStyle name="Normal 2 16 5 3 2" xfId="30855"/>
    <cellStyle name="Normal 2 16 5 3 2 2" xfId="30856"/>
    <cellStyle name="Normal 2 16 5 4" xfId="30857"/>
    <cellStyle name="Normal 2 16 5 4 2" xfId="30858"/>
    <cellStyle name="Normal 2 16 5 4 2 2" xfId="30859"/>
    <cellStyle name="Normal 2 16 5 5" xfId="30860"/>
    <cellStyle name="Normal 2 16 5 5 2" xfId="30861"/>
    <cellStyle name="Normal 2 16 5 5 2 2" xfId="30862"/>
    <cellStyle name="Normal 2 16 5 6" xfId="30863"/>
    <cellStyle name="Normal 2 16 5 6 2" xfId="30864"/>
    <cellStyle name="Normal 2 16 5 6 2 2" xfId="30865"/>
    <cellStyle name="Normal 2 16 5 7" xfId="30866"/>
    <cellStyle name="Normal 2 16 5 7 2" xfId="30867"/>
    <cellStyle name="Normal 2 16 5 7 2 2" xfId="30868"/>
    <cellStyle name="Normal 2 16 5 8" xfId="30869"/>
    <cellStyle name="Normal 2 16 5 8 2" xfId="30870"/>
    <cellStyle name="Normal 2 16 5 8 2 2" xfId="30871"/>
    <cellStyle name="Normal 2 16 5 9" xfId="30872"/>
    <cellStyle name="Normal 2 16 5 9 2" xfId="30873"/>
    <cellStyle name="Normal 2 16 5 9 2 2" xfId="30874"/>
    <cellStyle name="Normal 2 16 6" xfId="30875"/>
    <cellStyle name="Normal 2 16 6 10" xfId="30876"/>
    <cellStyle name="Normal 2 16 6 10 2" xfId="30877"/>
    <cellStyle name="Normal 2 16 6 10 2 2" xfId="30878"/>
    <cellStyle name="Normal 2 16 6 11" xfId="30879"/>
    <cellStyle name="Normal 2 16 6 11 2" xfId="30880"/>
    <cellStyle name="Normal 2 16 6 11 2 2" xfId="30881"/>
    <cellStyle name="Normal 2 16 6 12" xfId="30882"/>
    <cellStyle name="Normal 2 16 6 12 2" xfId="30883"/>
    <cellStyle name="Normal 2 16 6 12 2 2" xfId="30884"/>
    <cellStyle name="Normal 2 16 6 13" xfId="30885"/>
    <cellStyle name="Normal 2 16 6 13 2" xfId="30886"/>
    <cellStyle name="Normal 2 16 6 13 2 2" xfId="30887"/>
    <cellStyle name="Normal 2 16 6 14" xfId="30888"/>
    <cellStyle name="Normal 2 16 6 14 2" xfId="30889"/>
    <cellStyle name="Normal 2 16 6 14 2 2" xfId="30890"/>
    <cellStyle name="Normal 2 16 6 15" xfId="30891"/>
    <cellStyle name="Normal 2 16 6 15 2" xfId="30892"/>
    <cellStyle name="Normal 2 16 6 2" xfId="30893"/>
    <cellStyle name="Normal 2 16 6 2 2" xfId="30894"/>
    <cellStyle name="Normal 2 16 6 2 2 2" xfId="30895"/>
    <cellStyle name="Normal 2 16 6 3" xfId="30896"/>
    <cellStyle name="Normal 2 16 6 3 2" xfId="30897"/>
    <cellStyle name="Normal 2 16 6 3 2 2" xfId="30898"/>
    <cellStyle name="Normal 2 16 6 4" xfId="30899"/>
    <cellStyle name="Normal 2 16 6 4 2" xfId="30900"/>
    <cellStyle name="Normal 2 16 6 4 2 2" xfId="30901"/>
    <cellStyle name="Normal 2 16 6 5" xfId="30902"/>
    <cellStyle name="Normal 2 16 6 5 2" xfId="30903"/>
    <cellStyle name="Normal 2 16 6 5 2 2" xfId="30904"/>
    <cellStyle name="Normal 2 16 6 6" xfId="30905"/>
    <cellStyle name="Normal 2 16 6 6 2" xfId="30906"/>
    <cellStyle name="Normal 2 16 6 6 2 2" xfId="30907"/>
    <cellStyle name="Normal 2 16 6 7" xfId="30908"/>
    <cellStyle name="Normal 2 16 6 7 2" xfId="30909"/>
    <cellStyle name="Normal 2 16 6 7 2 2" xfId="30910"/>
    <cellStyle name="Normal 2 16 6 8" xfId="30911"/>
    <cellStyle name="Normal 2 16 6 8 2" xfId="30912"/>
    <cellStyle name="Normal 2 16 6 8 2 2" xfId="30913"/>
    <cellStyle name="Normal 2 16 6 9" xfId="30914"/>
    <cellStyle name="Normal 2 16 6 9 2" xfId="30915"/>
    <cellStyle name="Normal 2 16 6 9 2 2" xfId="30916"/>
    <cellStyle name="Normal 2 16 7" xfId="30917"/>
    <cellStyle name="Normal 2 16 7 10" xfId="30918"/>
    <cellStyle name="Normal 2 16 7 10 2" xfId="30919"/>
    <cellStyle name="Normal 2 16 7 10 2 2" xfId="30920"/>
    <cellStyle name="Normal 2 16 7 11" xfId="30921"/>
    <cellStyle name="Normal 2 16 7 11 2" xfId="30922"/>
    <cellStyle name="Normal 2 16 7 11 2 2" xfId="30923"/>
    <cellStyle name="Normal 2 16 7 12" xfId="30924"/>
    <cellStyle name="Normal 2 16 7 12 2" xfId="30925"/>
    <cellStyle name="Normal 2 16 7 12 2 2" xfId="30926"/>
    <cellStyle name="Normal 2 16 7 13" xfId="30927"/>
    <cellStyle name="Normal 2 16 7 13 2" xfId="30928"/>
    <cellStyle name="Normal 2 16 7 13 2 2" xfId="30929"/>
    <cellStyle name="Normal 2 16 7 14" xfId="30930"/>
    <cellStyle name="Normal 2 16 7 14 2" xfId="30931"/>
    <cellStyle name="Normal 2 16 7 14 2 2" xfId="30932"/>
    <cellStyle name="Normal 2 16 7 15" xfId="30933"/>
    <cellStyle name="Normal 2 16 7 15 2" xfId="30934"/>
    <cellStyle name="Normal 2 16 7 2" xfId="30935"/>
    <cellStyle name="Normal 2 16 7 2 2" xfId="30936"/>
    <cellStyle name="Normal 2 16 7 2 2 2" xfId="30937"/>
    <cellStyle name="Normal 2 16 7 3" xfId="30938"/>
    <cellStyle name="Normal 2 16 7 3 2" xfId="30939"/>
    <cellStyle name="Normal 2 16 7 3 2 2" xfId="30940"/>
    <cellStyle name="Normal 2 16 7 4" xfId="30941"/>
    <cellStyle name="Normal 2 16 7 4 2" xfId="30942"/>
    <cellStyle name="Normal 2 16 7 4 2 2" xfId="30943"/>
    <cellStyle name="Normal 2 16 7 5" xfId="30944"/>
    <cellStyle name="Normal 2 16 7 5 2" xfId="30945"/>
    <cellStyle name="Normal 2 16 7 5 2 2" xfId="30946"/>
    <cellStyle name="Normal 2 16 7 6" xfId="30947"/>
    <cellStyle name="Normal 2 16 7 6 2" xfId="30948"/>
    <cellStyle name="Normal 2 16 7 6 2 2" xfId="30949"/>
    <cellStyle name="Normal 2 16 7 7" xfId="30950"/>
    <cellStyle name="Normal 2 16 7 7 2" xfId="30951"/>
    <cellStyle name="Normal 2 16 7 7 2 2" xfId="30952"/>
    <cellStyle name="Normal 2 16 7 8" xfId="30953"/>
    <cellStyle name="Normal 2 16 7 8 2" xfId="30954"/>
    <cellStyle name="Normal 2 16 7 8 2 2" xfId="30955"/>
    <cellStyle name="Normal 2 16 7 9" xfId="30956"/>
    <cellStyle name="Normal 2 16 7 9 2" xfId="30957"/>
    <cellStyle name="Normal 2 16 7 9 2 2" xfId="30958"/>
    <cellStyle name="Normal 2 16 8" xfId="30959"/>
    <cellStyle name="Normal 2 16 8 10" xfId="30960"/>
    <cellStyle name="Normal 2 16 8 10 2" xfId="30961"/>
    <cellStyle name="Normal 2 16 8 10 2 2" xfId="30962"/>
    <cellStyle name="Normal 2 16 8 11" xfId="30963"/>
    <cellStyle name="Normal 2 16 8 11 2" xfId="30964"/>
    <cellStyle name="Normal 2 16 8 11 2 2" xfId="30965"/>
    <cellStyle name="Normal 2 16 8 12" xfId="30966"/>
    <cellStyle name="Normal 2 16 8 12 2" xfId="30967"/>
    <cellStyle name="Normal 2 16 8 12 2 2" xfId="30968"/>
    <cellStyle name="Normal 2 16 8 13" xfId="30969"/>
    <cellStyle name="Normal 2 16 8 13 2" xfId="30970"/>
    <cellStyle name="Normal 2 16 8 13 2 2" xfId="30971"/>
    <cellStyle name="Normal 2 16 8 14" xfId="30972"/>
    <cellStyle name="Normal 2 16 8 14 2" xfId="30973"/>
    <cellStyle name="Normal 2 16 8 14 2 2" xfId="30974"/>
    <cellStyle name="Normal 2 16 8 15" xfId="30975"/>
    <cellStyle name="Normal 2 16 8 15 2" xfId="30976"/>
    <cellStyle name="Normal 2 16 8 2" xfId="30977"/>
    <cellStyle name="Normal 2 16 8 2 2" xfId="30978"/>
    <cellStyle name="Normal 2 16 8 2 2 2" xfId="30979"/>
    <cellStyle name="Normal 2 16 8 3" xfId="30980"/>
    <cellStyle name="Normal 2 16 8 3 2" xfId="30981"/>
    <cellStyle name="Normal 2 16 8 3 2 2" xfId="30982"/>
    <cellStyle name="Normal 2 16 8 4" xfId="30983"/>
    <cellStyle name="Normal 2 16 8 4 2" xfId="30984"/>
    <cellStyle name="Normal 2 16 8 4 2 2" xfId="30985"/>
    <cellStyle name="Normal 2 16 8 5" xfId="30986"/>
    <cellStyle name="Normal 2 16 8 5 2" xfId="30987"/>
    <cellStyle name="Normal 2 16 8 5 2 2" xfId="30988"/>
    <cellStyle name="Normal 2 16 8 6" xfId="30989"/>
    <cellStyle name="Normal 2 16 8 6 2" xfId="30990"/>
    <cellStyle name="Normal 2 16 8 6 2 2" xfId="30991"/>
    <cellStyle name="Normal 2 16 8 7" xfId="30992"/>
    <cellStyle name="Normal 2 16 8 7 2" xfId="30993"/>
    <cellStyle name="Normal 2 16 8 7 2 2" xfId="30994"/>
    <cellStyle name="Normal 2 16 8 8" xfId="30995"/>
    <cellStyle name="Normal 2 16 8 8 2" xfId="30996"/>
    <cellStyle name="Normal 2 16 8 8 2 2" xfId="30997"/>
    <cellStyle name="Normal 2 16 8 9" xfId="30998"/>
    <cellStyle name="Normal 2 16 8 9 2" xfId="30999"/>
    <cellStyle name="Normal 2 16 8 9 2 2" xfId="31000"/>
    <cellStyle name="Normal 2 16 9" xfId="31001"/>
    <cellStyle name="Normal 2 16 9 10" xfId="31002"/>
    <cellStyle name="Normal 2 16 9 10 2" xfId="31003"/>
    <cellStyle name="Normal 2 16 9 10 2 2" xfId="31004"/>
    <cellStyle name="Normal 2 16 9 11" xfId="31005"/>
    <cellStyle name="Normal 2 16 9 11 2" xfId="31006"/>
    <cellStyle name="Normal 2 16 9 11 2 2" xfId="31007"/>
    <cellStyle name="Normal 2 16 9 12" xfId="31008"/>
    <cellStyle name="Normal 2 16 9 12 2" xfId="31009"/>
    <cellStyle name="Normal 2 16 9 12 2 2" xfId="31010"/>
    <cellStyle name="Normal 2 16 9 13" xfId="31011"/>
    <cellStyle name="Normal 2 16 9 13 2" xfId="31012"/>
    <cellStyle name="Normal 2 16 9 13 2 2" xfId="31013"/>
    <cellStyle name="Normal 2 16 9 14" xfId="31014"/>
    <cellStyle name="Normal 2 16 9 14 2" xfId="31015"/>
    <cellStyle name="Normal 2 16 9 14 2 2" xfId="31016"/>
    <cellStyle name="Normal 2 16 9 15" xfId="31017"/>
    <cellStyle name="Normal 2 16 9 15 2" xfId="31018"/>
    <cellStyle name="Normal 2 16 9 2" xfId="31019"/>
    <cellStyle name="Normal 2 16 9 2 2" xfId="31020"/>
    <cellStyle name="Normal 2 16 9 2 2 2" xfId="31021"/>
    <cellStyle name="Normal 2 16 9 3" xfId="31022"/>
    <cellStyle name="Normal 2 16 9 3 2" xfId="31023"/>
    <cellStyle name="Normal 2 16 9 3 2 2" xfId="31024"/>
    <cellStyle name="Normal 2 16 9 4" xfId="31025"/>
    <cellStyle name="Normal 2 16 9 4 2" xfId="31026"/>
    <cellStyle name="Normal 2 16 9 4 2 2" xfId="31027"/>
    <cellStyle name="Normal 2 16 9 5" xfId="31028"/>
    <cellStyle name="Normal 2 16 9 5 2" xfId="31029"/>
    <cellStyle name="Normal 2 16 9 5 2 2" xfId="31030"/>
    <cellStyle name="Normal 2 16 9 6" xfId="31031"/>
    <cellStyle name="Normal 2 16 9 6 2" xfId="31032"/>
    <cellStyle name="Normal 2 16 9 6 2 2" xfId="31033"/>
    <cellStyle name="Normal 2 16 9 7" xfId="31034"/>
    <cellStyle name="Normal 2 16 9 7 2" xfId="31035"/>
    <cellStyle name="Normal 2 16 9 7 2 2" xfId="31036"/>
    <cellStyle name="Normal 2 16 9 8" xfId="31037"/>
    <cellStyle name="Normal 2 16 9 8 2" xfId="31038"/>
    <cellStyle name="Normal 2 16 9 8 2 2" xfId="31039"/>
    <cellStyle name="Normal 2 16 9 9" xfId="31040"/>
    <cellStyle name="Normal 2 16 9 9 2" xfId="31041"/>
    <cellStyle name="Normal 2 16 9 9 2 2" xfId="31042"/>
    <cellStyle name="Normal 2 160" xfId="31043"/>
    <cellStyle name="Normal 2 161" xfId="31044"/>
    <cellStyle name="Normal 2 162" xfId="31045"/>
    <cellStyle name="Normal 2 163" xfId="31046"/>
    <cellStyle name="Normal 2 164" xfId="31047"/>
    <cellStyle name="Normal 2 165" xfId="31048"/>
    <cellStyle name="Normal 2 166" xfId="31049"/>
    <cellStyle name="Normal 2 167" xfId="31050"/>
    <cellStyle name="Normal 2 168" xfId="31051"/>
    <cellStyle name="Normal 2 169" xfId="31052"/>
    <cellStyle name="Normal 2 17" xfId="31053"/>
    <cellStyle name="Normal 2 17 10" xfId="31054"/>
    <cellStyle name="Normal 2 17 10 2" xfId="31055"/>
    <cellStyle name="Normal 2 17 10 2 2" xfId="31056"/>
    <cellStyle name="Normal 2 17 11" xfId="31057"/>
    <cellStyle name="Normal 2 17 11 2" xfId="31058"/>
    <cellStyle name="Normal 2 17 11 2 2" xfId="31059"/>
    <cellStyle name="Normal 2 17 12" xfId="31060"/>
    <cellStyle name="Normal 2 17 12 2" xfId="31061"/>
    <cellStyle name="Normal 2 17 12 2 2" xfId="31062"/>
    <cellStyle name="Normal 2 17 13" xfId="31063"/>
    <cellStyle name="Normal 2 17 13 2" xfId="31064"/>
    <cellStyle name="Normal 2 17 13 2 2" xfId="31065"/>
    <cellStyle name="Normal 2 17 14" xfId="31066"/>
    <cellStyle name="Normal 2 17 14 2" xfId="31067"/>
    <cellStyle name="Normal 2 17 14 2 2" xfId="31068"/>
    <cellStyle name="Normal 2 17 15" xfId="31069"/>
    <cellStyle name="Normal 2 17 15 2" xfId="31070"/>
    <cellStyle name="Normal 2 17 2" xfId="31071"/>
    <cellStyle name="Normal 2 17 2 2" xfId="31072"/>
    <cellStyle name="Normal 2 17 2 2 2" xfId="31073"/>
    <cellStyle name="Normal 2 17 3" xfId="31074"/>
    <cellStyle name="Normal 2 17 3 2" xfId="31075"/>
    <cellStyle name="Normal 2 17 3 2 2" xfId="31076"/>
    <cellStyle name="Normal 2 17 4" xfId="31077"/>
    <cellStyle name="Normal 2 17 4 2" xfId="31078"/>
    <cellStyle name="Normal 2 17 4 2 2" xfId="31079"/>
    <cellStyle name="Normal 2 17 5" xfId="31080"/>
    <cellStyle name="Normal 2 17 5 2" xfId="31081"/>
    <cellStyle name="Normal 2 17 5 2 2" xfId="31082"/>
    <cellStyle name="Normal 2 17 6" xfId="31083"/>
    <cellStyle name="Normal 2 17 6 2" xfId="31084"/>
    <cellStyle name="Normal 2 17 6 2 2" xfId="31085"/>
    <cellStyle name="Normal 2 17 7" xfId="31086"/>
    <cellStyle name="Normal 2 17 7 2" xfId="31087"/>
    <cellStyle name="Normal 2 17 7 2 2" xfId="31088"/>
    <cellStyle name="Normal 2 17 8" xfId="31089"/>
    <cellStyle name="Normal 2 17 8 2" xfId="31090"/>
    <cellStyle name="Normal 2 17 8 2 2" xfId="31091"/>
    <cellStyle name="Normal 2 17 9" xfId="31092"/>
    <cellStyle name="Normal 2 17 9 2" xfId="31093"/>
    <cellStyle name="Normal 2 17 9 2 2" xfId="31094"/>
    <cellStyle name="Normal 2 170" xfId="31095"/>
    <cellStyle name="Normal 2 171" xfId="31096"/>
    <cellStyle name="Normal 2 172" xfId="31097"/>
    <cellStyle name="Normal 2 173" xfId="31098"/>
    <cellStyle name="Normal 2 174" xfId="31099"/>
    <cellStyle name="Normal 2 175" xfId="31100"/>
    <cellStyle name="Normal 2 176" xfId="31101"/>
    <cellStyle name="Normal 2 177" xfId="31102"/>
    <cellStyle name="Normal 2 178" xfId="31103"/>
    <cellStyle name="Normal 2 179" xfId="31104"/>
    <cellStyle name="Normal 2 18" xfId="31105"/>
    <cellStyle name="Normal 2 18 10" xfId="31106"/>
    <cellStyle name="Normal 2 18 10 2" xfId="31107"/>
    <cellStyle name="Normal 2 18 10 2 2" xfId="31108"/>
    <cellStyle name="Normal 2 18 11" xfId="31109"/>
    <cellStyle name="Normal 2 18 11 2" xfId="31110"/>
    <cellStyle name="Normal 2 18 11 2 2" xfId="31111"/>
    <cellStyle name="Normal 2 18 12" xfId="31112"/>
    <cellStyle name="Normal 2 18 12 2" xfId="31113"/>
    <cellStyle name="Normal 2 18 12 2 2" xfId="31114"/>
    <cellStyle name="Normal 2 18 13" xfId="31115"/>
    <cellStyle name="Normal 2 18 13 2" xfId="31116"/>
    <cellStyle name="Normal 2 18 13 2 2" xfId="31117"/>
    <cellStyle name="Normal 2 18 14" xfId="31118"/>
    <cellStyle name="Normal 2 18 14 2" xfId="31119"/>
    <cellStyle name="Normal 2 18 14 2 2" xfId="31120"/>
    <cellStyle name="Normal 2 18 15" xfId="31121"/>
    <cellStyle name="Normal 2 18 15 2" xfId="31122"/>
    <cellStyle name="Normal 2 18 2" xfId="31123"/>
    <cellStyle name="Normal 2 18 2 2" xfId="31124"/>
    <cellStyle name="Normal 2 18 2 2 2" xfId="31125"/>
    <cellStyle name="Normal 2 18 3" xfId="31126"/>
    <cellStyle name="Normal 2 18 3 2" xfId="31127"/>
    <cellStyle name="Normal 2 18 3 2 2" xfId="31128"/>
    <cellStyle name="Normal 2 18 4" xfId="31129"/>
    <cellStyle name="Normal 2 18 4 2" xfId="31130"/>
    <cellStyle name="Normal 2 18 4 2 2" xfId="31131"/>
    <cellStyle name="Normal 2 18 5" xfId="31132"/>
    <cellStyle name="Normal 2 18 5 2" xfId="31133"/>
    <cellStyle name="Normal 2 18 5 2 2" xfId="31134"/>
    <cellStyle name="Normal 2 18 6" xfId="31135"/>
    <cellStyle name="Normal 2 18 6 2" xfId="31136"/>
    <cellStyle name="Normal 2 18 6 2 2" xfId="31137"/>
    <cellStyle name="Normal 2 18 7" xfId="31138"/>
    <cellStyle name="Normal 2 18 7 2" xfId="31139"/>
    <cellStyle name="Normal 2 18 7 2 2" xfId="31140"/>
    <cellStyle name="Normal 2 18 8" xfId="31141"/>
    <cellStyle name="Normal 2 18 8 2" xfId="31142"/>
    <cellStyle name="Normal 2 18 8 2 2" xfId="31143"/>
    <cellStyle name="Normal 2 18 9" xfId="31144"/>
    <cellStyle name="Normal 2 18 9 2" xfId="31145"/>
    <cellStyle name="Normal 2 18 9 2 2" xfId="31146"/>
    <cellStyle name="Normal 2 180" xfId="31147"/>
    <cellStyle name="Normal 2 181" xfId="31148"/>
    <cellStyle name="Normal 2 182" xfId="31149"/>
    <cellStyle name="Normal 2 183" xfId="31150"/>
    <cellStyle name="Normal 2 184" xfId="31151"/>
    <cellStyle name="Normal 2 185" xfId="31152"/>
    <cellStyle name="Normal 2 186" xfId="31153"/>
    <cellStyle name="Normal 2 187" xfId="31154"/>
    <cellStyle name="Normal 2 188" xfId="31155"/>
    <cellStyle name="Normal 2 189" xfId="31156"/>
    <cellStyle name="Normal 2 19" xfId="31157"/>
    <cellStyle name="Normal 2 19 10" xfId="31158"/>
    <cellStyle name="Normal 2 19 10 2" xfId="31159"/>
    <cellStyle name="Normal 2 19 10 2 2" xfId="31160"/>
    <cellStyle name="Normal 2 19 11" xfId="31161"/>
    <cellStyle name="Normal 2 19 11 2" xfId="31162"/>
    <cellStyle name="Normal 2 19 11 2 2" xfId="31163"/>
    <cellStyle name="Normal 2 19 12" xfId="31164"/>
    <cellStyle name="Normal 2 19 12 2" xfId="31165"/>
    <cellStyle name="Normal 2 19 12 2 2" xfId="31166"/>
    <cellStyle name="Normal 2 19 13" xfId="31167"/>
    <cellStyle name="Normal 2 19 13 2" xfId="31168"/>
    <cellStyle name="Normal 2 19 13 2 2" xfId="31169"/>
    <cellStyle name="Normal 2 19 14" xfId="31170"/>
    <cellStyle name="Normal 2 19 14 2" xfId="31171"/>
    <cellStyle name="Normal 2 19 14 2 2" xfId="31172"/>
    <cellStyle name="Normal 2 19 15" xfId="31173"/>
    <cellStyle name="Normal 2 19 15 2" xfId="31174"/>
    <cellStyle name="Normal 2 19 2" xfId="31175"/>
    <cellStyle name="Normal 2 19 2 2" xfId="31176"/>
    <cellStyle name="Normal 2 19 2 2 2" xfId="31177"/>
    <cellStyle name="Normal 2 19 3" xfId="31178"/>
    <cellStyle name="Normal 2 19 3 2" xfId="31179"/>
    <cellStyle name="Normal 2 19 3 2 2" xfId="31180"/>
    <cellStyle name="Normal 2 19 4" xfId="31181"/>
    <cellStyle name="Normal 2 19 4 2" xfId="31182"/>
    <cellStyle name="Normal 2 19 4 2 2" xfId="31183"/>
    <cellStyle name="Normal 2 19 5" xfId="31184"/>
    <cellStyle name="Normal 2 19 5 2" xfId="31185"/>
    <cellStyle name="Normal 2 19 5 2 2" xfId="31186"/>
    <cellStyle name="Normal 2 19 6" xfId="31187"/>
    <cellStyle name="Normal 2 19 6 2" xfId="31188"/>
    <cellStyle name="Normal 2 19 6 2 2" xfId="31189"/>
    <cellStyle name="Normal 2 19 7" xfId="31190"/>
    <cellStyle name="Normal 2 19 7 2" xfId="31191"/>
    <cellStyle name="Normal 2 19 7 2 2" xfId="31192"/>
    <cellStyle name="Normal 2 19 8" xfId="31193"/>
    <cellStyle name="Normal 2 19 8 2" xfId="31194"/>
    <cellStyle name="Normal 2 19 8 2 2" xfId="31195"/>
    <cellStyle name="Normal 2 19 9" xfId="31196"/>
    <cellStyle name="Normal 2 19 9 2" xfId="31197"/>
    <cellStyle name="Normal 2 19 9 2 2" xfId="31198"/>
    <cellStyle name="Normal 2 190" xfId="31199"/>
    <cellStyle name="Normal 2 191" xfId="31200"/>
    <cellStyle name="Normal 2 192" xfId="31201"/>
    <cellStyle name="Normal 2 193" xfId="31202"/>
    <cellStyle name="Normal 2 194" xfId="31203"/>
    <cellStyle name="Normal 2 195" xfId="31204"/>
    <cellStyle name="Normal 2 196" xfId="31205"/>
    <cellStyle name="Normal 2 2" xfId="31206"/>
    <cellStyle name="Normal 2 2 10" xfId="31207"/>
    <cellStyle name="Normal 2 2 10 10" xfId="31208"/>
    <cellStyle name="Normal 2 2 10 10 2" xfId="31209"/>
    <cellStyle name="Normal 2 2 10 10 2 2" xfId="31210"/>
    <cellStyle name="Normal 2 2 10 11" xfId="31211"/>
    <cellStyle name="Normal 2 2 10 11 2" xfId="31212"/>
    <cellStyle name="Normal 2 2 10 11 2 2" xfId="31213"/>
    <cellStyle name="Normal 2 2 10 12" xfId="31214"/>
    <cellStyle name="Normal 2 2 10 12 2" xfId="31215"/>
    <cellStyle name="Normal 2 2 10 12 2 2" xfId="31216"/>
    <cellStyle name="Normal 2 2 10 13" xfId="31217"/>
    <cellStyle name="Normal 2 2 10 13 2" xfId="31218"/>
    <cellStyle name="Normal 2 2 10 13 2 2" xfId="31219"/>
    <cellStyle name="Normal 2 2 10 14" xfId="31220"/>
    <cellStyle name="Normal 2 2 10 14 2" xfId="31221"/>
    <cellStyle name="Normal 2 2 10 14 2 2" xfId="31222"/>
    <cellStyle name="Normal 2 2 10 15" xfId="31223"/>
    <cellStyle name="Normal 2 2 10 15 2" xfId="31224"/>
    <cellStyle name="Normal 2 2 10 2" xfId="31225"/>
    <cellStyle name="Normal 2 2 10 2 2" xfId="31226"/>
    <cellStyle name="Normal 2 2 10 2 2 2" xfId="31227"/>
    <cellStyle name="Normal 2 2 10 3" xfId="31228"/>
    <cellStyle name="Normal 2 2 10 3 2" xfId="31229"/>
    <cellStyle name="Normal 2 2 10 3 2 2" xfId="31230"/>
    <cellStyle name="Normal 2 2 10 4" xfId="31231"/>
    <cellStyle name="Normal 2 2 10 4 2" xfId="31232"/>
    <cellStyle name="Normal 2 2 10 4 2 2" xfId="31233"/>
    <cellStyle name="Normal 2 2 10 5" xfId="31234"/>
    <cellStyle name="Normal 2 2 10 5 2" xfId="31235"/>
    <cellStyle name="Normal 2 2 10 5 2 2" xfId="31236"/>
    <cellStyle name="Normal 2 2 10 6" xfId="31237"/>
    <cellStyle name="Normal 2 2 10 6 2" xfId="31238"/>
    <cellStyle name="Normal 2 2 10 6 2 2" xfId="31239"/>
    <cellStyle name="Normal 2 2 10 7" xfId="31240"/>
    <cellStyle name="Normal 2 2 10 7 2" xfId="31241"/>
    <cellStyle name="Normal 2 2 10 7 2 2" xfId="31242"/>
    <cellStyle name="Normal 2 2 10 8" xfId="31243"/>
    <cellStyle name="Normal 2 2 10 8 2" xfId="31244"/>
    <cellStyle name="Normal 2 2 10 8 2 2" xfId="31245"/>
    <cellStyle name="Normal 2 2 10 9" xfId="31246"/>
    <cellStyle name="Normal 2 2 10 9 2" xfId="31247"/>
    <cellStyle name="Normal 2 2 10 9 2 2" xfId="31248"/>
    <cellStyle name="Normal 2 2 100" xfId="31249"/>
    <cellStyle name="Normal 2 2 101" xfId="31250"/>
    <cellStyle name="Normal 2 2 102" xfId="31251"/>
    <cellStyle name="Normal 2 2 103" xfId="31252"/>
    <cellStyle name="Normal 2 2 104" xfId="31253"/>
    <cellStyle name="Normal 2 2 105" xfId="31254"/>
    <cellStyle name="Normal 2 2 106" xfId="31255"/>
    <cellStyle name="Normal 2 2 107" xfId="31256"/>
    <cellStyle name="Normal 2 2 108" xfId="31257"/>
    <cellStyle name="Normal 2 2 109" xfId="31258"/>
    <cellStyle name="Normal 2 2 11" xfId="31259"/>
    <cellStyle name="Normal 2 2 11 10" xfId="31260"/>
    <cellStyle name="Normal 2 2 11 10 2" xfId="31261"/>
    <cellStyle name="Normal 2 2 11 10 2 2" xfId="31262"/>
    <cellStyle name="Normal 2 2 11 11" xfId="31263"/>
    <cellStyle name="Normal 2 2 11 11 2" xfId="31264"/>
    <cellStyle name="Normal 2 2 11 11 2 2" xfId="31265"/>
    <cellStyle name="Normal 2 2 11 12" xfId="31266"/>
    <cellStyle name="Normal 2 2 11 12 2" xfId="31267"/>
    <cellStyle name="Normal 2 2 11 12 2 2" xfId="31268"/>
    <cellStyle name="Normal 2 2 11 13" xfId="31269"/>
    <cellStyle name="Normal 2 2 11 13 2" xfId="31270"/>
    <cellStyle name="Normal 2 2 11 13 2 2" xfId="31271"/>
    <cellStyle name="Normal 2 2 11 14" xfId="31272"/>
    <cellStyle name="Normal 2 2 11 14 2" xfId="31273"/>
    <cellStyle name="Normal 2 2 11 14 2 2" xfId="31274"/>
    <cellStyle name="Normal 2 2 11 15" xfId="31275"/>
    <cellStyle name="Normal 2 2 11 15 2" xfId="31276"/>
    <cellStyle name="Normal 2 2 11 2" xfId="31277"/>
    <cellStyle name="Normal 2 2 11 2 2" xfId="31278"/>
    <cellStyle name="Normal 2 2 11 2 2 2" xfId="31279"/>
    <cellStyle name="Normal 2 2 11 2 2 2 2" xfId="49707"/>
    <cellStyle name="Normal 2 2 11 3" xfId="31280"/>
    <cellStyle name="Normal 2 2 11 3 2" xfId="31281"/>
    <cellStyle name="Normal 2 2 11 3 2 2" xfId="31282"/>
    <cellStyle name="Normal 2 2 11 4" xfId="31283"/>
    <cellStyle name="Normal 2 2 11 4 2" xfId="31284"/>
    <cellStyle name="Normal 2 2 11 4 2 2" xfId="31285"/>
    <cellStyle name="Normal 2 2 11 5" xfId="31286"/>
    <cellStyle name="Normal 2 2 11 5 2" xfId="31287"/>
    <cellStyle name="Normal 2 2 11 5 2 2" xfId="31288"/>
    <cellStyle name="Normal 2 2 11 6" xfId="31289"/>
    <cellStyle name="Normal 2 2 11 6 2" xfId="31290"/>
    <cellStyle name="Normal 2 2 11 6 2 2" xfId="31291"/>
    <cellStyle name="Normal 2 2 11 7" xfId="31292"/>
    <cellStyle name="Normal 2 2 11 7 2" xfId="31293"/>
    <cellStyle name="Normal 2 2 11 7 2 2" xfId="31294"/>
    <cellStyle name="Normal 2 2 11 8" xfId="31295"/>
    <cellStyle name="Normal 2 2 11 8 2" xfId="31296"/>
    <cellStyle name="Normal 2 2 11 8 2 2" xfId="31297"/>
    <cellStyle name="Normal 2 2 11 9" xfId="31298"/>
    <cellStyle name="Normal 2 2 11 9 2" xfId="31299"/>
    <cellStyle name="Normal 2 2 11 9 2 2" xfId="31300"/>
    <cellStyle name="Normal 2 2 110" xfId="31301"/>
    <cellStyle name="Normal 2 2 111" xfId="31302"/>
    <cellStyle name="Normal 2 2 112" xfId="31303"/>
    <cellStyle name="Normal 2 2 113" xfId="31304"/>
    <cellStyle name="Normal 2 2 114" xfId="31305"/>
    <cellStyle name="Normal 2 2 115" xfId="31306"/>
    <cellStyle name="Normal 2 2 116" xfId="31307"/>
    <cellStyle name="Normal 2 2 117" xfId="31308"/>
    <cellStyle name="Normal 2 2 118" xfId="31309"/>
    <cellStyle name="Normal 2 2 119" xfId="31310"/>
    <cellStyle name="Normal 2 2 12" xfId="31311"/>
    <cellStyle name="Normal 2 2 12 10" xfId="31312"/>
    <cellStyle name="Normal 2 2 12 10 2" xfId="31313"/>
    <cellStyle name="Normal 2 2 12 10 2 2" xfId="31314"/>
    <cellStyle name="Normal 2 2 12 11" xfId="31315"/>
    <cellStyle name="Normal 2 2 12 11 2" xfId="31316"/>
    <cellStyle name="Normal 2 2 12 11 2 2" xfId="31317"/>
    <cellStyle name="Normal 2 2 12 12" xfId="31318"/>
    <cellStyle name="Normal 2 2 12 12 2" xfId="31319"/>
    <cellStyle name="Normal 2 2 12 12 2 2" xfId="31320"/>
    <cellStyle name="Normal 2 2 12 13" xfId="31321"/>
    <cellStyle name="Normal 2 2 12 13 2" xfId="31322"/>
    <cellStyle name="Normal 2 2 12 13 2 2" xfId="31323"/>
    <cellStyle name="Normal 2 2 12 14" xfId="31324"/>
    <cellStyle name="Normal 2 2 12 14 2" xfId="31325"/>
    <cellStyle name="Normal 2 2 12 14 2 2" xfId="31326"/>
    <cellStyle name="Normal 2 2 12 15" xfId="31327"/>
    <cellStyle name="Normal 2 2 12 15 2" xfId="31328"/>
    <cellStyle name="Normal 2 2 12 2" xfId="31329"/>
    <cellStyle name="Normal 2 2 12 2 2" xfId="31330"/>
    <cellStyle name="Normal 2 2 12 2 2 2" xfId="31331"/>
    <cellStyle name="Normal 2 2 12 3" xfId="31332"/>
    <cellStyle name="Normal 2 2 12 3 2" xfId="31333"/>
    <cellStyle name="Normal 2 2 12 3 2 2" xfId="31334"/>
    <cellStyle name="Normal 2 2 12 4" xfId="31335"/>
    <cellStyle name="Normal 2 2 12 4 2" xfId="31336"/>
    <cellStyle name="Normal 2 2 12 4 2 2" xfId="31337"/>
    <cellStyle name="Normal 2 2 12 5" xfId="31338"/>
    <cellStyle name="Normal 2 2 12 5 2" xfId="31339"/>
    <cellStyle name="Normal 2 2 12 5 2 2" xfId="31340"/>
    <cellStyle name="Normal 2 2 12 6" xfId="31341"/>
    <cellStyle name="Normal 2 2 12 6 2" xfId="31342"/>
    <cellStyle name="Normal 2 2 12 6 2 2" xfId="31343"/>
    <cellStyle name="Normal 2 2 12 7" xfId="31344"/>
    <cellStyle name="Normal 2 2 12 7 2" xfId="31345"/>
    <cellStyle name="Normal 2 2 12 7 2 2" xfId="31346"/>
    <cellStyle name="Normal 2 2 12 8" xfId="31347"/>
    <cellStyle name="Normal 2 2 12 8 2" xfId="31348"/>
    <cellStyle name="Normal 2 2 12 8 2 2" xfId="31349"/>
    <cellStyle name="Normal 2 2 12 9" xfId="31350"/>
    <cellStyle name="Normal 2 2 12 9 2" xfId="31351"/>
    <cellStyle name="Normal 2 2 12 9 2 2" xfId="31352"/>
    <cellStyle name="Normal 2 2 120" xfId="31353"/>
    <cellStyle name="Normal 2 2 121" xfId="31354"/>
    <cellStyle name="Normal 2 2 122" xfId="31355"/>
    <cellStyle name="Normal 2 2 123" xfId="31356"/>
    <cellStyle name="Normal 2 2 124" xfId="31357"/>
    <cellStyle name="Normal 2 2 125" xfId="31358"/>
    <cellStyle name="Normal 2 2 126" xfId="31359"/>
    <cellStyle name="Normal 2 2 127" xfId="31360"/>
    <cellStyle name="Normal 2 2 128" xfId="31361"/>
    <cellStyle name="Normal 2 2 129" xfId="31362"/>
    <cellStyle name="Normal 2 2 13" xfId="31363"/>
    <cellStyle name="Normal 2 2 13 10" xfId="31364"/>
    <cellStyle name="Normal 2 2 13 10 2" xfId="31365"/>
    <cellStyle name="Normal 2 2 13 10 2 2" xfId="31366"/>
    <cellStyle name="Normal 2 2 13 11" xfId="31367"/>
    <cellStyle name="Normal 2 2 13 11 2" xfId="31368"/>
    <cellStyle name="Normal 2 2 13 11 2 2" xfId="31369"/>
    <cellStyle name="Normal 2 2 13 12" xfId="31370"/>
    <cellStyle name="Normal 2 2 13 12 2" xfId="31371"/>
    <cellStyle name="Normal 2 2 13 12 2 2" xfId="31372"/>
    <cellStyle name="Normal 2 2 13 13" xfId="31373"/>
    <cellStyle name="Normal 2 2 13 13 2" xfId="31374"/>
    <cellStyle name="Normal 2 2 13 13 2 2" xfId="31375"/>
    <cellStyle name="Normal 2 2 13 14" xfId="31376"/>
    <cellStyle name="Normal 2 2 13 14 2" xfId="31377"/>
    <cellStyle name="Normal 2 2 13 14 2 2" xfId="31378"/>
    <cellStyle name="Normal 2 2 13 15" xfId="31379"/>
    <cellStyle name="Normal 2 2 13 15 2" xfId="31380"/>
    <cellStyle name="Normal 2 2 13 2" xfId="31381"/>
    <cellStyle name="Normal 2 2 13 2 2" xfId="31382"/>
    <cellStyle name="Normal 2 2 13 2 2 2" xfId="31383"/>
    <cellStyle name="Normal 2 2 13 3" xfId="31384"/>
    <cellStyle name="Normal 2 2 13 3 2" xfId="31385"/>
    <cellStyle name="Normal 2 2 13 3 2 2" xfId="31386"/>
    <cellStyle name="Normal 2 2 13 4" xfId="31387"/>
    <cellStyle name="Normal 2 2 13 4 2" xfId="31388"/>
    <cellStyle name="Normal 2 2 13 4 2 2" xfId="31389"/>
    <cellStyle name="Normal 2 2 13 5" xfId="31390"/>
    <cellStyle name="Normal 2 2 13 5 2" xfId="31391"/>
    <cellStyle name="Normal 2 2 13 5 2 2" xfId="31392"/>
    <cellStyle name="Normal 2 2 13 6" xfId="31393"/>
    <cellStyle name="Normal 2 2 13 6 2" xfId="31394"/>
    <cellStyle name="Normal 2 2 13 6 2 2" xfId="31395"/>
    <cellStyle name="Normal 2 2 13 7" xfId="31396"/>
    <cellStyle name="Normal 2 2 13 7 2" xfId="31397"/>
    <cellStyle name="Normal 2 2 13 7 2 2" xfId="31398"/>
    <cellStyle name="Normal 2 2 13 8" xfId="31399"/>
    <cellStyle name="Normal 2 2 13 8 2" xfId="31400"/>
    <cellStyle name="Normal 2 2 13 8 2 2" xfId="31401"/>
    <cellStyle name="Normal 2 2 13 9" xfId="31402"/>
    <cellStyle name="Normal 2 2 13 9 2" xfId="31403"/>
    <cellStyle name="Normal 2 2 13 9 2 2" xfId="31404"/>
    <cellStyle name="Normal 2 2 130" xfId="31405"/>
    <cellStyle name="Normal 2 2 131" xfId="31406"/>
    <cellStyle name="Normal 2 2 132" xfId="31407"/>
    <cellStyle name="Normal 2 2 133" xfId="31408"/>
    <cellStyle name="Normal 2 2 134" xfId="31409"/>
    <cellStyle name="Normal 2 2 135" xfId="31410"/>
    <cellStyle name="Normal 2 2 136" xfId="31411"/>
    <cellStyle name="Normal 2 2 137" xfId="31412"/>
    <cellStyle name="Normal 2 2 138" xfId="31413"/>
    <cellStyle name="Normal 2 2 139" xfId="31414"/>
    <cellStyle name="Normal 2 2 14" xfId="31415"/>
    <cellStyle name="Normal 2 2 14 10" xfId="31416"/>
    <cellStyle name="Normal 2 2 14 10 2" xfId="31417"/>
    <cellStyle name="Normal 2 2 14 10 2 2" xfId="31418"/>
    <cellStyle name="Normal 2 2 14 11" xfId="31419"/>
    <cellStyle name="Normal 2 2 14 11 2" xfId="31420"/>
    <cellStyle name="Normal 2 2 14 11 2 2" xfId="31421"/>
    <cellStyle name="Normal 2 2 14 12" xfId="31422"/>
    <cellStyle name="Normal 2 2 14 12 2" xfId="31423"/>
    <cellStyle name="Normal 2 2 14 12 2 2" xfId="31424"/>
    <cellStyle name="Normal 2 2 14 13" xfId="31425"/>
    <cellStyle name="Normal 2 2 14 13 2" xfId="31426"/>
    <cellStyle name="Normal 2 2 14 13 2 2" xfId="31427"/>
    <cellStyle name="Normal 2 2 14 14" xfId="31428"/>
    <cellStyle name="Normal 2 2 14 14 2" xfId="31429"/>
    <cellStyle name="Normal 2 2 14 14 2 2" xfId="31430"/>
    <cellStyle name="Normal 2 2 14 15" xfId="31431"/>
    <cellStyle name="Normal 2 2 14 15 2" xfId="31432"/>
    <cellStyle name="Normal 2 2 14 2" xfId="31433"/>
    <cellStyle name="Normal 2 2 14 2 2" xfId="31434"/>
    <cellStyle name="Normal 2 2 14 2 2 2" xfId="31435"/>
    <cellStyle name="Normal 2 2 14 3" xfId="31436"/>
    <cellStyle name="Normal 2 2 14 3 2" xfId="31437"/>
    <cellStyle name="Normal 2 2 14 3 2 2" xfId="31438"/>
    <cellStyle name="Normal 2 2 14 4" xfId="31439"/>
    <cellStyle name="Normal 2 2 14 4 2" xfId="31440"/>
    <cellStyle name="Normal 2 2 14 4 2 2" xfId="31441"/>
    <cellStyle name="Normal 2 2 14 5" xfId="31442"/>
    <cellStyle name="Normal 2 2 14 5 2" xfId="31443"/>
    <cellStyle name="Normal 2 2 14 5 2 2" xfId="31444"/>
    <cellStyle name="Normal 2 2 14 6" xfId="31445"/>
    <cellStyle name="Normal 2 2 14 6 2" xfId="31446"/>
    <cellStyle name="Normal 2 2 14 6 2 2" xfId="31447"/>
    <cellStyle name="Normal 2 2 14 7" xfId="31448"/>
    <cellStyle name="Normal 2 2 14 7 2" xfId="31449"/>
    <cellStyle name="Normal 2 2 14 7 2 2" xfId="31450"/>
    <cellStyle name="Normal 2 2 14 8" xfId="31451"/>
    <cellStyle name="Normal 2 2 14 8 2" xfId="31452"/>
    <cellStyle name="Normal 2 2 14 8 2 2" xfId="31453"/>
    <cellStyle name="Normal 2 2 14 9" xfId="31454"/>
    <cellStyle name="Normal 2 2 14 9 2" xfId="31455"/>
    <cellStyle name="Normal 2 2 14 9 2 2" xfId="31456"/>
    <cellStyle name="Normal 2 2 140" xfId="31457"/>
    <cellStyle name="Normal 2 2 141" xfId="31458"/>
    <cellStyle name="Normal 2 2 142" xfId="31459"/>
    <cellStyle name="Normal 2 2 143" xfId="31460"/>
    <cellStyle name="Normal 2 2 144" xfId="31461"/>
    <cellStyle name="Normal 2 2 145" xfId="31462"/>
    <cellStyle name="Normal 2 2 146" xfId="31463"/>
    <cellStyle name="Normal 2 2 147" xfId="31464"/>
    <cellStyle name="Normal 2 2 148" xfId="31465"/>
    <cellStyle name="Normal 2 2 149" xfId="31466"/>
    <cellStyle name="Normal 2 2 15" xfId="31467"/>
    <cellStyle name="Normal 2 2 15 10" xfId="31468"/>
    <cellStyle name="Normal 2 2 15 10 2" xfId="31469"/>
    <cellStyle name="Normal 2 2 15 10 2 2" xfId="31470"/>
    <cellStyle name="Normal 2 2 15 11" xfId="31471"/>
    <cellStyle name="Normal 2 2 15 11 2" xfId="31472"/>
    <cellStyle name="Normal 2 2 15 11 2 2" xfId="31473"/>
    <cellStyle name="Normal 2 2 15 12" xfId="31474"/>
    <cellStyle name="Normal 2 2 15 12 2" xfId="31475"/>
    <cellStyle name="Normal 2 2 15 12 2 2" xfId="31476"/>
    <cellStyle name="Normal 2 2 15 13" xfId="31477"/>
    <cellStyle name="Normal 2 2 15 13 2" xfId="31478"/>
    <cellStyle name="Normal 2 2 15 13 2 2" xfId="31479"/>
    <cellStyle name="Normal 2 2 15 14" xfId="31480"/>
    <cellStyle name="Normal 2 2 15 14 2" xfId="31481"/>
    <cellStyle name="Normal 2 2 15 14 2 2" xfId="31482"/>
    <cellStyle name="Normal 2 2 15 15" xfId="31483"/>
    <cellStyle name="Normal 2 2 15 15 2" xfId="31484"/>
    <cellStyle name="Normal 2 2 15 2" xfId="31485"/>
    <cellStyle name="Normal 2 2 15 2 2" xfId="31486"/>
    <cellStyle name="Normal 2 2 15 2 2 2" xfId="31487"/>
    <cellStyle name="Normal 2 2 15 3" xfId="31488"/>
    <cellStyle name="Normal 2 2 15 3 2" xfId="31489"/>
    <cellStyle name="Normal 2 2 15 3 2 2" xfId="31490"/>
    <cellStyle name="Normal 2 2 15 4" xfId="31491"/>
    <cellStyle name="Normal 2 2 15 4 2" xfId="31492"/>
    <cellStyle name="Normal 2 2 15 4 2 2" xfId="31493"/>
    <cellStyle name="Normal 2 2 15 5" xfId="31494"/>
    <cellStyle name="Normal 2 2 15 5 2" xfId="31495"/>
    <cellStyle name="Normal 2 2 15 5 2 2" xfId="31496"/>
    <cellStyle name="Normal 2 2 15 6" xfId="31497"/>
    <cellStyle name="Normal 2 2 15 6 2" xfId="31498"/>
    <cellStyle name="Normal 2 2 15 6 2 2" xfId="31499"/>
    <cellStyle name="Normal 2 2 15 7" xfId="31500"/>
    <cellStyle name="Normal 2 2 15 7 2" xfId="31501"/>
    <cellStyle name="Normal 2 2 15 7 2 2" xfId="31502"/>
    <cellStyle name="Normal 2 2 15 8" xfId="31503"/>
    <cellStyle name="Normal 2 2 15 8 2" xfId="31504"/>
    <cellStyle name="Normal 2 2 15 8 2 2" xfId="31505"/>
    <cellStyle name="Normal 2 2 15 9" xfId="31506"/>
    <cellStyle name="Normal 2 2 15 9 2" xfId="31507"/>
    <cellStyle name="Normal 2 2 15 9 2 2" xfId="31508"/>
    <cellStyle name="Normal 2 2 150" xfId="31509"/>
    <cellStyle name="Normal 2 2 151" xfId="31510"/>
    <cellStyle name="Normal 2 2 152" xfId="31511"/>
    <cellStyle name="Normal 2 2 153" xfId="31512"/>
    <cellStyle name="Normal 2 2 154" xfId="31513"/>
    <cellStyle name="Normal 2 2 155" xfId="31514"/>
    <cellStyle name="Normal 2 2 156" xfId="31515"/>
    <cellStyle name="Normal 2 2 157" xfId="31516"/>
    <cellStyle name="Normal 2 2 158" xfId="31517"/>
    <cellStyle name="Normal 2 2 159" xfId="31518"/>
    <cellStyle name="Normal 2 2 16" xfId="31519"/>
    <cellStyle name="Normal 2 2 16 10" xfId="31520"/>
    <cellStyle name="Normal 2 2 16 10 2" xfId="31521"/>
    <cellStyle name="Normal 2 2 16 10 2 2" xfId="31522"/>
    <cellStyle name="Normal 2 2 16 11" xfId="31523"/>
    <cellStyle name="Normal 2 2 16 11 2" xfId="31524"/>
    <cellStyle name="Normal 2 2 16 11 2 2" xfId="31525"/>
    <cellStyle name="Normal 2 2 16 12" xfId="31526"/>
    <cellStyle name="Normal 2 2 16 12 2" xfId="31527"/>
    <cellStyle name="Normal 2 2 16 12 2 2" xfId="31528"/>
    <cellStyle name="Normal 2 2 16 13" xfId="31529"/>
    <cellStyle name="Normal 2 2 16 13 2" xfId="31530"/>
    <cellStyle name="Normal 2 2 16 13 2 2" xfId="31531"/>
    <cellStyle name="Normal 2 2 16 14" xfId="31532"/>
    <cellStyle name="Normal 2 2 16 14 2" xfId="31533"/>
    <cellStyle name="Normal 2 2 16 14 2 2" xfId="31534"/>
    <cellStyle name="Normal 2 2 16 15" xfId="31535"/>
    <cellStyle name="Normal 2 2 16 15 2" xfId="31536"/>
    <cellStyle name="Normal 2 2 16 2" xfId="31537"/>
    <cellStyle name="Normal 2 2 16 2 2" xfId="31538"/>
    <cellStyle name="Normal 2 2 16 2 2 2" xfId="31539"/>
    <cellStyle name="Normal 2 2 16 3" xfId="31540"/>
    <cellStyle name="Normal 2 2 16 3 2" xfId="31541"/>
    <cellStyle name="Normal 2 2 16 3 2 2" xfId="31542"/>
    <cellStyle name="Normal 2 2 16 4" xfId="31543"/>
    <cellStyle name="Normal 2 2 16 4 2" xfId="31544"/>
    <cellStyle name="Normal 2 2 16 4 2 2" xfId="31545"/>
    <cellStyle name="Normal 2 2 16 5" xfId="31546"/>
    <cellStyle name="Normal 2 2 16 5 2" xfId="31547"/>
    <cellStyle name="Normal 2 2 16 5 2 2" xfId="31548"/>
    <cellStyle name="Normal 2 2 16 6" xfId="31549"/>
    <cellStyle name="Normal 2 2 16 6 2" xfId="31550"/>
    <cellStyle name="Normal 2 2 16 6 2 2" xfId="31551"/>
    <cellStyle name="Normal 2 2 16 7" xfId="31552"/>
    <cellStyle name="Normal 2 2 16 7 2" xfId="31553"/>
    <cellStyle name="Normal 2 2 16 7 2 2" xfId="31554"/>
    <cellStyle name="Normal 2 2 16 8" xfId="31555"/>
    <cellStyle name="Normal 2 2 16 8 2" xfId="31556"/>
    <cellStyle name="Normal 2 2 16 8 2 2" xfId="31557"/>
    <cellStyle name="Normal 2 2 16 9" xfId="31558"/>
    <cellStyle name="Normal 2 2 16 9 2" xfId="31559"/>
    <cellStyle name="Normal 2 2 16 9 2 2" xfId="31560"/>
    <cellStyle name="Normal 2 2 160" xfId="31561"/>
    <cellStyle name="Normal 2 2 161" xfId="31562"/>
    <cellStyle name="Normal 2 2 162" xfId="31563"/>
    <cellStyle name="Normal 2 2 163" xfId="31564"/>
    <cellStyle name="Normal 2 2 164" xfId="31565"/>
    <cellStyle name="Normal 2 2 165" xfId="31566"/>
    <cellStyle name="Normal 2 2 166" xfId="31567"/>
    <cellStyle name="Normal 2 2 167" xfId="31568"/>
    <cellStyle name="Normal 2 2 168" xfId="31569"/>
    <cellStyle name="Normal 2 2 169" xfId="31570"/>
    <cellStyle name="Normal 2 2 17" xfId="31571"/>
    <cellStyle name="Normal 2 2 17 10" xfId="31572"/>
    <cellStyle name="Normal 2 2 17 10 2" xfId="31573"/>
    <cellStyle name="Normal 2 2 17 10 2 2" xfId="31574"/>
    <cellStyle name="Normal 2 2 17 11" xfId="31575"/>
    <cellStyle name="Normal 2 2 17 11 2" xfId="31576"/>
    <cellStyle name="Normal 2 2 17 11 2 2" xfId="31577"/>
    <cellStyle name="Normal 2 2 17 12" xfId="31578"/>
    <cellStyle name="Normal 2 2 17 12 2" xfId="31579"/>
    <cellStyle name="Normal 2 2 17 12 2 2" xfId="31580"/>
    <cellStyle name="Normal 2 2 17 13" xfId="31581"/>
    <cellStyle name="Normal 2 2 17 13 2" xfId="31582"/>
    <cellStyle name="Normal 2 2 17 13 2 2" xfId="31583"/>
    <cellStyle name="Normal 2 2 17 14" xfId="31584"/>
    <cellStyle name="Normal 2 2 17 14 2" xfId="31585"/>
    <cellStyle name="Normal 2 2 17 14 2 2" xfId="31586"/>
    <cellStyle name="Normal 2 2 17 15" xfId="31587"/>
    <cellStyle name="Normal 2 2 17 15 2" xfId="31588"/>
    <cellStyle name="Normal 2 2 17 2" xfId="31589"/>
    <cellStyle name="Normal 2 2 17 2 2" xfId="31590"/>
    <cellStyle name="Normal 2 2 17 2 2 2" xfId="31591"/>
    <cellStyle name="Normal 2 2 17 3" xfId="31592"/>
    <cellStyle name="Normal 2 2 17 3 2" xfId="31593"/>
    <cellStyle name="Normal 2 2 17 3 2 2" xfId="31594"/>
    <cellStyle name="Normal 2 2 17 4" xfId="31595"/>
    <cellStyle name="Normal 2 2 17 4 2" xfId="31596"/>
    <cellStyle name="Normal 2 2 17 4 2 2" xfId="31597"/>
    <cellStyle name="Normal 2 2 17 5" xfId="31598"/>
    <cellStyle name="Normal 2 2 17 5 2" xfId="31599"/>
    <cellStyle name="Normal 2 2 17 5 2 2" xfId="31600"/>
    <cellStyle name="Normal 2 2 17 6" xfId="31601"/>
    <cellStyle name="Normal 2 2 17 6 2" xfId="31602"/>
    <cellStyle name="Normal 2 2 17 6 2 2" xfId="31603"/>
    <cellStyle name="Normal 2 2 17 7" xfId="31604"/>
    <cellStyle name="Normal 2 2 17 7 2" xfId="31605"/>
    <cellStyle name="Normal 2 2 17 7 2 2" xfId="31606"/>
    <cellStyle name="Normal 2 2 17 8" xfId="31607"/>
    <cellStyle name="Normal 2 2 17 8 2" xfId="31608"/>
    <cellStyle name="Normal 2 2 17 8 2 2" xfId="31609"/>
    <cellStyle name="Normal 2 2 17 9" xfId="31610"/>
    <cellStyle name="Normal 2 2 17 9 2" xfId="31611"/>
    <cellStyle name="Normal 2 2 17 9 2 2" xfId="31612"/>
    <cellStyle name="Normal 2 2 170" xfId="31613"/>
    <cellStyle name="Normal 2 2 171" xfId="31614"/>
    <cellStyle name="Normal 2 2 172" xfId="31615"/>
    <cellStyle name="Normal 2 2 173" xfId="31616"/>
    <cellStyle name="Normal 2 2 174" xfId="31617"/>
    <cellStyle name="Normal 2 2 175" xfId="31618"/>
    <cellStyle name="Normal 2 2 176" xfId="31619"/>
    <cellStyle name="Normal 2 2 177" xfId="31620"/>
    <cellStyle name="Normal 2 2 178" xfId="31621"/>
    <cellStyle name="Normal 2 2 179" xfId="31622"/>
    <cellStyle name="Normal 2 2 18" xfId="31623"/>
    <cellStyle name="Normal 2 2 18 10" xfId="31624"/>
    <cellStyle name="Normal 2 2 18 10 2" xfId="31625"/>
    <cellStyle name="Normal 2 2 18 10 2 2" xfId="31626"/>
    <cellStyle name="Normal 2 2 18 11" xfId="31627"/>
    <cellStyle name="Normal 2 2 18 11 2" xfId="31628"/>
    <cellStyle name="Normal 2 2 18 11 2 2" xfId="31629"/>
    <cellStyle name="Normal 2 2 18 12" xfId="31630"/>
    <cellStyle name="Normal 2 2 18 12 2" xfId="31631"/>
    <cellStyle name="Normal 2 2 18 12 2 2" xfId="31632"/>
    <cellStyle name="Normal 2 2 18 13" xfId="31633"/>
    <cellStyle name="Normal 2 2 18 13 2" xfId="31634"/>
    <cellStyle name="Normal 2 2 18 13 2 2" xfId="31635"/>
    <cellStyle name="Normal 2 2 18 14" xfId="31636"/>
    <cellStyle name="Normal 2 2 18 14 2" xfId="31637"/>
    <cellStyle name="Normal 2 2 18 14 2 2" xfId="31638"/>
    <cellStyle name="Normal 2 2 18 15" xfId="31639"/>
    <cellStyle name="Normal 2 2 18 15 2" xfId="31640"/>
    <cellStyle name="Normal 2 2 18 2" xfId="31641"/>
    <cellStyle name="Normal 2 2 18 2 2" xfId="31642"/>
    <cellStyle name="Normal 2 2 18 2 2 2" xfId="31643"/>
    <cellStyle name="Normal 2 2 18 3" xfId="31644"/>
    <cellStyle name="Normal 2 2 18 3 2" xfId="31645"/>
    <cellStyle name="Normal 2 2 18 3 2 2" xfId="31646"/>
    <cellStyle name="Normal 2 2 18 4" xfId="31647"/>
    <cellStyle name="Normal 2 2 18 4 2" xfId="31648"/>
    <cellStyle name="Normal 2 2 18 4 2 2" xfId="31649"/>
    <cellStyle name="Normal 2 2 18 5" xfId="31650"/>
    <cellStyle name="Normal 2 2 18 5 2" xfId="31651"/>
    <cellStyle name="Normal 2 2 18 5 2 2" xfId="31652"/>
    <cellStyle name="Normal 2 2 18 6" xfId="31653"/>
    <cellStyle name="Normal 2 2 18 6 2" xfId="31654"/>
    <cellStyle name="Normal 2 2 18 6 2 2" xfId="31655"/>
    <cellStyle name="Normal 2 2 18 7" xfId="31656"/>
    <cellStyle name="Normal 2 2 18 7 2" xfId="31657"/>
    <cellStyle name="Normal 2 2 18 7 2 2" xfId="31658"/>
    <cellStyle name="Normal 2 2 18 8" xfId="31659"/>
    <cellStyle name="Normal 2 2 18 8 2" xfId="31660"/>
    <cellStyle name="Normal 2 2 18 8 2 2" xfId="31661"/>
    <cellStyle name="Normal 2 2 18 9" xfId="31662"/>
    <cellStyle name="Normal 2 2 18 9 2" xfId="31663"/>
    <cellStyle name="Normal 2 2 18 9 2 2" xfId="31664"/>
    <cellStyle name="Normal 2 2 180" xfId="31665"/>
    <cellStyle name="Normal 2 2 181" xfId="31666"/>
    <cellStyle name="Normal 2 2 182" xfId="31667"/>
    <cellStyle name="Normal 2 2 183" xfId="31668"/>
    <cellStyle name="Normal 2 2 184" xfId="31669"/>
    <cellStyle name="Normal 2 2 185" xfId="31670"/>
    <cellStyle name="Normal 2 2 186" xfId="31671"/>
    <cellStyle name="Normal 2 2 187" xfId="31672"/>
    <cellStyle name="Normal 2 2 188" xfId="31673"/>
    <cellStyle name="Normal 2 2 189" xfId="31674"/>
    <cellStyle name="Normal 2 2 19" xfId="31675"/>
    <cellStyle name="Normal 2 2 19 10" xfId="31676"/>
    <cellStyle name="Normal 2 2 19 10 2" xfId="31677"/>
    <cellStyle name="Normal 2 2 19 10 2 2" xfId="31678"/>
    <cellStyle name="Normal 2 2 19 11" xfId="31679"/>
    <cellStyle name="Normal 2 2 19 11 2" xfId="31680"/>
    <cellStyle name="Normal 2 2 19 11 2 2" xfId="31681"/>
    <cellStyle name="Normal 2 2 19 12" xfId="31682"/>
    <cellStyle name="Normal 2 2 19 12 2" xfId="31683"/>
    <cellStyle name="Normal 2 2 19 12 2 2" xfId="31684"/>
    <cellStyle name="Normal 2 2 19 13" xfId="31685"/>
    <cellStyle name="Normal 2 2 19 13 2" xfId="31686"/>
    <cellStyle name="Normal 2 2 19 13 2 2" xfId="31687"/>
    <cellStyle name="Normal 2 2 19 14" xfId="31688"/>
    <cellStyle name="Normal 2 2 19 14 2" xfId="31689"/>
    <cellStyle name="Normal 2 2 19 14 2 2" xfId="31690"/>
    <cellStyle name="Normal 2 2 19 15" xfId="31691"/>
    <cellStyle name="Normal 2 2 19 15 2" xfId="31692"/>
    <cellStyle name="Normal 2 2 19 2" xfId="31693"/>
    <cellStyle name="Normal 2 2 19 2 2" xfId="31694"/>
    <cellStyle name="Normal 2 2 19 2 2 2" xfId="31695"/>
    <cellStyle name="Normal 2 2 19 3" xfId="31696"/>
    <cellStyle name="Normal 2 2 19 3 2" xfId="31697"/>
    <cellStyle name="Normal 2 2 19 3 2 2" xfId="31698"/>
    <cellStyle name="Normal 2 2 19 4" xfId="31699"/>
    <cellStyle name="Normal 2 2 19 4 2" xfId="31700"/>
    <cellStyle name="Normal 2 2 19 4 2 2" xfId="31701"/>
    <cellStyle name="Normal 2 2 19 5" xfId="31702"/>
    <cellStyle name="Normal 2 2 19 5 2" xfId="31703"/>
    <cellStyle name="Normal 2 2 19 5 2 2" xfId="31704"/>
    <cellStyle name="Normal 2 2 19 6" xfId="31705"/>
    <cellStyle name="Normal 2 2 19 6 2" xfId="31706"/>
    <cellStyle name="Normal 2 2 19 6 2 2" xfId="31707"/>
    <cellStyle name="Normal 2 2 19 7" xfId="31708"/>
    <cellStyle name="Normal 2 2 19 7 2" xfId="31709"/>
    <cellStyle name="Normal 2 2 19 7 2 2" xfId="31710"/>
    <cellStyle name="Normal 2 2 19 8" xfId="31711"/>
    <cellStyle name="Normal 2 2 19 8 2" xfId="31712"/>
    <cellStyle name="Normal 2 2 19 8 2 2" xfId="31713"/>
    <cellStyle name="Normal 2 2 19 9" xfId="31714"/>
    <cellStyle name="Normal 2 2 19 9 2" xfId="31715"/>
    <cellStyle name="Normal 2 2 19 9 2 2" xfId="31716"/>
    <cellStyle name="Normal 2 2 190" xfId="31717"/>
    <cellStyle name="Normal 2 2 191" xfId="31718"/>
    <cellStyle name="Normal 2 2 192" xfId="49708"/>
    <cellStyle name="Normal 2 2 193" xfId="49709"/>
    <cellStyle name="Normal 2 2 2" xfId="31719"/>
    <cellStyle name="Normal 2 2 2 10" xfId="31720"/>
    <cellStyle name="Normal 2 2 2 100" xfId="31721"/>
    <cellStyle name="Normal 2 2 2 101" xfId="31722"/>
    <cellStyle name="Normal 2 2 2 102" xfId="31723"/>
    <cellStyle name="Normal 2 2 2 103" xfId="31724"/>
    <cellStyle name="Normal 2 2 2 104" xfId="31725"/>
    <cellStyle name="Normal 2 2 2 105" xfId="31726"/>
    <cellStyle name="Normal 2 2 2 106" xfId="31727"/>
    <cellStyle name="Normal 2 2 2 107" xfId="31728"/>
    <cellStyle name="Normal 2 2 2 108" xfId="31729"/>
    <cellStyle name="Normal 2 2 2 109" xfId="31730"/>
    <cellStyle name="Normal 2 2 2 11" xfId="31731"/>
    <cellStyle name="Normal 2 2 2 110" xfId="31732"/>
    <cellStyle name="Normal 2 2 2 111" xfId="31733"/>
    <cellStyle name="Normal 2 2 2 112" xfId="31734"/>
    <cellStyle name="Normal 2 2 2 113" xfId="31735"/>
    <cellStyle name="Normal 2 2 2 114" xfId="31736"/>
    <cellStyle name="Normal 2 2 2 115" xfId="31737"/>
    <cellStyle name="Normal 2 2 2 116" xfId="31738"/>
    <cellStyle name="Normal 2 2 2 117" xfId="31739"/>
    <cellStyle name="Normal 2 2 2 118" xfId="31740"/>
    <cellStyle name="Normal 2 2 2 119" xfId="31741"/>
    <cellStyle name="Normal 2 2 2 12" xfId="31742"/>
    <cellStyle name="Normal 2 2 2 120" xfId="31743"/>
    <cellStyle name="Normal 2 2 2 121" xfId="31744"/>
    <cellStyle name="Normal 2 2 2 122" xfId="31745"/>
    <cellStyle name="Normal 2 2 2 123" xfId="31746"/>
    <cellStyle name="Normal 2 2 2 124" xfId="31747"/>
    <cellStyle name="Normal 2 2 2 125" xfId="31748"/>
    <cellStyle name="Normal 2 2 2 126" xfId="31749"/>
    <cellStyle name="Normal 2 2 2 127" xfId="31750"/>
    <cellStyle name="Normal 2 2 2 128" xfId="31751"/>
    <cellStyle name="Normal 2 2 2 129" xfId="31752"/>
    <cellStyle name="Normal 2 2 2 13" xfId="31753"/>
    <cellStyle name="Normal 2 2 2 130" xfId="31754"/>
    <cellStyle name="Normal 2 2 2 131" xfId="31755"/>
    <cellStyle name="Normal 2 2 2 132" xfId="31756"/>
    <cellStyle name="Normal 2 2 2 133" xfId="31757"/>
    <cellStyle name="Normal 2 2 2 134" xfId="31758"/>
    <cellStyle name="Normal 2 2 2 135" xfId="31759"/>
    <cellStyle name="Normal 2 2 2 136" xfId="31760"/>
    <cellStyle name="Normal 2 2 2 137" xfId="31761"/>
    <cellStyle name="Normal 2 2 2 138" xfId="31762"/>
    <cellStyle name="Normal 2 2 2 139" xfId="31763"/>
    <cellStyle name="Normal 2 2 2 14" xfId="31764"/>
    <cellStyle name="Normal 2 2 2 140" xfId="31765"/>
    <cellStyle name="Normal 2 2 2 141" xfId="31766"/>
    <cellStyle name="Normal 2 2 2 142" xfId="31767"/>
    <cellStyle name="Normal 2 2 2 143" xfId="31768"/>
    <cellStyle name="Normal 2 2 2 144" xfId="31769"/>
    <cellStyle name="Normal 2 2 2 145" xfId="31770"/>
    <cellStyle name="Normal 2 2 2 146" xfId="31771"/>
    <cellStyle name="Normal 2 2 2 147" xfId="31772"/>
    <cellStyle name="Normal 2 2 2 148" xfId="31773"/>
    <cellStyle name="Normal 2 2 2 149" xfId="31774"/>
    <cellStyle name="Normal 2 2 2 15" xfId="31775"/>
    <cellStyle name="Normal 2 2 2 150" xfId="31776"/>
    <cellStyle name="Normal 2 2 2 151" xfId="31777"/>
    <cellStyle name="Normal 2 2 2 152" xfId="31778"/>
    <cellStyle name="Normal 2 2 2 153" xfId="31779"/>
    <cellStyle name="Normal 2 2 2 154" xfId="31780"/>
    <cellStyle name="Normal 2 2 2 155" xfId="31781"/>
    <cellStyle name="Normal 2 2 2 156" xfId="31782"/>
    <cellStyle name="Normal 2 2 2 157" xfId="31783"/>
    <cellStyle name="Normal 2 2 2 158" xfId="31784"/>
    <cellStyle name="Normal 2 2 2 159" xfId="31785"/>
    <cellStyle name="Normal 2 2 2 16" xfId="31786"/>
    <cellStyle name="Normal 2 2 2 160" xfId="31787"/>
    <cellStyle name="Normal 2 2 2 161" xfId="31788"/>
    <cellStyle name="Normal 2 2 2 162" xfId="31789"/>
    <cellStyle name="Normal 2 2 2 163" xfId="31790"/>
    <cellStyle name="Normal 2 2 2 164" xfId="31791"/>
    <cellStyle name="Normal 2 2 2 165" xfId="31792"/>
    <cellStyle name="Normal 2 2 2 166" xfId="31793"/>
    <cellStyle name="Normal 2 2 2 167" xfId="31794"/>
    <cellStyle name="Normal 2 2 2 168" xfId="31795"/>
    <cellStyle name="Normal 2 2 2 169" xfId="31796"/>
    <cellStyle name="Normal 2 2 2 17" xfId="31797"/>
    <cellStyle name="Normal 2 2 2 170" xfId="31798"/>
    <cellStyle name="Normal 2 2 2 171" xfId="31799"/>
    <cellStyle name="Normal 2 2 2 172" xfId="31800"/>
    <cellStyle name="Normal 2 2 2 173" xfId="31801"/>
    <cellStyle name="Normal 2 2 2 174" xfId="31802"/>
    <cellStyle name="Normal 2 2 2 175" xfId="31803"/>
    <cellStyle name="Normal 2 2 2 176" xfId="31804"/>
    <cellStyle name="Normal 2 2 2 177" xfId="31805"/>
    <cellStyle name="Normal 2 2 2 178" xfId="31806"/>
    <cellStyle name="Normal 2 2 2 179" xfId="31807"/>
    <cellStyle name="Normal 2 2 2 18" xfId="31808"/>
    <cellStyle name="Normal 2 2 2 180" xfId="31809"/>
    <cellStyle name="Normal 2 2 2 181" xfId="31810"/>
    <cellStyle name="Normal 2 2 2 182" xfId="31811"/>
    <cellStyle name="Normal 2 2 2 183" xfId="31812"/>
    <cellStyle name="Normal 2 2 2 184" xfId="31813"/>
    <cellStyle name="Normal 2 2 2 185" xfId="31814"/>
    <cellStyle name="Normal 2 2 2 186" xfId="31815"/>
    <cellStyle name="Normal 2 2 2 187" xfId="31816"/>
    <cellStyle name="Normal 2 2 2 188" xfId="31817"/>
    <cellStyle name="Normal 2 2 2 189" xfId="31818"/>
    <cellStyle name="Normal 2 2 2 19" xfId="31819"/>
    <cellStyle name="Normal 2 2 2 2" xfId="31820"/>
    <cellStyle name="Normal 2 2 2 2 10" xfId="31821"/>
    <cellStyle name="Normal 2 2 2 2 11" xfId="49710"/>
    <cellStyle name="Normal 2 2 2 2 2" xfId="31822"/>
    <cellStyle name="Normal 2 2 2 2 2 2" xfId="31823"/>
    <cellStyle name="Normal 2 2 2 2 2 2 2" xfId="31824"/>
    <cellStyle name="Normal 2 2 2 2 2 2 2 2" xfId="31825"/>
    <cellStyle name="Normal 2 2 2 2 2 2 2 2 2" xfId="31826"/>
    <cellStyle name="Normal 2 2 2 2 2 2 2 2 2 2" xfId="31827"/>
    <cellStyle name="Normal 2 2 2 2 2 2 2 2 2 2 2" xfId="31828"/>
    <cellStyle name="Normal 2 2 2 2 2 2 2 2 2 2 2 2" xfId="31829"/>
    <cellStyle name="Normal 2 2 2 2 2 2 2 2 2 2 2 2 2" xfId="31830"/>
    <cellStyle name="Normal 2 2 2 2 2 2 2 2 2 2 3" xfId="31831"/>
    <cellStyle name="Normal 2 2 2 2 2 2 2 2 2 2 4" xfId="31832"/>
    <cellStyle name="Normal 2 2 2 2 2 2 2 2 2 2_5 Year forecast v3 (2)" xfId="31833"/>
    <cellStyle name="Normal 2 2 2 2 2 2 2 2 2 3" xfId="31834"/>
    <cellStyle name="Normal 2 2 2 2 2 2 2 2 2 3 2" xfId="31835"/>
    <cellStyle name="Normal 2 2 2 2 2 2 2 2 2 3_5 Year forecast v3 (2)" xfId="31836"/>
    <cellStyle name="Normal 2 2 2 2 2 2 2 2 2 4" xfId="31837"/>
    <cellStyle name="Normal 2 2 2 2 2 2 2 2 3" xfId="31838"/>
    <cellStyle name="Normal 2 2 2 2 2 2 2 2 4" xfId="31839"/>
    <cellStyle name="Normal 2 2 2 2 2 2 2 2 4 2" xfId="31840"/>
    <cellStyle name="Normal 2 2 2 2 2 2 2 2 5" xfId="31841"/>
    <cellStyle name="Normal 2 2 2 2 2 2 2 2 6" xfId="31842"/>
    <cellStyle name="Normal 2 2 2 2 2 2 2 2_5 Year forecast v3 (2)" xfId="31843"/>
    <cellStyle name="Normal 2 2 2 2 2 2 2 3" xfId="31844"/>
    <cellStyle name="Normal 2 2 2 2 2 2 2 3 2" xfId="31845"/>
    <cellStyle name="Normal 2 2 2 2 2 2 2 3 2 2" xfId="31846"/>
    <cellStyle name="Normal 2 2 2 2 2 2 2 3 2 2 2" xfId="31847"/>
    <cellStyle name="Normal 2 2 2 2 2 2 2 3 2 2_5 Year forecast v3 (2)" xfId="31848"/>
    <cellStyle name="Normal 2 2 2 2 2 2 2 3 2 3" xfId="31849"/>
    <cellStyle name="Normal 2 2 2 2 2 2 2 3 2 4" xfId="31850"/>
    <cellStyle name="Normal 2 2 2 2 2 2 2 3 3" xfId="31851"/>
    <cellStyle name="Normal 2 2 2 2 2 2 2 3 3 2" xfId="31852"/>
    <cellStyle name="Normal 2 2 2 2 2 2 2 3 4" xfId="31853"/>
    <cellStyle name="Normal 2 2 2 2 2 2 2 3_5 Year forecast v3 (2)" xfId="31854"/>
    <cellStyle name="Normal 2 2 2 2 2 2 2 4" xfId="31855"/>
    <cellStyle name="Normal 2 2 2 2 2 2 2 4 2" xfId="31856"/>
    <cellStyle name="Normal 2 2 2 2 2 2 2 4_5 Year forecast v3 (2)" xfId="31857"/>
    <cellStyle name="Normal 2 2 2 2 2 2 2 5" xfId="31858"/>
    <cellStyle name="Normal 2 2 2 2 2 2 2 6" xfId="31859"/>
    <cellStyle name="Normal 2 2 2 2 2 2 3" xfId="31860"/>
    <cellStyle name="Normal 2 2 2 2 2 2 4" xfId="31861"/>
    <cellStyle name="Normal 2 2 2 2 2 2 4 2" xfId="31862"/>
    <cellStyle name="Normal 2 2 2 2 2 2 4 2 2" xfId="31863"/>
    <cellStyle name="Normal 2 2 2 2 2 2 4 2 2 2" xfId="31864"/>
    <cellStyle name="Normal 2 2 2 2 2 2 4 2 3" xfId="31865"/>
    <cellStyle name="Normal 2 2 2 2 2 2 4 2 4" xfId="31866"/>
    <cellStyle name="Normal 2 2 2 2 2 2 4 2_5 Year forecast v3 (2)" xfId="31867"/>
    <cellStyle name="Normal 2 2 2 2 2 2 4 3" xfId="31868"/>
    <cellStyle name="Normal 2 2 2 2 2 2 4 3 2" xfId="31869"/>
    <cellStyle name="Normal 2 2 2 2 2 2 4 3_5 Year forecast v3 (2)" xfId="31870"/>
    <cellStyle name="Normal 2 2 2 2 2 2 4 4" xfId="31871"/>
    <cellStyle name="Normal 2 2 2 2 2 2 5" xfId="31872"/>
    <cellStyle name="Normal 2 2 2 2 2 2 6" xfId="31873"/>
    <cellStyle name="Normal 2 2 2 2 2 2 6 2" xfId="31874"/>
    <cellStyle name="Normal 2 2 2 2 2 2 7" xfId="31875"/>
    <cellStyle name="Normal 2 2 2 2 2 2 8" xfId="31876"/>
    <cellStyle name="Normal 2 2 2 2 2 2_5 Year forecast v3 (2)" xfId="31877"/>
    <cellStyle name="Normal 2 2 2 2 2 3" xfId="31878"/>
    <cellStyle name="Normal 2 2 2 2 2 3 2" xfId="31879"/>
    <cellStyle name="Normal 2 2 2 2 2 3 2 2" xfId="31880"/>
    <cellStyle name="Normal 2 2 2 2 2 3 2 2 2" xfId="31881"/>
    <cellStyle name="Normal 2 2 2 2 2 3 2 2 2 2" xfId="31882"/>
    <cellStyle name="Normal 2 2 2 2 2 3 2 2 2 2 2" xfId="31883"/>
    <cellStyle name="Normal 2 2 2 2 2 3 2 2 2 2_5 Year forecast v3 (2)" xfId="31884"/>
    <cellStyle name="Normal 2 2 2 2 2 3 2 2 2 3" xfId="31885"/>
    <cellStyle name="Normal 2 2 2 2 2 3 2 2 2 4" xfId="31886"/>
    <cellStyle name="Normal 2 2 2 2 2 3 2 2 3" xfId="31887"/>
    <cellStyle name="Normal 2 2 2 2 2 3 2 2 3 2" xfId="31888"/>
    <cellStyle name="Normal 2 2 2 2 2 3 2 2 4" xfId="31889"/>
    <cellStyle name="Normal 2 2 2 2 2 3 2 2_5 Year forecast v3 (2)" xfId="31890"/>
    <cellStyle name="Normal 2 2 2 2 2 3 2 3" xfId="31891"/>
    <cellStyle name="Normal 2 2 2 2 2 3 2 4" xfId="31892"/>
    <cellStyle name="Normal 2 2 2 2 2 3 2 4 2" xfId="31893"/>
    <cellStyle name="Normal 2 2 2 2 2 3 2 4_5 Year forecast v3 (2)" xfId="31894"/>
    <cellStyle name="Normal 2 2 2 2 2 3 2 5" xfId="31895"/>
    <cellStyle name="Normal 2 2 2 2 2 3 2 6" xfId="31896"/>
    <cellStyle name="Normal 2 2 2 2 2 3 3" xfId="31897"/>
    <cellStyle name="Normal 2 2 2 2 2 3 3 2" xfId="31898"/>
    <cellStyle name="Normal 2 2 2 2 2 3 3 2 2" xfId="31899"/>
    <cellStyle name="Normal 2 2 2 2 2 3 3 2 2 2" xfId="31900"/>
    <cellStyle name="Normal 2 2 2 2 2 3 3 2 3" xfId="31901"/>
    <cellStyle name="Normal 2 2 2 2 2 3 3 2 4" xfId="31902"/>
    <cellStyle name="Normal 2 2 2 2 2 3 3 2_5 Year forecast v3 (2)" xfId="31903"/>
    <cellStyle name="Normal 2 2 2 2 2 3 3 3" xfId="31904"/>
    <cellStyle name="Normal 2 2 2 2 2 3 3 3 2" xfId="31905"/>
    <cellStyle name="Normal 2 2 2 2 2 3 3 3_5 Year forecast v3 (2)" xfId="31906"/>
    <cellStyle name="Normal 2 2 2 2 2 3 3 4" xfId="31907"/>
    <cellStyle name="Normal 2 2 2 2 2 3 4" xfId="31908"/>
    <cellStyle name="Normal 2 2 2 2 2 3 4 2" xfId="31909"/>
    <cellStyle name="Normal 2 2 2 2 2 3 5" xfId="31910"/>
    <cellStyle name="Normal 2 2 2 2 2 3 6" xfId="31911"/>
    <cellStyle name="Normal 2 2 2 2 2 3_5 Year forecast v3 (2)" xfId="31912"/>
    <cellStyle name="Normal 2 2 2 2 2 4" xfId="31913"/>
    <cellStyle name="Normal 2 2 2 2 2 4 2" xfId="31914"/>
    <cellStyle name="Normal 2 2 2 2 2 4 2 2" xfId="31915"/>
    <cellStyle name="Normal 2 2 2 2 2 4 2 2 2" xfId="31916"/>
    <cellStyle name="Normal 2 2 2 2 2 4 2 2_5 Year forecast v3 (2)" xfId="31917"/>
    <cellStyle name="Normal 2 2 2 2 2 4 2 3" xfId="31918"/>
    <cellStyle name="Normal 2 2 2 2 2 4 2 4" xfId="31919"/>
    <cellStyle name="Normal 2 2 2 2 2 4 3" xfId="31920"/>
    <cellStyle name="Normal 2 2 2 2 2 4 3 2" xfId="31921"/>
    <cellStyle name="Normal 2 2 2 2 2 4 4" xfId="31922"/>
    <cellStyle name="Normal 2 2 2 2 2 4_5 Year forecast v3 (2)" xfId="31923"/>
    <cellStyle name="Normal 2 2 2 2 2 5" xfId="31924"/>
    <cellStyle name="Normal 2 2 2 2 2 6" xfId="31925"/>
    <cellStyle name="Normal 2 2 2 2 2 6 2" xfId="31926"/>
    <cellStyle name="Normal 2 2 2 2 2 6_5 Year forecast v3 (2)" xfId="31927"/>
    <cellStyle name="Normal 2 2 2 2 2 7" xfId="31928"/>
    <cellStyle name="Normal 2 2 2 2 2 8" xfId="31929"/>
    <cellStyle name="Normal 2 2 2 2 2 9" xfId="49711"/>
    <cellStyle name="Normal 2 2 2 2 3" xfId="31930"/>
    <cellStyle name="Normal 2 2 2 2 4" xfId="31931"/>
    <cellStyle name="Normal 2 2 2 2 4 2" xfId="31932"/>
    <cellStyle name="Normal 2 2 2 2 4 2 2" xfId="31933"/>
    <cellStyle name="Normal 2 2 2 2 4 2 2 2" xfId="31934"/>
    <cellStyle name="Normal 2 2 2 2 4 2 2 2 2" xfId="31935"/>
    <cellStyle name="Normal 2 2 2 2 4 2 2 2 2 2" xfId="31936"/>
    <cellStyle name="Normal 2 2 2 2 4 2 2 2 3" xfId="31937"/>
    <cellStyle name="Normal 2 2 2 2 4 2 2 2 4" xfId="31938"/>
    <cellStyle name="Normal 2 2 2 2 4 2 2 2_5 Year forecast v3 (2)" xfId="31939"/>
    <cellStyle name="Normal 2 2 2 2 4 2 2 3" xfId="31940"/>
    <cellStyle name="Normal 2 2 2 2 4 2 2 3 2" xfId="31941"/>
    <cellStyle name="Normal 2 2 2 2 4 2 2 3_5 Year forecast v3 (2)" xfId="31942"/>
    <cellStyle name="Normal 2 2 2 2 4 2 2 4" xfId="31943"/>
    <cellStyle name="Normal 2 2 2 2 4 2 3" xfId="31944"/>
    <cellStyle name="Normal 2 2 2 2 4 2 4" xfId="31945"/>
    <cellStyle name="Normal 2 2 2 2 4 2 4 2" xfId="31946"/>
    <cellStyle name="Normal 2 2 2 2 4 2 5" xfId="31947"/>
    <cellStyle name="Normal 2 2 2 2 4 2 6" xfId="31948"/>
    <cellStyle name="Normal 2 2 2 2 4 2_5 Year forecast v3 (2)" xfId="31949"/>
    <cellStyle name="Normal 2 2 2 2 4 3" xfId="31950"/>
    <cellStyle name="Normal 2 2 2 2 4 3 2" xfId="31951"/>
    <cellStyle name="Normal 2 2 2 2 4 3 2 2" xfId="31952"/>
    <cellStyle name="Normal 2 2 2 2 4 3 2 2 2" xfId="31953"/>
    <cellStyle name="Normal 2 2 2 2 4 3 2 2_5 Year forecast v3 (2)" xfId="31954"/>
    <cellStyle name="Normal 2 2 2 2 4 3 2 3" xfId="31955"/>
    <cellStyle name="Normal 2 2 2 2 4 3 2 4" xfId="31956"/>
    <cellStyle name="Normal 2 2 2 2 4 3 3" xfId="31957"/>
    <cellStyle name="Normal 2 2 2 2 4 3 3 2" xfId="31958"/>
    <cellStyle name="Normal 2 2 2 2 4 3 4" xfId="31959"/>
    <cellStyle name="Normal 2 2 2 2 4 3_5 Year forecast v3 (2)" xfId="31960"/>
    <cellStyle name="Normal 2 2 2 2 4 4" xfId="31961"/>
    <cellStyle name="Normal 2 2 2 2 4 4 2" xfId="31962"/>
    <cellStyle name="Normal 2 2 2 2 4 4_5 Year forecast v3 (2)" xfId="31963"/>
    <cellStyle name="Normal 2 2 2 2 4 5" xfId="31964"/>
    <cellStyle name="Normal 2 2 2 2 4 6" xfId="31965"/>
    <cellStyle name="Normal 2 2 2 2 5" xfId="31966"/>
    <cellStyle name="Normal 2 2 2 2 6" xfId="31967"/>
    <cellStyle name="Normal 2 2 2 2 6 2" xfId="31968"/>
    <cellStyle name="Normal 2 2 2 2 6 2 2" xfId="31969"/>
    <cellStyle name="Normal 2 2 2 2 6 2 2 2" xfId="31970"/>
    <cellStyle name="Normal 2 2 2 2 6 2 3" xfId="31971"/>
    <cellStyle name="Normal 2 2 2 2 6 2 4" xfId="31972"/>
    <cellStyle name="Normal 2 2 2 2 6 2_5 Year forecast v3 (2)" xfId="31973"/>
    <cellStyle name="Normal 2 2 2 2 6 3" xfId="31974"/>
    <cellStyle name="Normal 2 2 2 2 6 3 2" xfId="31975"/>
    <cellStyle name="Normal 2 2 2 2 6 3_5 Year forecast v3 (2)" xfId="31976"/>
    <cellStyle name="Normal 2 2 2 2 6 4" xfId="31977"/>
    <cellStyle name="Normal 2 2 2 2 7" xfId="31978"/>
    <cellStyle name="Normal 2 2 2 2 8" xfId="31979"/>
    <cellStyle name="Normal 2 2 2 2 8 2" xfId="31980"/>
    <cellStyle name="Normal 2 2 2 2 9" xfId="31981"/>
    <cellStyle name="Normal 2 2 2 2_5 Year forecast v3 (2)" xfId="31982"/>
    <cellStyle name="Normal 2 2 2 20" xfId="31983"/>
    <cellStyle name="Normal 2 2 2 21" xfId="31984"/>
    <cellStyle name="Normal 2 2 2 22" xfId="31985"/>
    <cellStyle name="Normal 2 2 2 23" xfId="31986"/>
    <cellStyle name="Normal 2 2 2 24" xfId="31987"/>
    <cellStyle name="Normal 2 2 2 25" xfId="31988"/>
    <cellStyle name="Normal 2 2 2 26" xfId="31989"/>
    <cellStyle name="Normal 2 2 2 27" xfId="31990"/>
    <cellStyle name="Normal 2 2 2 28" xfId="31991"/>
    <cellStyle name="Normal 2 2 2 29" xfId="31992"/>
    <cellStyle name="Normal 2 2 2 3" xfId="31993"/>
    <cellStyle name="Normal 2 2 2 3 2" xfId="31994"/>
    <cellStyle name="Normal 2 2 2 3 2 2" xfId="31995"/>
    <cellStyle name="Normal 2 2 2 3 2 2 2" xfId="31996"/>
    <cellStyle name="Normal 2 2 2 3 2 2 2 2" xfId="31997"/>
    <cellStyle name="Normal 2 2 2 3 2 2 2 2 2" xfId="31998"/>
    <cellStyle name="Normal 2 2 2 3 2 2 2 2 2 2" xfId="31999"/>
    <cellStyle name="Normal 2 2 2 3 2 2 2 2 2 2 2" xfId="32000"/>
    <cellStyle name="Normal 2 2 2 3 2 2 2 2 2 2_5 Year forecast v3 (2)" xfId="32001"/>
    <cellStyle name="Normal 2 2 2 3 2 2 2 2 2 3" xfId="32002"/>
    <cellStyle name="Normal 2 2 2 3 2 2 2 2 2 4" xfId="32003"/>
    <cellStyle name="Normal 2 2 2 3 2 2 2 2 3" xfId="32004"/>
    <cellStyle name="Normal 2 2 2 3 2 2 2 2 3 2" xfId="32005"/>
    <cellStyle name="Normal 2 2 2 3 2 2 2 2 4" xfId="32006"/>
    <cellStyle name="Normal 2 2 2 3 2 2 2 2_5 Year forecast v3 (2)" xfId="32007"/>
    <cellStyle name="Normal 2 2 2 3 2 2 2 3" xfId="32008"/>
    <cellStyle name="Normal 2 2 2 3 2 2 2 4" xfId="32009"/>
    <cellStyle name="Normal 2 2 2 3 2 2 2 4 2" xfId="32010"/>
    <cellStyle name="Normal 2 2 2 3 2 2 2 4_5 Year forecast v3 (2)" xfId="32011"/>
    <cellStyle name="Normal 2 2 2 3 2 2 2 5" xfId="32012"/>
    <cellStyle name="Normal 2 2 2 3 2 2 2 6" xfId="32013"/>
    <cellStyle name="Normal 2 2 2 3 2 2 3" xfId="32014"/>
    <cellStyle name="Normal 2 2 2 3 2 2 3 2" xfId="32015"/>
    <cellStyle name="Normal 2 2 2 3 2 2 3 2 2" xfId="32016"/>
    <cellStyle name="Normal 2 2 2 3 2 2 3 2 2 2" xfId="32017"/>
    <cellStyle name="Normal 2 2 2 3 2 2 3 2 3" xfId="32018"/>
    <cellStyle name="Normal 2 2 2 3 2 2 3 2 4" xfId="32019"/>
    <cellStyle name="Normal 2 2 2 3 2 2 3 2_5 Year forecast v3 (2)" xfId="32020"/>
    <cellStyle name="Normal 2 2 2 3 2 2 3 3" xfId="32021"/>
    <cellStyle name="Normal 2 2 2 3 2 2 3 3 2" xfId="32022"/>
    <cellStyle name="Normal 2 2 2 3 2 2 3 3_5 Year forecast v3 (2)" xfId="32023"/>
    <cellStyle name="Normal 2 2 2 3 2 2 3 4" xfId="32024"/>
    <cellStyle name="Normal 2 2 2 3 2 2 4" xfId="32025"/>
    <cellStyle name="Normal 2 2 2 3 2 2 4 2" xfId="32026"/>
    <cellStyle name="Normal 2 2 2 3 2 2 5" xfId="32027"/>
    <cellStyle name="Normal 2 2 2 3 2 2 6" xfId="32028"/>
    <cellStyle name="Normal 2 2 2 3 2 2_5 Year forecast v3 (2)" xfId="32029"/>
    <cellStyle name="Normal 2 2 2 3 2 3" xfId="32030"/>
    <cellStyle name="Normal 2 2 2 3 2 4" xfId="32031"/>
    <cellStyle name="Normal 2 2 2 3 2 4 2" xfId="32032"/>
    <cellStyle name="Normal 2 2 2 3 2 4 2 2" xfId="32033"/>
    <cellStyle name="Normal 2 2 2 3 2 4 2 2 2" xfId="32034"/>
    <cellStyle name="Normal 2 2 2 3 2 4 2 2_5 Year forecast v3 (2)" xfId="32035"/>
    <cellStyle name="Normal 2 2 2 3 2 4 2 3" xfId="32036"/>
    <cellStyle name="Normal 2 2 2 3 2 4 2 4" xfId="32037"/>
    <cellStyle name="Normal 2 2 2 3 2 4 3" xfId="32038"/>
    <cellStyle name="Normal 2 2 2 3 2 4 3 2" xfId="32039"/>
    <cellStyle name="Normal 2 2 2 3 2 4 4" xfId="32040"/>
    <cellStyle name="Normal 2 2 2 3 2 4_5 Year forecast v3 (2)" xfId="32041"/>
    <cellStyle name="Normal 2 2 2 3 2 5" xfId="32042"/>
    <cellStyle name="Normal 2 2 2 3 2 6" xfId="32043"/>
    <cellStyle name="Normal 2 2 2 3 2 6 2" xfId="32044"/>
    <cellStyle name="Normal 2 2 2 3 2 6_5 Year forecast v3 (2)" xfId="32045"/>
    <cellStyle name="Normal 2 2 2 3 2 7" xfId="32046"/>
    <cellStyle name="Normal 2 2 2 3 2 8" xfId="32047"/>
    <cellStyle name="Normal 2 2 2 3 3" xfId="32048"/>
    <cellStyle name="Normal 2 2 2 3 3 2" xfId="32049"/>
    <cellStyle name="Normal 2 2 2 3 3 2 2" xfId="32050"/>
    <cellStyle name="Normal 2 2 2 3 3 2 2 2" xfId="32051"/>
    <cellStyle name="Normal 2 2 2 3 3 2 2 2 2" xfId="32052"/>
    <cellStyle name="Normal 2 2 2 3 3 2 2 2 2 2" xfId="32053"/>
    <cellStyle name="Normal 2 2 2 3 3 2 2 2 3" xfId="32054"/>
    <cellStyle name="Normal 2 2 2 3 3 2 2 2 4" xfId="32055"/>
    <cellStyle name="Normal 2 2 2 3 3 2 2 2_5 Year forecast v3 (2)" xfId="32056"/>
    <cellStyle name="Normal 2 2 2 3 3 2 2 3" xfId="32057"/>
    <cellStyle name="Normal 2 2 2 3 3 2 2 3 2" xfId="32058"/>
    <cellStyle name="Normal 2 2 2 3 3 2 2 3_5 Year forecast v3 (2)" xfId="32059"/>
    <cellStyle name="Normal 2 2 2 3 3 2 2 4" xfId="32060"/>
    <cellStyle name="Normal 2 2 2 3 3 2 3" xfId="32061"/>
    <cellStyle name="Normal 2 2 2 3 3 2 4" xfId="32062"/>
    <cellStyle name="Normal 2 2 2 3 3 2 4 2" xfId="32063"/>
    <cellStyle name="Normal 2 2 2 3 3 2 5" xfId="32064"/>
    <cellStyle name="Normal 2 2 2 3 3 2 6" xfId="32065"/>
    <cellStyle name="Normal 2 2 2 3 3 2_5 Year forecast v3 (2)" xfId="32066"/>
    <cellStyle name="Normal 2 2 2 3 3 3" xfId="32067"/>
    <cellStyle name="Normal 2 2 2 3 3 3 2" xfId="32068"/>
    <cellStyle name="Normal 2 2 2 3 3 3 2 2" xfId="32069"/>
    <cellStyle name="Normal 2 2 2 3 3 3 2 2 2" xfId="32070"/>
    <cellStyle name="Normal 2 2 2 3 3 3 2 2_5 Year forecast v3 (2)" xfId="32071"/>
    <cellStyle name="Normal 2 2 2 3 3 3 2 3" xfId="32072"/>
    <cellStyle name="Normal 2 2 2 3 3 3 2 4" xfId="32073"/>
    <cellStyle name="Normal 2 2 2 3 3 3 3" xfId="32074"/>
    <cellStyle name="Normal 2 2 2 3 3 3 3 2" xfId="32075"/>
    <cellStyle name="Normal 2 2 2 3 3 3 4" xfId="32076"/>
    <cellStyle name="Normal 2 2 2 3 3 3_5 Year forecast v3 (2)" xfId="32077"/>
    <cellStyle name="Normal 2 2 2 3 3 4" xfId="32078"/>
    <cellStyle name="Normal 2 2 2 3 3 4 2" xfId="32079"/>
    <cellStyle name="Normal 2 2 2 3 3 4_5 Year forecast v3 (2)" xfId="32080"/>
    <cellStyle name="Normal 2 2 2 3 3 5" xfId="32081"/>
    <cellStyle name="Normal 2 2 2 3 3 6" xfId="32082"/>
    <cellStyle name="Normal 2 2 2 3 4" xfId="32083"/>
    <cellStyle name="Normal 2 2 2 3 4 2" xfId="32084"/>
    <cellStyle name="Normal 2 2 2 3 4 2 2" xfId="32085"/>
    <cellStyle name="Normal 2 2 2 3 4 2 2 2" xfId="32086"/>
    <cellStyle name="Normal 2 2 2 3 4 2 3" xfId="32087"/>
    <cellStyle name="Normal 2 2 2 3 4 2 4" xfId="32088"/>
    <cellStyle name="Normal 2 2 2 3 4 2_5 Year forecast v3 (2)" xfId="32089"/>
    <cellStyle name="Normal 2 2 2 3 4 3" xfId="32090"/>
    <cellStyle name="Normal 2 2 2 3 4 3 2" xfId="32091"/>
    <cellStyle name="Normal 2 2 2 3 4 3_5 Year forecast v3 (2)" xfId="32092"/>
    <cellStyle name="Normal 2 2 2 3 4 4" xfId="32093"/>
    <cellStyle name="Normal 2 2 2 3 5" xfId="32094"/>
    <cellStyle name="Normal 2 2 2 3 6" xfId="32095"/>
    <cellStyle name="Normal 2 2 2 3 6 2" xfId="32096"/>
    <cellStyle name="Normal 2 2 2 3 7" xfId="32097"/>
    <cellStyle name="Normal 2 2 2 3 8" xfId="32098"/>
    <cellStyle name="Normal 2 2 2 3_5 Year forecast v3 (2)" xfId="32099"/>
    <cellStyle name="Normal 2 2 2 30" xfId="32100"/>
    <cellStyle name="Normal 2 2 2 31" xfId="32101"/>
    <cellStyle name="Normal 2 2 2 32" xfId="32102"/>
    <cellStyle name="Normal 2 2 2 33" xfId="32103"/>
    <cellStyle name="Normal 2 2 2 34" xfId="32104"/>
    <cellStyle name="Normal 2 2 2 35" xfId="32105"/>
    <cellStyle name="Normal 2 2 2 36" xfId="32106"/>
    <cellStyle name="Normal 2 2 2 37" xfId="32107"/>
    <cellStyle name="Normal 2 2 2 38" xfId="32108"/>
    <cellStyle name="Normal 2 2 2 39" xfId="32109"/>
    <cellStyle name="Normal 2 2 2 4" xfId="32110"/>
    <cellStyle name="Normal 2 2 2 4 2" xfId="32111"/>
    <cellStyle name="Normal 2 2 2 4 2 2" xfId="32112"/>
    <cellStyle name="Normal 2 2 2 4 2 2 2" xfId="32113"/>
    <cellStyle name="Normal 2 2 2 4 2 2 2 2" xfId="32114"/>
    <cellStyle name="Normal 2 2 2 4 2 2 2 2 2" xfId="32115"/>
    <cellStyle name="Normal 2 2 2 4 2 2 2 2_5 Year forecast v3 (2)" xfId="32116"/>
    <cellStyle name="Normal 2 2 2 4 2 2 2 3" xfId="32117"/>
    <cellStyle name="Normal 2 2 2 4 2 2 2 4" xfId="32118"/>
    <cellStyle name="Normal 2 2 2 4 2 2 3" xfId="32119"/>
    <cellStyle name="Normal 2 2 2 4 2 2 3 2" xfId="32120"/>
    <cellStyle name="Normal 2 2 2 4 2 2 4" xfId="32121"/>
    <cellStyle name="Normal 2 2 2 4 2 2_5 Year forecast v3 (2)" xfId="32122"/>
    <cellStyle name="Normal 2 2 2 4 2 3" xfId="32123"/>
    <cellStyle name="Normal 2 2 2 4 2 4" xfId="32124"/>
    <cellStyle name="Normal 2 2 2 4 2 4 2" xfId="32125"/>
    <cellStyle name="Normal 2 2 2 4 2 4_5 Year forecast v3 (2)" xfId="32126"/>
    <cellStyle name="Normal 2 2 2 4 2 5" xfId="32127"/>
    <cellStyle name="Normal 2 2 2 4 2 6" xfId="32128"/>
    <cellStyle name="Normal 2 2 2 4 3" xfId="32129"/>
    <cellStyle name="Normal 2 2 2 4 3 2" xfId="32130"/>
    <cellStyle name="Normal 2 2 2 4 3 2 2" xfId="32131"/>
    <cellStyle name="Normal 2 2 2 4 3 2 2 2" xfId="32132"/>
    <cellStyle name="Normal 2 2 2 4 3 2 3" xfId="32133"/>
    <cellStyle name="Normal 2 2 2 4 3 2 4" xfId="32134"/>
    <cellStyle name="Normal 2 2 2 4 3 2_5 Year forecast v3 (2)" xfId="32135"/>
    <cellStyle name="Normal 2 2 2 4 3 3" xfId="32136"/>
    <cellStyle name="Normal 2 2 2 4 3 3 2" xfId="32137"/>
    <cellStyle name="Normal 2 2 2 4 3 3_5 Year forecast v3 (2)" xfId="32138"/>
    <cellStyle name="Normal 2 2 2 4 3 4" xfId="32139"/>
    <cellStyle name="Normal 2 2 2 4 4" xfId="32140"/>
    <cellStyle name="Normal 2 2 2 4 4 2" xfId="32141"/>
    <cellStyle name="Normal 2 2 2 4 5" xfId="32142"/>
    <cellStyle name="Normal 2 2 2 4 6" xfId="32143"/>
    <cellStyle name="Normal 2 2 2 4_5 Year forecast v3 (2)" xfId="32144"/>
    <cellStyle name="Normal 2 2 2 40" xfId="32145"/>
    <cellStyle name="Normal 2 2 2 41" xfId="32146"/>
    <cellStyle name="Normal 2 2 2 42" xfId="32147"/>
    <cellStyle name="Normal 2 2 2 43" xfId="32148"/>
    <cellStyle name="Normal 2 2 2 44" xfId="32149"/>
    <cellStyle name="Normal 2 2 2 45" xfId="32150"/>
    <cellStyle name="Normal 2 2 2 46" xfId="32151"/>
    <cellStyle name="Normal 2 2 2 47" xfId="32152"/>
    <cellStyle name="Normal 2 2 2 48" xfId="32153"/>
    <cellStyle name="Normal 2 2 2 49" xfId="32154"/>
    <cellStyle name="Normal 2 2 2 5" xfId="32155"/>
    <cellStyle name="Normal 2 2 2 50" xfId="32156"/>
    <cellStyle name="Normal 2 2 2 51" xfId="32157"/>
    <cellStyle name="Normal 2 2 2 52" xfId="32158"/>
    <cellStyle name="Normal 2 2 2 53" xfId="32159"/>
    <cellStyle name="Normal 2 2 2 54" xfId="32160"/>
    <cellStyle name="Normal 2 2 2 55" xfId="32161"/>
    <cellStyle name="Normal 2 2 2 56" xfId="32162"/>
    <cellStyle name="Normal 2 2 2 57" xfId="32163"/>
    <cellStyle name="Normal 2 2 2 58" xfId="32164"/>
    <cellStyle name="Normal 2 2 2 59" xfId="32165"/>
    <cellStyle name="Normal 2 2 2 6" xfId="32166"/>
    <cellStyle name="Normal 2 2 2 6 2" xfId="32167"/>
    <cellStyle name="Normal 2 2 2 6 2 2" xfId="32168"/>
    <cellStyle name="Normal 2 2 2 6 2 2 2" xfId="32169"/>
    <cellStyle name="Normal 2 2 2 6 2 2_5 Year forecast v3 (2)" xfId="32170"/>
    <cellStyle name="Normal 2 2 2 6 2 3" xfId="32171"/>
    <cellStyle name="Normal 2 2 2 6 2 4" xfId="32172"/>
    <cellStyle name="Normal 2 2 2 6 3" xfId="32173"/>
    <cellStyle name="Normal 2 2 2 6 3 2" xfId="32174"/>
    <cellStyle name="Normal 2 2 2 6 4" xfId="32175"/>
    <cellStyle name="Normal 2 2 2 6_5 Year forecast v3 (2)" xfId="32176"/>
    <cellStyle name="Normal 2 2 2 60" xfId="32177"/>
    <cellStyle name="Normal 2 2 2 61" xfId="32178"/>
    <cellStyle name="Normal 2 2 2 62" xfId="32179"/>
    <cellStyle name="Normal 2 2 2 63" xfId="32180"/>
    <cellStyle name="Normal 2 2 2 64" xfId="32181"/>
    <cellStyle name="Normal 2 2 2 65" xfId="32182"/>
    <cellStyle name="Normal 2 2 2 66" xfId="32183"/>
    <cellStyle name="Normal 2 2 2 67" xfId="32184"/>
    <cellStyle name="Normal 2 2 2 68" xfId="32185"/>
    <cellStyle name="Normal 2 2 2 69" xfId="32186"/>
    <cellStyle name="Normal 2 2 2 7" xfId="32187"/>
    <cellStyle name="Normal 2 2 2 70" xfId="32188"/>
    <cellStyle name="Normal 2 2 2 71" xfId="32189"/>
    <cellStyle name="Normal 2 2 2 72" xfId="32190"/>
    <cellStyle name="Normal 2 2 2 73" xfId="32191"/>
    <cellStyle name="Normal 2 2 2 74" xfId="32192"/>
    <cellStyle name="Normal 2 2 2 75" xfId="32193"/>
    <cellStyle name="Normal 2 2 2 76" xfId="32194"/>
    <cellStyle name="Normal 2 2 2 77" xfId="32195"/>
    <cellStyle name="Normal 2 2 2 78" xfId="32196"/>
    <cellStyle name="Normal 2 2 2 79" xfId="32197"/>
    <cellStyle name="Normal 2 2 2 8" xfId="32198"/>
    <cellStyle name="Normal 2 2 2 8 2" xfId="32199"/>
    <cellStyle name="Normal 2 2 2 8_5 Year forecast v3 (2)" xfId="32200"/>
    <cellStyle name="Normal 2 2 2 80" xfId="32201"/>
    <cellStyle name="Normal 2 2 2 81" xfId="32202"/>
    <cellStyle name="Normal 2 2 2 82" xfId="32203"/>
    <cellStyle name="Normal 2 2 2 83" xfId="32204"/>
    <cellStyle name="Normal 2 2 2 84" xfId="32205"/>
    <cellStyle name="Normal 2 2 2 85" xfId="32206"/>
    <cellStyle name="Normal 2 2 2 86" xfId="32207"/>
    <cellStyle name="Normal 2 2 2 87" xfId="32208"/>
    <cellStyle name="Normal 2 2 2 88" xfId="32209"/>
    <cellStyle name="Normal 2 2 2 89" xfId="32210"/>
    <cellStyle name="Normal 2 2 2 9" xfId="32211"/>
    <cellStyle name="Normal 2 2 2 90" xfId="32212"/>
    <cellStyle name="Normal 2 2 2 91" xfId="32213"/>
    <cellStyle name="Normal 2 2 2 92" xfId="32214"/>
    <cellStyle name="Normal 2 2 2 93" xfId="32215"/>
    <cellStyle name="Normal 2 2 2 94" xfId="32216"/>
    <cellStyle name="Normal 2 2 2 95" xfId="32217"/>
    <cellStyle name="Normal 2 2 2 96" xfId="32218"/>
    <cellStyle name="Normal 2 2 2 97" xfId="32219"/>
    <cellStyle name="Normal 2 2 2 98" xfId="32220"/>
    <cellStyle name="Normal 2 2 2 99" xfId="32221"/>
    <cellStyle name="Normal 2 2 20" xfId="32222"/>
    <cellStyle name="Normal 2 2 20 10" xfId="32223"/>
    <cellStyle name="Normal 2 2 20 10 2" xfId="32224"/>
    <cellStyle name="Normal 2 2 20 10 2 2" xfId="32225"/>
    <cellStyle name="Normal 2 2 20 11" xfId="32226"/>
    <cellStyle name="Normal 2 2 20 11 2" xfId="32227"/>
    <cellStyle name="Normal 2 2 20 11 2 2" xfId="32228"/>
    <cellStyle name="Normal 2 2 20 12" xfId="32229"/>
    <cellStyle name="Normal 2 2 20 12 2" xfId="32230"/>
    <cellStyle name="Normal 2 2 20 12 2 2" xfId="32231"/>
    <cellStyle name="Normal 2 2 20 13" xfId="32232"/>
    <cellStyle name="Normal 2 2 20 13 2" xfId="32233"/>
    <cellStyle name="Normal 2 2 20 13 2 2" xfId="32234"/>
    <cellStyle name="Normal 2 2 20 14" xfId="32235"/>
    <cellStyle name="Normal 2 2 20 14 2" xfId="32236"/>
    <cellStyle name="Normal 2 2 20 14 2 2" xfId="32237"/>
    <cellStyle name="Normal 2 2 20 15" xfId="32238"/>
    <cellStyle name="Normal 2 2 20 15 2" xfId="32239"/>
    <cellStyle name="Normal 2 2 20 2" xfId="32240"/>
    <cellStyle name="Normal 2 2 20 2 2" xfId="32241"/>
    <cellStyle name="Normal 2 2 20 2 2 2" xfId="32242"/>
    <cellStyle name="Normal 2 2 20 3" xfId="32243"/>
    <cellStyle name="Normal 2 2 20 3 2" xfId="32244"/>
    <cellStyle name="Normal 2 2 20 3 2 2" xfId="32245"/>
    <cellStyle name="Normal 2 2 20 4" xfId="32246"/>
    <cellStyle name="Normal 2 2 20 4 2" xfId="32247"/>
    <cellStyle name="Normal 2 2 20 4 2 2" xfId="32248"/>
    <cellStyle name="Normal 2 2 20 5" xfId="32249"/>
    <cellStyle name="Normal 2 2 20 5 2" xfId="32250"/>
    <cellStyle name="Normal 2 2 20 5 2 2" xfId="32251"/>
    <cellStyle name="Normal 2 2 20 6" xfId="32252"/>
    <cellStyle name="Normal 2 2 20 6 2" xfId="32253"/>
    <cellStyle name="Normal 2 2 20 6 2 2" xfId="32254"/>
    <cellStyle name="Normal 2 2 20 7" xfId="32255"/>
    <cellStyle name="Normal 2 2 20 7 2" xfId="32256"/>
    <cellStyle name="Normal 2 2 20 7 2 2" xfId="32257"/>
    <cellStyle name="Normal 2 2 20 8" xfId="32258"/>
    <cellStyle name="Normal 2 2 20 8 2" xfId="32259"/>
    <cellStyle name="Normal 2 2 20 8 2 2" xfId="32260"/>
    <cellStyle name="Normal 2 2 20 9" xfId="32261"/>
    <cellStyle name="Normal 2 2 20 9 2" xfId="32262"/>
    <cellStyle name="Normal 2 2 20 9 2 2" xfId="32263"/>
    <cellStyle name="Normal 2 2 21" xfId="32264"/>
    <cellStyle name="Normal 2 2 21 10" xfId="32265"/>
    <cellStyle name="Normal 2 2 21 10 2" xfId="32266"/>
    <cellStyle name="Normal 2 2 21 10 2 2" xfId="32267"/>
    <cellStyle name="Normal 2 2 21 11" xfId="32268"/>
    <cellStyle name="Normal 2 2 21 11 2" xfId="32269"/>
    <cellStyle name="Normal 2 2 21 11 2 2" xfId="32270"/>
    <cellStyle name="Normal 2 2 21 12" xfId="32271"/>
    <cellStyle name="Normal 2 2 21 12 2" xfId="32272"/>
    <cellStyle name="Normal 2 2 21 12 2 2" xfId="32273"/>
    <cellStyle name="Normal 2 2 21 13" xfId="32274"/>
    <cellStyle name="Normal 2 2 21 13 2" xfId="32275"/>
    <cellStyle name="Normal 2 2 21 13 2 2" xfId="32276"/>
    <cellStyle name="Normal 2 2 21 14" xfId="32277"/>
    <cellStyle name="Normal 2 2 21 14 2" xfId="32278"/>
    <cellStyle name="Normal 2 2 21 14 2 2" xfId="32279"/>
    <cellStyle name="Normal 2 2 21 15" xfId="32280"/>
    <cellStyle name="Normal 2 2 21 15 2" xfId="32281"/>
    <cellStyle name="Normal 2 2 21 2" xfId="32282"/>
    <cellStyle name="Normal 2 2 21 2 2" xfId="32283"/>
    <cellStyle name="Normal 2 2 21 2 2 2" xfId="32284"/>
    <cellStyle name="Normal 2 2 21 3" xfId="32285"/>
    <cellStyle name="Normal 2 2 21 3 2" xfId="32286"/>
    <cellStyle name="Normal 2 2 21 3 2 2" xfId="32287"/>
    <cellStyle name="Normal 2 2 21 4" xfId="32288"/>
    <cellStyle name="Normal 2 2 21 4 2" xfId="32289"/>
    <cellStyle name="Normal 2 2 21 4 2 2" xfId="32290"/>
    <cellStyle name="Normal 2 2 21 5" xfId="32291"/>
    <cellStyle name="Normal 2 2 21 5 2" xfId="32292"/>
    <cellStyle name="Normal 2 2 21 5 2 2" xfId="32293"/>
    <cellStyle name="Normal 2 2 21 6" xfId="32294"/>
    <cellStyle name="Normal 2 2 21 6 2" xfId="32295"/>
    <cellStyle name="Normal 2 2 21 6 2 2" xfId="32296"/>
    <cellStyle name="Normal 2 2 21 7" xfId="32297"/>
    <cellStyle name="Normal 2 2 21 7 2" xfId="32298"/>
    <cellStyle name="Normal 2 2 21 7 2 2" xfId="32299"/>
    <cellStyle name="Normal 2 2 21 8" xfId="32300"/>
    <cellStyle name="Normal 2 2 21 8 2" xfId="32301"/>
    <cellStyle name="Normal 2 2 21 8 2 2" xfId="32302"/>
    <cellStyle name="Normal 2 2 21 9" xfId="32303"/>
    <cellStyle name="Normal 2 2 21 9 2" xfId="32304"/>
    <cellStyle name="Normal 2 2 21 9 2 2" xfId="32305"/>
    <cellStyle name="Normal 2 2 22" xfId="32306"/>
    <cellStyle name="Normal 2 2 22 10" xfId="32307"/>
    <cellStyle name="Normal 2 2 22 10 2" xfId="32308"/>
    <cellStyle name="Normal 2 2 22 10 2 2" xfId="32309"/>
    <cellStyle name="Normal 2 2 22 11" xfId="32310"/>
    <cellStyle name="Normal 2 2 22 11 2" xfId="32311"/>
    <cellStyle name="Normal 2 2 22 11 2 2" xfId="32312"/>
    <cellStyle name="Normal 2 2 22 12" xfId="32313"/>
    <cellStyle name="Normal 2 2 22 12 2" xfId="32314"/>
    <cellStyle name="Normal 2 2 22 12 2 2" xfId="32315"/>
    <cellStyle name="Normal 2 2 22 13" xfId="32316"/>
    <cellStyle name="Normal 2 2 22 13 2" xfId="32317"/>
    <cellStyle name="Normal 2 2 22 13 2 2" xfId="32318"/>
    <cellStyle name="Normal 2 2 22 14" xfId="32319"/>
    <cellStyle name="Normal 2 2 22 14 2" xfId="32320"/>
    <cellStyle name="Normal 2 2 22 14 2 2" xfId="32321"/>
    <cellStyle name="Normal 2 2 22 15" xfId="32322"/>
    <cellStyle name="Normal 2 2 22 15 2" xfId="32323"/>
    <cellStyle name="Normal 2 2 22 2" xfId="32324"/>
    <cellStyle name="Normal 2 2 22 2 2" xfId="32325"/>
    <cellStyle name="Normal 2 2 22 2 2 2" xfId="32326"/>
    <cellStyle name="Normal 2 2 22 3" xfId="32327"/>
    <cellStyle name="Normal 2 2 22 3 2" xfId="32328"/>
    <cellStyle name="Normal 2 2 22 3 2 2" xfId="32329"/>
    <cellStyle name="Normal 2 2 22 4" xfId="32330"/>
    <cellStyle name="Normal 2 2 22 4 2" xfId="32331"/>
    <cellStyle name="Normal 2 2 22 4 2 2" xfId="32332"/>
    <cellStyle name="Normal 2 2 22 5" xfId="32333"/>
    <cellStyle name="Normal 2 2 22 5 2" xfId="32334"/>
    <cellStyle name="Normal 2 2 22 5 2 2" xfId="32335"/>
    <cellStyle name="Normal 2 2 22 6" xfId="32336"/>
    <cellStyle name="Normal 2 2 22 6 2" xfId="32337"/>
    <cellStyle name="Normal 2 2 22 6 2 2" xfId="32338"/>
    <cellStyle name="Normal 2 2 22 7" xfId="32339"/>
    <cellStyle name="Normal 2 2 22 7 2" xfId="32340"/>
    <cellStyle name="Normal 2 2 22 7 2 2" xfId="32341"/>
    <cellStyle name="Normal 2 2 22 8" xfId="32342"/>
    <cellStyle name="Normal 2 2 22 8 2" xfId="32343"/>
    <cellStyle name="Normal 2 2 22 8 2 2" xfId="32344"/>
    <cellStyle name="Normal 2 2 22 9" xfId="32345"/>
    <cellStyle name="Normal 2 2 22 9 2" xfId="32346"/>
    <cellStyle name="Normal 2 2 22 9 2 2" xfId="32347"/>
    <cellStyle name="Normal 2 2 23" xfId="32348"/>
    <cellStyle name="Normal 2 2 23 10" xfId="32349"/>
    <cellStyle name="Normal 2 2 23 10 2" xfId="32350"/>
    <cellStyle name="Normal 2 2 23 10 2 2" xfId="32351"/>
    <cellStyle name="Normal 2 2 23 11" xfId="32352"/>
    <cellStyle name="Normal 2 2 23 11 2" xfId="32353"/>
    <cellStyle name="Normal 2 2 23 11 2 2" xfId="32354"/>
    <cellStyle name="Normal 2 2 23 12" xfId="32355"/>
    <cellStyle name="Normal 2 2 23 12 2" xfId="32356"/>
    <cellStyle name="Normal 2 2 23 12 2 2" xfId="32357"/>
    <cellStyle name="Normal 2 2 23 13" xfId="32358"/>
    <cellStyle name="Normal 2 2 23 13 2" xfId="32359"/>
    <cellStyle name="Normal 2 2 23 13 2 2" xfId="32360"/>
    <cellStyle name="Normal 2 2 23 14" xfId="32361"/>
    <cellStyle name="Normal 2 2 23 14 2" xfId="32362"/>
    <cellStyle name="Normal 2 2 23 14 2 2" xfId="32363"/>
    <cellStyle name="Normal 2 2 23 15" xfId="32364"/>
    <cellStyle name="Normal 2 2 23 15 2" xfId="32365"/>
    <cellStyle name="Normal 2 2 23 2" xfId="32366"/>
    <cellStyle name="Normal 2 2 23 2 2" xfId="32367"/>
    <cellStyle name="Normal 2 2 23 2 2 2" xfId="32368"/>
    <cellStyle name="Normal 2 2 23 3" xfId="32369"/>
    <cellStyle name="Normal 2 2 23 3 2" xfId="32370"/>
    <cellStyle name="Normal 2 2 23 3 2 2" xfId="32371"/>
    <cellStyle name="Normal 2 2 23 4" xfId="32372"/>
    <cellStyle name="Normal 2 2 23 4 2" xfId="32373"/>
    <cellStyle name="Normal 2 2 23 4 2 2" xfId="32374"/>
    <cellStyle name="Normal 2 2 23 5" xfId="32375"/>
    <cellStyle name="Normal 2 2 23 5 2" xfId="32376"/>
    <cellStyle name="Normal 2 2 23 5 2 2" xfId="32377"/>
    <cellStyle name="Normal 2 2 23 6" xfId="32378"/>
    <cellStyle name="Normal 2 2 23 6 2" xfId="32379"/>
    <cellStyle name="Normal 2 2 23 6 2 2" xfId="32380"/>
    <cellStyle name="Normal 2 2 23 7" xfId="32381"/>
    <cellStyle name="Normal 2 2 23 7 2" xfId="32382"/>
    <cellStyle name="Normal 2 2 23 7 2 2" xfId="32383"/>
    <cellStyle name="Normal 2 2 23 8" xfId="32384"/>
    <cellStyle name="Normal 2 2 23 8 2" xfId="32385"/>
    <cellStyle name="Normal 2 2 23 8 2 2" xfId="32386"/>
    <cellStyle name="Normal 2 2 23 9" xfId="32387"/>
    <cellStyle name="Normal 2 2 23 9 2" xfId="32388"/>
    <cellStyle name="Normal 2 2 23 9 2 2" xfId="32389"/>
    <cellStyle name="Normal 2 2 24" xfId="32390"/>
    <cellStyle name="Normal 2 2 24 10" xfId="32391"/>
    <cellStyle name="Normal 2 2 24 10 2" xfId="32392"/>
    <cellStyle name="Normal 2 2 24 10 2 2" xfId="32393"/>
    <cellStyle name="Normal 2 2 24 11" xfId="32394"/>
    <cellStyle name="Normal 2 2 24 11 2" xfId="32395"/>
    <cellStyle name="Normal 2 2 24 11 2 2" xfId="32396"/>
    <cellStyle name="Normal 2 2 24 12" xfId="32397"/>
    <cellStyle name="Normal 2 2 24 12 2" xfId="32398"/>
    <cellStyle name="Normal 2 2 24 12 2 2" xfId="32399"/>
    <cellStyle name="Normal 2 2 24 13" xfId="32400"/>
    <cellStyle name="Normal 2 2 24 13 2" xfId="32401"/>
    <cellStyle name="Normal 2 2 24 13 2 2" xfId="32402"/>
    <cellStyle name="Normal 2 2 24 14" xfId="32403"/>
    <cellStyle name="Normal 2 2 24 14 2" xfId="32404"/>
    <cellStyle name="Normal 2 2 24 14 2 2" xfId="32405"/>
    <cellStyle name="Normal 2 2 24 15" xfId="32406"/>
    <cellStyle name="Normal 2 2 24 15 2" xfId="32407"/>
    <cellStyle name="Normal 2 2 24 2" xfId="32408"/>
    <cellStyle name="Normal 2 2 24 2 2" xfId="32409"/>
    <cellStyle name="Normal 2 2 24 2 2 2" xfId="32410"/>
    <cellStyle name="Normal 2 2 24 3" xfId="32411"/>
    <cellStyle name="Normal 2 2 24 3 2" xfId="32412"/>
    <cellStyle name="Normal 2 2 24 3 2 2" xfId="32413"/>
    <cellStyle name="Normal 2 2 24 4" xfId="32414"/>
    <cellStyle name="Normal 2 2 24 4 2" xfId="32415"/>
    <cellStyle name="Normal 2 2 24 4 2 2" xfId="32416"/>
    <cellStyle name="Normal 2 2 24 5" xfId="32417"/>
    <cellStyle name="Normal 2 2 24 5 2" xfId="32418"/>
    <cellStyle name="Normal 2 2 24 5 2 2" xfId="32419"/>
    <cellStyle name="Normal 2 2 24 6" xfId="32420"/>
    <cellStyle name="Normal 2 2 24 6 2" xfId="32421"/>
    <cellStyle name="Normal 2 2 24 6 2 2" xfId="32422"/>
    <cellStyle name="Normal 2 2 24 7" xfId="32423"/>
    <cellStyle name="Normal 2 2 24 7 2" xfId="32424"/>
    <cellStyle name="Normal 2 2 24 7 2 2" xfId="32425"/>
    <cellStyle name="Normal 2 2 24 8" xfId="32426"/>
    <cellStyle name="Normal 2 2 24 8 2" xfId="32427"/>
    <cellStyle name="Normal 2 2 24 8 2 2" xfId="32428"/>
    <cellStyle name="Normal 2 2 24 9" xfId="32429"/>
    <cellStyle name="Normal 2 2 24 9 2" xfId="32430"/>
    <cellStyle name="Normal 2 2 24 9 2 2" xfId="32431"/>
    <cellStyle name="Normal 2 2 25" xfId="32432"/>
    <cellStyle name="Normal 2 2 25 10" xfId="32433"/>
    <cellStyle name="Normal 2 2 25 10 2" xfId="32434"/>
    <cellStyle name="Normal 2 2 25 10 2 2" xfId="32435"/>
    <cellStyle name="Normal 2 2 25 11" xfId="32436"/>
    <cellStyle name="Normal 2 2 25 11 2" xfId="32437"/>
    <cellStyle name="Normal 2 2 25 11 2 2" xfId="32438"/>
    <cellStyle name="Normal 2 2 25 12" xfId="32439"/>
    <cellStyle name="Normal 2 2 25 12 2" xfId="32440"/>
    <cellStyle name="Normal 2 2 25 12 2 2" xfId="32441"/>
    <cellStyle name="Normal 2 2 25 13" xfId="32442"/>
    <cellStyle name="Normal 2 2 25 13 2" xfId="32443"/>
    <cellStyle name="Normal 2 2 25 13 2 2" xfId="32444"/>
    <cellStyle name="Normal 2 2 25 14" xfId="32445"/>
    <cellStyle name="Normal 2 2 25 14 2" xfId="32446"/>
    <cellStyle name="Normal 2 2 25 14 2 2" xfId="32447"/>
    <cellStyle name="Normal 2 2 25 15" xfId="32448"/>
    <cellStyle name="Normal 2 2 25 15 2" xfId="32449"/>
    <cellStyle name="Normal 2 2 25 2" xfId="32450"/>
    <cellStyle name="Normal 2 2 25 2 2" xfId="32451"/>
    <cellStyle name="Normal 2 2 25 2 2 2" xfId="32452"/>
    <cellStyle name="Normal 2 2 25 3" xfId="32453"/>
    <cellStyle name="Normal 2 2 25 3 2" xfId="32454"/>
    <cellStyle name="Normal 2 2 25 3 2 2" xfId="32455"/>
    <cellStyle name="Normal 2 2 25 4" xfId="32456"/>
    <cellStyle name="Normal 2 2 25 4 2" xfId="32457"/>
    <cellStyle name="Normal 2 2 25 4 2 2" xfId="32458"/>
    <cellStyle name="Normal 2 2 25 5" xfId="32459"/>
    <cellStyle name="Normal 2 2 25 5 2" xfId="32460"/>
    <cellStyle name="Normal 2 2 25 5 2 2" xfId="32461"/>
    <cellStyle name="Normal 2 2 25 6" xfId="32462"/>
    <cellStyle name="Normal 2 2 25 6 2" xfId="32463"/>
    <cellStyle name="Normal 2 2 25 6 2 2" xfId="32464"/>
    <cellStyle name="Normal 2 2 25 7" xfId="32465"/>
    <cellStyle name="Normal 2 2 25 7 2" xfId="32466"/>
    <cellStyle name="Normal 2 2 25 7 2 2" xfId="32467"/>
    <cellStyle name="Normal 2 2 25 8" xfId="32468"/>
    <cellStyle name="Normal 2 2 25 8 2" xfId="32469"/>
    <cellStyle name="Normal 2 2 25 8 2 2" xfId="32470"/>
    <cellStyle name="Normal 2 2 25 9" xfId="32471"/>
    <cellStyle name="Normal 2 2 25 9 2" xfId="32472"/>
    <cellStyle name="Normal 2 2 25 9 2 2" xfId="32473"/>
    <cellStyle name="Normal 2 2 26" xfId="32474"/>
    <cellStyle name="Normal 2 2 26 2" xfId="32475"/>
    <cellStyle name="Normal 2 2 26 2 2" xfId="32476"/>
    <cellStyle name="Normal 2 2 26 2 2 2" xfId="49712"/>
    <cellStyle name="Normal 2 2 27" xfId="32477"/>
    <cellStyle name="Normal 2 2 27 2" xfId="32478"/>
    <cellStyle name="Normal 2 2 27 2 2" xfId="32479"/>
    <cellStyle name="Normal 2 2 27 2 2 2" xfId="49713"/>
    <cellStyle name="Normal 2 2 28" xfId="32480"/>
    <cellStyle name="Normal 2 2 28 2" xfId="32481"/>
    <cellStyle name="Normal 2 2 28 2 2" xfId="32482"/>
    <cellStyle name="Normal 2 2 28 2 2 2" xfId="49714"/>
    <cellStyle name="Normal 2 2 29" xfId="32483"/>
    <cellStyle name="Normal 2 2 29 2" xfId="32484"/>
    <cellStyle name="Normal 2 2 29 2 2" xfId="32485"/>
    <cellStyle name="Normal 2 2 29 2 2 2" xfId="49715"/>
    <cellStyle name="Normal 2 2 3" xfId="32486"/>
    <cellStyle name="Normal 2 2 3 2" xfId="32487"/>
    <cellStyle name="Normal 2 2 3 2 2" xfId="32488"/>
    <cellStyle name="Normal 2 2 30" xfId="32489"/>
    <cellStyle name="Normal 2 2 30 2" xfId="32490"/>
    <cellStyle name="Normal 2 2 30 2 2" xfId="32491"/>
    <cellStyle name="Normal 2 2 30 2 2 2" xfId="49716"/>
    <cellStyle name="Normal 2 2 31" xfId="32492"/>
    <cellStyle name="Normal 2 2 31 2" xfId="32493"/>
    <cellStyle name="Normal 2 2 31 2 2" xfId="32494"/>
    <cellStyle name="Normal 2 2 31 2 2 2" xfId="49717"/>
    <cellStyle name="Normal 2 2 32" xfId="32495"/>
    <cellStyle name="Normal 2 2 32 2" xfId="32496"/>
    <cellStyle name="Normal 2 2 32 2 2" xfId="32497"/>
    <cellStyle name="Normal 2 2 32 2 2 2" xfId="49718"/>
    <cellStyle name="Normal 2 2 33" xfId="32498"/>
    <cellStyle name="Normal 2 2 33 2" xfId="32499"/>
    <cellStyle name="Normal 2 2 33 2 2" xfId="32500"/>
    <cellStyle name="Normal 2 2 33 2 2 2" xfId="49719"/>
    <cellStyle name="Normal 2 2 34" xfId="32501"/>
    <cellStyle name="Normal 2 2 34 2" xfId="32502"/>
    <cellStyle name="Normal 2 2 34 2 2" xfId="32503"/>
    <cellStyle name="Normal 2 2 34 2 2 2" xfId="49720"/>
    <cellStyle name="Normal 2 2 35" xfId="32504"/>
    <cellStyle name="Normal 2 2 35 2" xfId="32505"/>
    <cellStyle name="Normal 2 2 35 2 2" xfId="32506"/>
    <cellStyle name="Normal 2 2 35 2 2 2" xfId="49721"/>
    <cellStyle name="Normal 2 2 36" xfId="32507"/>
    <cellStyle name="Normal 2 2 36 2" xfId="32508"/>
    <cellStyle name="Normal 2 2 36 2 2" xfId="32509"/>
    <cellStyle name="Normal 2 2 36 2 2 2" xfId="49722"/>
    <cellStyle name="Normal 2 2 37" xfId="32510"/>
    <cellStyle name="Normal 2 2 37 2" xfId="32511"/>
    <cellStyle name="Normal 2 2 37 2 2" xfId="32512"/>
    <cellStyle name="Normal 2 2 37 2 2 2" xfId="49723"/>
    <cellStyle name="Normal 2 2 38" xfId="32513"/>
    <cellStyle name="Normal 2 2 38 2" xfId="32514"/>
    <cellStyle name="Normal 2 2 38 2 2" xfId="32515"/>
    <cellStyle name="Normal 2 2 38 2 2 2" xfId="49724"/>
    <cellStyle name="Normal 2 2 39" xfId="32516"/>
    <cellStyle name="Normal 2 2 39 2" xfId="32517"/>
    <cellStyle name="Normal 2 2 39 2 2" xfId="32518"/>
    <cellStyle name="Normal 2 2 39 2 2 2" xfId="49725"/>
    <cellStyle name="Normal 2 2 4" xfId="32519"/>
    <cellStyle name="Normal 2 2 4 10" xfId="32520"/>
    <cellStyle name="Normal 2 2 4 10 2" xfId="32521"/>
    <cellStyle name="Normal 2 2 4 10 2 2" xfId="32522"/>
    <cellStyle name="Normal 2 2 4 11" xfId="32523"/>
    <cellStyle name="Normal 2 2 4 11 2" xfId="32524"/>
    <cellStyle name="Normal 2 2 4 11 2 2" xfId="32525"/>
    <cellStyle name="Normal 2 2 4 12" xfId="32526"/>
    <cellStyle name="Normal 2 2 4 12 2" xfId="32527"/>
    <cellStyle name="Normal 2 2 4 12 2 2" xfId="32528"/>
    <cellStyle name="Normal 2 2 4 13" xfId="32529"/>
    <cellStyle name="Normal 2 2 4 13 2" xfId="32530"/>
    <cellStyle name="Normal 2 2 4 13 2 2" xfId="32531"/>
    <cellStyle name="Normal 2 2 4 14" xfId="32532"/>
    <cellStyle name="Normal 2 2 4 14 2" xfId="32533"/>
    <cellStyle name="Normal 2 2 4 14 2 2" xfId="32534"/>
    <cellStyle name="Normal 2 2 4 15" xfId="32535"/>
    <cellStyle name="Normal 2 2 4 15 2" xfId="32536"/>
    <cellStyle name="Normal 2 2 4 2" xfId="32537"/>
    <cellStyle name="Normal 2 2 4 2 2" xfId="32538"/>
    <cellStyle name="Normal 2 2 4 2 2 2" xfId="32539"/>
    <cellStyle name="Normal 2 2 4 3" xfId="32540"/>
    <cellStyle name="Normal 2 2 4 3 2" xfId="32541"/>
    <cellStyle name="Normal 2 2 4 3 2 2" xfId="32542"/>
    <cellStyle name="Normal 2 2 4 4" xfId="32543"/>
    <cellStyle name="Normal 2 2 4 4 2" xfId="32544"/>
    <cellStyle name="Normal 2 2 4 4 2 2" xfId="32545"/>
    <cellStyle name="Normal 2 2 4 5" xfId="32546"/>
    <cellStyle name="Normal 2 2 4 5 2" xfId="32547"/>
    <cellStyle name="Normal 2 2 4 5 2 2" xfId="32548"/>
    <cellStyle name="Normal 2 2 4 6" xfId="32549"/>
    <cellStyle name="Normal 2 2 4 6 2" xfId="32550"/>
    <cellStyle name="Normal 2 2 4 6 2 2" xfId="32551"/>
    <cellStyle name="Normal 2 2 4 7" xfId="32552"/>
    <cellStyle name="Normal 2 2 4 7 2" xfId="32553"/>
    <cellStyle name="Normal 2 2 4 7 2 2" xfId="32554"/>
    <cellStyle name="Normal 2 2 4 8" xfId="32555"/>
    <cellStyle name="Normal 2 2 4 8 2" xfId="32556"/>
    <cellStyle name="Normal 2 2 4 8 2 2" xfId="32557"/>
    <cellStyle name="Normal 2 2 4 9" xfId="32558"/>
    <cellStyle name="Normal 2 2 4 9 2" xfId="32559"/>
    <cellStyle name="Normal 2 2 4 9 2 2" xfId="32560"/>
    <cellStyle name="Normal 2 2 40" xfId="32561"/>
    <cellStyle name="Normal 2 2 40 2" xfId="32562"/>
    <cellStyle name="Normal 2 2 40 2 2" xfId="32563"/>
    <cellStyle name="Normal 2 2 40 2 2 2" xfId="49726"/>
    <cellStyle name="Normal 2 2 41" xfId="32564"/>
    <cellStyle name="Normal 2 2 41 2" xfId="32565"/>
    <cellStyle name="Normal 2 2 41 2 2" xfId="32566"/>
    <cellStyle name="Normal 2 2 41 2 2 2" xfId="49727"/>
    <cellStyle name="Normal 2 2 42" xfId="32567"/>
    <cellStyle name="Normal 2 2 42 2" xfId="32568"/>
    <cellStyle name="Normal 2 2 42 2 2" xfId="32569"/>
    <cellStyle name="Normal 2 2 42 2 2 2" xfId="49728"/>
    <cellStyle name="Normal 2 2 43" xfId="32570"/>
    <cellStyle name="Normal 2 2 43 2" xfId="32571"/>
    <cellStyle name="Normal 2 2 43 2 2" xfId="49729"/>
    <cellStyle name="Normal 2 2 44" xfId="32572"/>
    <cellStyle name="Normal 2 2 45" xfId="32573"/>
    <cellStyle name="Normal 2 2 46" xfId="32574"/>
    <cellStyle name="Normal 2 2 47" xfId="32575"/>
    <cellStyle name="Normal 2 2 48" xfId="32576"/>
    <cellStyle name="Normal 2 2 49" xfId="32577"/>
    <cellStyle name="Normal 2 2 5" xfId="32578"/>
    <cellStyle name="Normal 2 2 5 10" xfId="32579"/>
    <cellStyle name="Normal 2 2 5 10 2" xfId="32580"/>
    <cellStyle name="Normal 2 2 5 10 2 2" xfId="32581"/>
    <cellStyle name="Normal 2 2 5 11" xfId="32582"/>
    <cellStyle name="Normal 2 2 5 11 2" xfId="32583"/>
    <cellStyle name="Normal 2 2 5 11 2 2" xfId="32584"/>
    <cellStyle name="Normal 2 2 5 12" xfId="32585"/>
    <cellStyle name="Normal 2 2 5 12 2" xfId="32586"/>
    <cellStyle name="Normal 2 2 5 12 2 2" xfId="32587"/>
    <cellStyle name="Normal 2 2 5 13" xfId="32588"/>
    <cellStyle name="Normal 2 2 5 13 2" xfId="32589"/>
    <cellStyle name="Normal 2 2 5 13 2 2" xfId="32590"/>
    <cellStyle name="Normal 2 2 5 14" xfId="32591"/>
    <cellStyle name="Normal 2 2 5 14 2" xfId="32592"/>
    <cellStyle name="Normal 2 2 5 14 2 2" xfId="32593"/>
    <cellStyle name="Normal 2 2 5 15" xfId="32594"/>
    <cellStyle name="Normal 2 2 5 15 2" xfId="32595"/>
    <cellStyle name="Normal 2 2 5 2" xfId="32596"/>
    <cellStyle name="Normal 2 2 5 2 2" xfId="32597"/>
    <cellStyle name="Normal 2 2 5 2 2 2" xfId="32598"/>
    <cellStyle name="Normal 2 2 5 2 2 2 2" xfId="32599"/>
    <cellStyle name="Normal 2 2 5 2 2 2 2 2" xfId="32600"/>
    <cellStyle name="Normal 2 2 5 2 2 2 2 2 2" xfId="32601"/>
    <cellStyle name="Normal 2 2 5 2 2 2 2 2 2 2" xfId="32602"/>
    <cellStyle name="Normal 2 2 5 2 2 2 2 2 3" xfId="32603"/>
    <cellStyle name="Normal 2 2 5 2 2 2 2 2 4" xfId="32604"/>
    <cellStyle name="Normal 2 2 5 2 2 2 2 2_5 Year forecast v3 (2)" xfId="32605"/>
    <cellStyle name="Normal 2 2 5 2 2 2 2 3" xfId="32606"/>
    <cellStyle name="Normal 2 2 5 2 2 2 2 3 2" xfId="32607"/>
    <cellStyle name="Normal 2 2 5 2 2 2 2 3_5 Year forecast v3 (2)" xfId="32608"/>
    <cellStyle name="Normal 2 2 5 2 2 2 2 4" xfId="32609"/>
    <cellStyle name="Normal 2 2 5 2 2 2 3" xfId="32610"/>
    <cellStyle name="Normal 2 2 5 2 2 2 4" xfId="32611"/>
    <cellStyle name="Normal 2 2 5 2 2 2 4 2" xfId="32612"/>
    <cellStyle name="Normal 2 2 5 2 2 2 5" xfId="32613"/>
    <cellStyle name="Normal 2 2 5 2 2 2 6" xfId="32614"/>
    <cellStyle name="Normal 2 2 5 2 2 2 7" xfId="49730"/>
    <cellStyle name="Normal 2 2 5 2 2 2_5 Year forecast v3 (2)" xfId="32615"/>
    <cellStyle name="Normal 2 2 5 2 2 3" xfId="32616"/>
    <cellStyle name="Normal 2 2 5 2 2 3 2" xfId="32617"/>
    <cellStyle name="Normal 2 2 5 2 2 3 2 2" xfId="32618"/>
    <cellStyle name="Normal 2 2 5 2 2 3 2 2 2" xfId="32619"/>
    <cellStyle name="Normal 2 2 5 2 2 3 2 2_5 Year forecast v3 (2)" xfId="32620"/>
    <cellStyle name="Normal 2 2 5 2 2 3 2 3" xfId="32621"/>
    <cellStyle name="Normal 2 2 5 2 2 3 2 4" xfId="32622"/>
    <cellStyle name="Normal 2 2 5 2 2 3 3" xfId="32623"/>
    <cellStyle name="Normal 2 2 5 2 2 3 3 2" xfId="32624"/>
    <cellStyle name="Normal 2 2 5 2 2 3 4" xfId="32625"/>
    <cellStyle name="Normal 2 2 5 2 2 3_5 Year forecast v3 (2)" xfId="32626"/>
    <cellStyle name="Normal 2 2 5 2 2 4" xfId="32627"/>
    <cellStyle name="Normal 2 2 5 2 2 4 2" xfId="32628"/>
    <cellStyle name="Normal 2 2 5 2 2 4_5 Year forecast v3 (2)" xfId="32629"/>
    <cellStyle name="Normal 2 2 5 2 2 5" xfId="32630"/>
    <cellStyle name="Normal 2 2 5 2 2 6" xfId="32631"/>
    <cellStyle name="Normal 2 2 5 2 2 7" xfId="49731"/>
    <cellStyle name="Normal 2 2 5 2 3" xfId="32632"/>
    <cellStyle name="Normal 2 2 5 2 4" xfId="32633"/>
    <cellStyle name="Normal 2 2 5 2 4 2" xfId="32634"/>
    <cellStyle name="Normal 2 2 5 2 4 2 2" xfId="32635"/>
    <cellStyle name="Normal 2 2 5 2 4 2 2 2" xfId="32636"/>
    <cellStyle name="Normal 2 2 5 2 4 2 3" xfId="32637"/>
    <cellStyle name="Normal 2 2 5 2 4 2 4" xfId="32638"/>
    <cellStyle name="Normal 2 2 5 2 4 2_5 Year forecast v3 (2)" xfId="32639"/>
    <cellStyle name="Normal 2 2 5 2 4 3" xfId="32640"/>
    <cellStyle name="Normal 2 2 5 2 4 3 2" xfId="32641"/>
    <cellStyle name="Normal 2 2 5 2 4 3_5 Year forecast v3 (2)" xfId="32642"/>
    <cellStyle name="Normal 2 2 5 2 4 4" xfId="32643"/>
    <cellStyle name="Normal 2 2 5 2 5" xfId="32644"/>
    <cellStyle name="Normal 2 2 5 2 6" xfId="32645"/>
    <cellStyle name="Normal 2 2 5 2 6 2" xfId="32646"/>
    <cellStyle name="Normal 2 2 5 2 7" xfId="32647"/>
    <cellStyle name="Normal 2 2 5 2 8" xfId="32648"/>
    <cellStyle name="Normal 2 2 5 2 9" xfId="49732"/>
    <cellStyle name="Normal 2 2 5 2_5 Year forecast v3 (2)" xfId="32649"/>
    <cellStyle name="Normal 2 2 5 3" xfId="32650"/>
    <cellStyle name="Normal 2 2 5 3 2" xfId="32651"/>
    <cellStyle name="Normal 2 2 5 3 2 2" xfId="32652"/>
    <cellStyle name="Normal 2 2 5 3 2 2 2" xfId="32653"/>
    <cellStyle name="Normal 2 2 5 3 2 2 2 2" xfId="32654"/>
    <cellStyle name="Normal 2 2 5 3 2 2 2 2 2" xfId="32655"/>
    <cellStyle name="Normal 2 2 5 3 2 2 2 2_5 Year forecast v3 (2)" xfId="32656"/>
    <cellStyle name="Normal 2 2 5 3 2 2 2 3" xfId="32657"/>
    <cellStyle name="Normal 2 2 5 3 2 2 2 4" xfId="32658"/>
    <cellStyle name="Normal 2 2 5 3 2 2 3" xfId="32659"/>
    <cellStyle name="Normal 2 2 5 3 2 2 3 2" xfId="32660"/>
    <cellStyle name="Normal 2 2 5 3 2 2 4" xfId="32661"/>
    <cellStyle name="Normal 2 2 5 3 2 2 5" xfId="49733"/>
    <cellStyle name="Normal 2 2 5 3 2 2_5 Year forecast v3 (2)" xfId="32662"/>
    <cellStyle name="Normal 2 2 5 3 2 3" xfId="32663"/>
    <cellStyle name="Normal 2 2 5 3 2 4" xfId="32664"/>
    <cellStyle name="Normal 2 2 5 3 2 4 2" xfId="32665"/>
    <cellStyle name="Normal 2 2 5 3 2 4_5 Year forecast v3 (2)" xfId="32666"/>
    <cellStyle name="Normal 2 2 5 3 2 5" xfId="32667"/>
    <cellStyle name="Normal 2 2 5 3 2 6" xfId="32668"/>
    <cellStyle name="Normal 2 2 5 3 2 7" xfId="49734"/>
    <cellStyle name="Normal 2 2 5 3 3" xfId="32669"/>
    <cellStyle name="Normal 2 2 5 3 3 2" xfId="32670"/>
    <cellStyle name="Normal 2 2 5 3 3 2 2" xfId="32671"/>
    <cellStyle name="Normal 2 2 5 3 3 2 2 2" xfId="32672"/>
    <cellStyle name="Normal 2 2 5 3 3 2 3" xfId="32673"/>
    <cellStyle name="Normal 2 2 5 3 3 2 4" xfId="32674"/>
    <cellStyle name="Normal 2 2 5 3 3 2_5 Year forecast v3 (2)" xfId="32675"/>
    <cellStyle name="Normal 2 2 5 3 3 3" xfId="32676"/>
    <cellStyle name="Normal 2 2 5 3 3 3 2" xfId="32677"/>
    <cellStyle name="Normal 2 2 5 3 3 3_5 Year forecast v3 (2)" xfId="32678"/>
    <cellStyle name="Normal 2 2 5 3 3 4" xfId="32679"/>
    <cellStyle name="Normal 2 2 5 3 4" xfId="32680"/>
    <cellStyle name="Normal 2 2 5 3 4 2" xfId="32681"/>
    <cellStyle name="Normal 2 2 5 3 5" xfId="32682"/>
    <cellStyle name="Normal 2 2 5 3 6" xfId="32683"/>
    <cellStyle name="Normal 2 2 5 3 7" xfId="49735"/>
    <cellStyle name="Normal 2 2 5 3_5 Year forecast v3 (2)" xfId="32684"/>
    <cellStyle name="Normal 2 2 5 4" xfId="32685"/>
    <cellStyle name="Normal 2 2 5 4 2" xfId="32686"/>
    <cellStyle name="Normal 2 2 5 4 2 2" xfId="32687"/>
    <cellStyle name="Normal 2 2 5 4 2 2 2" xfId="32688"/>
    <cellStyle name="Normal 2 2 5 4 2 2 3" xfId="49736"/>
    <cellStyle name="Normal 2 2 5 4 2 2_5 Year forecast v3 (2)" xfId="32689"/>
    <cellStyle name="Normal 2 2 5 4 2 3" xfId="32690"/>
    <cellStyle name="Normal 2 2 5 4 2 4" xfId="32691"/>
    <cellStyle name="Normal 2 2 5 4 2 5" xfId="49737"/>
    <cellStyle name="Normal 2 2 5 4 3" xfId="32692"/>
    <cellStyle name="Normal 2 2 5 4 3 2" xfId="32693"/>
    <cellStyle name="Normal 2 2 5 4 4" xfId="32694"/>
    <cellStyle name="Normal 2 2 5 4 5" xfId="49738"/>
    <cellStyle name="Normal 2 2 5 4_5 Year forecast v3 (2)" xfId="32695"/>
    <cellStyle name="Normal 2 2 5 5" xfId="32696"/>
    <cellStyle name="Normal 2 2 5 5 2" xfId="32697"/>
    <cellStyle name="Normal 2 2 5 5 2 2" xfId="32698"/>
    <cellStyle name="Normal 2 2 5 5 2 2 2" xfId="49739"/>
    <cellStyle name="Normal 2 2 5 6" xfId="32699"/>
    <cellStyle name="Normal 2 2 5 6 2" xfId="32700"/>
    <cellStyle name="Normal 2 2 5 6 2 2" xfId="32701"/>
    <cellStyle name="Normal 2 2 5 6 2 2 2" xfId="49740"/>
    <cellStyle name="Normal 2 2 5 6 3" xfId="49741"/>
    <cellStyle name="Normal 2 2 5 6_5 Year forecast v3 (2)" xfId="32702"/>
    <cellStyle name="Normal 2 2 5 7" xfId="32703"/>
    <cellStyle name="Normal 2 2 5 7 2" xfId="32704"/>
    <cellStyle name="Normal 2 2 5 7 2 2" xfId="32705"/>
    <cellStyle name="Normal 2 2 5 7 2 2 2" xfId="49742"/>
    <cellStyle name="Normal 2 2 5 8" xfId="32706"/>
    <cellStyle name="Normal 2 2 5 8 2" xfId="32707"/>
    <cellStyle name="Normal 2 2 5 8 2 2" xfId="32708"/>
    <cellStyle name="Normal 2 2 5 8 2 2 2" xfId="49743"/>
    <cellStyle name="Normal 2 2 5 9" xfId="32709"/>
    <cellStyle name="Normal 2 2 5 9 2" xfId="32710"/>
    <cellStyle name="Normal 2 2 5 9 2 2" xfId="32711"/>
    <cellStyle name="Normal 2 2 50" xfId="32712"/>
    <cellStyle name="Normal 2 2 51" xfId="32713"/>
    <cellStyle name="Normal 2 2 52" xfId="32714"/>
    <cellStyle name="Normal 2 2 53" xfId="32715"/>
    <cellStyle name="Normal 2 2 54" xfId="32716"/>
    <cellStyle name="Normal 2 2 55" xfId="32717"/>
    <cellStyle name="Normal 2 2 56" xfId="32718"/>
    <cellStyle name="Normal 2 2 57" xfId="32719"/>
    <cellStyle name="Normal 2 2 58" xfId="32720"/>
    <cellStyle name="Normal 2 2 59" xfId="32721"/>
    <cellStyle name="Normal 2 2 6" xfId="32722"/>
    <cellStyle name="Normal 2 2 6 10" xfId="32723"/>
    <cellStyle name="Normal 2 2 6 10 2" xfId="32724"/>
    <cellStyle name="Normal 2 2 6 10 2 2" xfId="32725"/>
    <cellStyle name="Normal 2 2 6 11" xfId="32726"/>
    <cellStyle name="Normal 2 2 6 11 2" xfId="32727"/>
    <cellStyle name="Normal 2 2 6 11 2 2" xfId="32728"/>
    <cellStyle name="Normal 2 2 6 12" xfId="32729"/>
    <cellStyle name="Normal 2 2 6 12 2" xfId="32730"/>
    <cellStyle name="Normal 2 2 6 12 2 2" xfId="32731"/>
    <cellStyle name="Normal 2 2 6 13" xfId="32732"/>
    <cellStyle name="Normal 2 2 6 13 2" xfId="32733"/>
    <cellStyle name="Normal 2 2 6 13 2 2" xfId="32734"/>
    <cellStyle name="Normal 2 2 6 14" xfId="32735"/>
    <cellStyle name="Normal 2 2 6 14 2" xfId="32736"/>
    <cellStyle name="Normal 2 2 6 14 2 2" xfId="32737"/>
    <cellStyle name="Normal 2 2 6 15" xfId="32738"/>
    <cellStyle name="Normal 2 2 6 15 2" xfId="32739"/>
    <cellStyle name="Normal 2 2 6 2" xfId="32740"/>
    <cellStyle name="Normal 2 2 6 2 2" xfId="32741"/>
    <cellStyle name="Normal 2 2 6 2 2 2" xfId="32742"/>
    <cellStyle name="Normal 2 2 6 3" xfId="32743"/>
    <cellStyle name="Normal 2 2 6 3 2" xfId="32744"/>
    <cellStyle name="Normal 2 2 6 3 2 2" xfId="32745"/>
    <cellStyle name="Normal 2 2 6 4" xfId="32746"/>
    <cellStyle name="Normal 2 2 6 4 2" xfId="32747"/>
    <cellStyle name="Normal 2 2 6 4 2 2" xfId="32748"/>
    <cellStyle name="Normal 2 2 6 5" xfId="32749"/>
    <cellStyle name="Normal 2 2 6 5 2" xfId="32750"/>
    <cellStyle name="Normal 2 2 6 5 2 2" xfId="32751"/>
    <cellStyle name="Normal 2 2 6 6" xfId="32752"/>
    <cellStyle name="Normal 2 2 6 6 2" xfId="32753"/>
    <cellStyle name="Normal 2 2 6 6 2 2" xfId="32754"/>
    <cellStyle name="Normal 2 2 6 7" xfId="32755"/>
    <cellStyle name="Normal 2 2 6 7 2" xfId="32756"/>
    <cellStyle name="Normal 2 2 6 7 2 2" xfId="32757"/>
    <cellStyle name="Normal 2 2 6 8" xfId="32758"/>
    <cellStyle name="Normal 2 2 6 8 2" xfId="32759"/>
    <cellStyle name="Normal 2 2 6 8 2 2" xfId="32760"/>
    <cellStyle name="Normal 2 2 6 9" xfId="32761"/>
    <cellStyle name="Normal 2 2 6 9 2" xfId="32762"/>
    <cellStyle name="Normal 2 2 6 9 2 2" xfId="32763"/>
    <cellStyle name="Normal 2 2 60" xfId="32764"/>
    <cellStyle name="Normal 2 2 61" xfId="32765"/>
    <cellStyle name="Normal 2 2 62" xfId="32766"/>
    <cellStyle name="Normal 2 2 63" xfId="32767"/>
    <cellStyle name="Normal 2 2 64" xfId="32768"/>
    <cellStyle name="Normal 2 2 65" xfId="32769"/>
    <cellStyle name="Normal 2 2 66" xfId="32770"/>
    <cellStyle name="Normal 2 2 67" xfId="32771"/>
    <cellStyle name="Normal 2 2 68" xfId="32772"/>
    <cellStyle name="Normal 2 2 69" xfId="32773"/>
    <cellStyle name="Normal 2 2 7" xfId="32774"/>
    <cellStyle name="Normal 2 2 7 10" xfId="32775"/>
    <cellStyle name="Normal 2 2 7 10 2" xfId="32776"/>
    <cellStyle name="Normal 2 2 7 10 2 2" xfId="32777"/>
    <cellStyle name="Normal 2 2 7 11" xfId="32778"/>
    <cellStyle name="Normal 2 2 7 11 2" xfId="32779"/>
    <cellStyle name="Normal 2 2 7 11 2 2" xfId="32780"/>
    <cellStyle name="Normal 2 2 7 12" xfId="32781"/>
    <cellStyle name="Normal 2 2 7 12 2" xfId="32782"/>
    <cellStyle name="Normal 2 2 7 12 2 2" xfId="32783"/>
    <cellStyle name="Normal 2 2 7 13" xfId="32784"/>
    <cellStyle name="Normal 2 2 7 13 2" xfId="32785"/>
    <cellStyle name="Normal 2 2 7 13 2 2" xfId="32786"/>
    <cellStyle name="Normal 2 2 7 14" xfId="32787"/>
    <cellStyle name="Normal 2 2 7 14 2" xfId="32788"/>
    <cellStyle name="Normal 2 2 7 14 2 2" xfId="32789"/>
    <cellStyle name="Normal 2 2 7 15" xfId="32790"/>
    <cellStyle name="Normal 2 2 7 15 2" xfId="32791"/>
    <cellStyle name="Normal 2 2 7 2" xfId="32792"/>
    <cellStyle name="Normal 2 2 7 2 2" xfId="32793"/>
    <cellStyle name="Normal 2 2 7 2 2 2" xfId="32794"/>
    <cellStyle name="Normal 2 2 7 2 2 2 2" xfId="32795"/>
    <cellStyle name="Normal 2 2 7 2 2 2 2 2" xfId="32796"/>
    <cellStyle name="Normal 2 2 7 2 2 2 3" xfId="32797"/>
    <cellStyle name="Normal 2 2 7 2 2 2 4" xfId="32798"/>
    <cellStyle name="Normal 2 2 7 2 2 2 5" xfId="49744"/>
    <cellStyle name="Normal 2 2 7 2 2 2_5 Year forecast v3 (2)" xfId="32799"/>
    <cellStyle name="Normal 2 2 7 2 2 3" xfId="32800"/>
    <cellStyle name="Normal 2 2 7 2 2 3 2" xfId="32801"/>
    <cellStyle name="Normal 2 2 7 2 2 3_5 Year forecast v3 (2)" xfId="32802"/>
    <cellStyle name="Normal 2 2 7 2 2 4" xfId="32803"/>
    <cellStyle name="Normal 2 2 7 2 2 5" xfId="49745"/>
    <cellStyle name="Normal 2 2 7 2 3" xfId="32804"/>
    <cellStyle name="Normal 2 2 7 2 4" xfId="32805"/>
    <cellStyle name="Normal 2 2 7 2 4 2" xfId="32806"/>
    <cellStyle name="Normal 2 2 7 2 5" xfId="32807"/>
    <cellStyle name="Normal 2 2 7 2 6" xfId="32808"/>
    <cellStyle name="Normal 2 2 7 2 7" xfId="49746"/>
    <cellStyle name="Normal 2 2 7 2_5 Year forecast v3 (2)" xfId="32809"/>
    <cellStyle name="Normal 2 2 7 3" xfId="32810"/>
    <cellStyle name="Normal 2 2 7 3 2" xfId="32811"/>
    <cellStyle name="Normal 2 2 7 3 2 2" xfId="32812"/>
    <cellStyle name="Normal 2 2 7 3 2 2 2" xfId="32813"/>
    <cellStyle name="Normal 2 2 7 3 2 2 3" xfId="49747"/>
    <cellStyle name="Normal 2 2 7 3 2 2_5 Year forecast v3 (2)" xfId="32814"/>
    <cellStyle name="Normal 2 2 7 3 2 3" xfId="32815"/>
    <cellStyle name="Normal 2 2 7 3 2 4" xfId="32816"/>
    <cellStyle name="Normal 2 2 7 3 2 5" xfId="49748"/>
    <cellStyle name="Normal 2 2 7 3 3" xfId="32817"/>
    <cellStyle name="Normal 2 2 7 3 3 2" xfId="32818"/>
    <cellStyle name="Normal 2 2 7 3 4" xfId="32819"/>
    <cellStyle name="Normal 2 2 7 3 5" xfId="49749"/>
    <cellStyle name="Normal 2 2 7 3_5 Year forecast v3 (2)" xfId="32820"/>
    <cellStyle name="Normal 2 2 7 4" xfId="32821"/>
    <cellStyle name="Normal 2 2 7 4 2" xfId="32822"/>
    <cellStyle name="Normal 2 2 7 4 2 2" xfId="32823"/>
    <cellStyle name="Normal 2 2 7 4 2 2 2" xfId="49750"/>
    <cellStyle name="Normal 2 2 7 4 3" xfId="49751"/>
    <cellStyle name="Normal 2 2 7 4_5 Year forecast v3 (2)" xfId="32824"/>
    <cellStyle name="Normal 2 2 7 5" xfId="32825"/>
    <cellStyle name="Normal 2 2 7 5 2" xfId="32826"/>
    <cellStyle name="Normal 2 2 7 5 2 2" xfId="32827"/>
    <cellStyle name="Normal 2 2 7 5 2 2 2" xfId="49752"/>
    <cellStyle name="Normal 2 2 7 6" xfId="32828"/>
    <cellStyle name="Normal 2 2 7 6 2" xfId="32829"/>
    <cellStyle name="Normal 2 2 7 6 2 2" xfId="32830"/>
    <cellStyle name="Normal 2 2 7 6 2 2 2" xfId="49753"/>
    <cellStyle name="Normal 2 2 7 7" xfId="32831"/>
    <cellStyle name="Normal 2 2 7 7 2" xfId="32832"/>
    <cellStyle name="Normal 2 2 7 7 2 2" xfId="32833"/>
    <cellStyle name="Normal 2 2 7 8" xfId="32834"/>
    <cellStyle name="Normal 2 2 7 8 2" xfId="32835"/>
    <cellStyle name="Normal 2 2 7 8 2 2" xfId="32836"/>
    <cellStyle name="Normal 2 2 7 9" xfId="32837"/>
    <cellStyle name="Normal 2 2 7 9 2" xfId="32838"/>
    <cellStyle name="Normal 2 2 7 9 2 2" xfId="32839"/>
    <cellStyle name="Normal 2 2 70" xfId="32840"/>
    <cellStyle name="Normal 2 2 71" xfId="32841"/>
    <cellStyle name="Normal 2 2 72" xfId="32842"/>
    <cellStyle name="Normal 2 2 73" xfId="32843"/>
    <cellStyle name="Normal 2 2 74" xfId="32844"/>
    <cellStyle name="Normal 2 2 75" xfId="32845"/>
    <cellStyle name="Normal 2 2 76" xfId="32846"/>
    <cellStyle name="Normal 2 2 77" xfId="32847"/>
    <cellStyle name="Normal 2 2 78" xfId="32848"/>
    <cellStyle name="Normal 2 2 79" xfId="32849"/>
    <cellStyle name="Normal 2 2 8" xfId="32850"/>
    <cellStyle name="Normal 2 2 8 10" xfId="32851"/>
    <cellStyle name="Normal 2 2 8 10 2" xfId="32852"/>
    <cellStyle name="Normal 2 2 8 10 2 2" xfId="32853"/>
    <cellStyle name="Normal 2 2 8 11" xfId="32854"/>
    <cellStyle name="Normal 2 2 8 11 2" xfId="32855"/>
    <cellStyle name="Normal 2 2 8 11 2 2" xfId="32856"/>
    <cellStyle name="Normal 2 2 8 12" xfId="32857"/>
    <cellStyle name="Normal 2 2 8 12 2" xfId="32858"/>
    <cellStyle name="Normal 2 2 8 12 2 2" xfId="32859"/>
    <cellStyle name="Normal 2 2 8 13" xfId="32860"/>
    <cellStyle name="Normal 2 2 8 13 2" xfId="32861"/>
    <cellStyle name="Normal 2 2 8 13 2 2" xfId="32862"/>
    <cellStyle name="Normal 2 2 8 14" xfId="32863"/>
    <cellStyle name="Normal 2 2 8 14 2" xfId="32864"/>
    <cellStyle name="Normal 2 2 8 14 2 2" xfId="32865"/>
    <cellStyle name="Normal 2 2 8 15" xfId="32866"/>
    <cellStyle name="Normal 2 2 8 15 2" xfId="32867"/>
    <cellStyle name="Normal 2 2 8 2" xfId="32868"/>
    <cellStyle name="Normal 2 2 8 2 2" xfId="32869"/>
    <cellStyle name="Normal 2 2 8 2 2 2" xfId="32870"/>
    <cellStyle name="Normal 2 2 8 3" xfId="32871"/>
    <cellStyle name="Normal 2 2 8 3 2" xfId="32872"/>
    <cellStyle name="Normal 2 2 8 3 2 2" xfId="32873"/>
    <cellStyle name="Normal 2 2 8 4" xfId="32874"/>
    <cellStyle name="Normal 2 2 8 4 2" xfId="32875"/>
    <cellStyle name="Normal 2 2 8 4 2 2" xfId="32876"/>
    <cellStyle name="Normal 2 2 8 5" xfId="32877"/>
    <cellStyle name="Normal 2 2 8 5 2" xfId="32878"/>
    <cellStyle name="Normal 2 2 8 5 2 2" xfId="32879"/>
    <cellStyle name="Normal 2 2 8 6" xfId="32880"/>
    <cellStyle name="Normal 2 2 8 6 2" xfId="32881"/>
    <cellStyle name="Normal 2 2 8 6 2 2" xfId="32882"/>
    <cellStyle name="Normal 2 2 8 7" xfId="32883"/>
    <cellStyle name="Normal 2 2 8 7 2" xfId="32884"/>
    <cellStyle name="Normal 2 2 8 7 2 2" xfId="32885"/>
    <cellStyle name="Normal 2 2 8 8" xfId="32886"/>
    <cellStyle name="Normal 2 2 8 8 2" xfId="32887"/>
    <cellStyle name="Normal 2 2 8 8 2 2" xfId="32888"/>
    <cellStyle name="Normal 2 2 8 9" xfId="32889"/>
    <cellStyle name="Normal 2 2 8 9 2" xfId="32890"/>
    <cellStyle name="Normal 2 2 8 9 2 2" xfId="32891"/>
    <cellStyle name="Normal 2 2 80" xfId="32892"/>
    <cellStyle name="Normal 2 2 81" xfId="32893"/>
    <cellStyle name="Normal 2 2 82" xfId="32894"/>
    <cellStyle name="Normal 2 2 83" xfId="32895"/>
    <cellStyle name="Normal 2 2 84" xfId="32896"/>
    <cellStyle name="Normal 2 2 85" xfId="32897"/>
    <cellStyle name="Normal 2 2 86" xfId="32898"/>
    <cellStyle name="Normal 2 2 87" xfId="32899"/>
    <cellStyle name="Normal 2 2 88" xfId="32900"/>
    <cellStyle name="Normal 2 2 89" xfId="32901"/>
    <cellStyle name="Normal 2 2 9" xfId="32902"/>
    <cellStyle name="Normal 2 2 9 10" xfId="32903"/>
    <cellStyle name="Normal 2 2 9 10 2" xfId="32904"/>
    <cellStyle name="Normal 2 2 9 10 2 2" xfId="32905"/>
    <cellStyle name="Normal 2 2 9 11" xfId="32906"/>
    <cellStyle name="Normal 2 2 9 11 2" xfId="32907"/>
    <cellStyle name="Normal 2 2 9 11 2 2" xfId="32908"/>
    <cellStyle name="Normal 2 2 9 12" xfId="32909"/>
    <cellStyle name="Normal 2 2 9 12 2" xfId="32910"/>
    <cellStyle name="Normal 2 2 9 12 2 2" xfId="32911"/>
    <cellStyle name="Normal 2 2 9 13" xfId="32912"/>
    <cellStyle name="Normal 2 2 9 13 2" xfId="32913"/>
    <cellStyle name="Normal 2 2 9 13 2 2" xfId="32914"/>
    <cellStyle name="Normal 2 2 9 14" xfId="32915"/>
    <cellStyle name="Normal 2 2 9 14 2" xfId="32916"/>
    <cellStyle name="Normal 2 2 9 14 2 2" xfId="32917"/>
    <cellStyle name="Normal 2 2 9 15" xfId="32918"/>
    <cellStyle name="Normal 2 2 9 15 2" xfId="32919"/>
    <cellStyle name="Normal 2 2 9 2" xfId="32920"/>
    <cellStyle name="Normal 2 2 9 2 2" xfId="32921"/>
    <cellStyle name="Normal 2 2 9 2 2 2" xfId="32922"/>
    <cellStyle name="Normal 2 2 9 2 2 2 2" xfId="49754"/>
    <cellStyle name="Normal 2 2 9 2 2 3" xfId="49755"/>
    <cellStyle name="Normal 2 2 9 2 3" xfId="32923"/>
    <cellStyle name="Normal 2 2 9 2 4" xfId="32924"/>
    <cellStyle name="Normal 2 2 9 2 5" xfId="49756"/>
    <cellStyle name="Normal 2 2 9 2_5 Year forecast v3 (2)" xfId="32925"/>
    <cellStyle name="Normal 2 2 9 3" xfId="32926"/>
    <cellStyle name="Normal 2 2 9 3 2" xfId="32927"/>
    <cellStyle name="Normal 2 2 9 3 2 2" xfId="32928"/>
    <cellStyle name="Normal 2 2 9 3 2 2 2" xfId="49757"/>
    <cellStyle name="Normal 2 2 9 3 3" xfId="49758"/>
    <cellStyle name="Normal 2 2 9 3_5 Year forecast v3 (2)" xfId="32929"/>
    <cellStyle name="Normal 2 2 9 4" xfId="32930"/>
    <cellStyle name="Normal 2 2 9 4 2" xfId="32931"/>
    <cellStyle name="Normal 2 2 9 4 2 2" xfId="32932"/>
    <cellStyle name="Normal 2 2 9 4 2 2 2" xfId="49759"/>
    <cellStyle name="Normal 2 2 9 5" xfId="32933"/>
    <cellStyle name="Normal 2 2 9 5 2" xfId="32934"/>
    <cellStyle name="Normal 2 2 9 5 2 2" xfId="32935"/>
    <cellStyle name="Normal 2 2 9 6" xfId="32936"/>
    <cellStyle name="Normal 2 2 9 6 2" xfId="32937"/>
    <cellStyle name="Normal 2 2 9 6 2 2" xfId="32938"/>
    <cellStyle name="Normal 2 2 9 7" xfId="32939"/>
    <cellStyle name="Normal 2 2 9 7 2" xfId="32940"/>
    <cellStyle name="Normal 2 2 9 7 2 2" xfId="32941"/>
    <cellStyle name="Normal 2 2 9 8" xfId="32942"/>
    <cellStyle name="Normal 2 2 9 8 2" xfId="32943"/>
    <cellStyle name="Normal 2 2 9 8 2 2" xfId="32944"/>
    <cellStyle name="Normal 2 2 9 9" xfId="32945"/>
    <cellStyle name="Normal 2 2 9 9 2" xfId="32946"/>
    <cellStyle name="Normal 2 2 9 9 2 2" xfId="32947"/>
    <cellStyle name="Normal 2 2 90" xfId="32948"/>
    <cellStyle name="Normal 2 2 91" xfId="32949"/>
    <cellStyle name="Normal 2 2 92" xfId="32950"/>
    <cellStyle name="Normal 2 2 93" xfId="32951"/>
    <cellStyle name="Normal 2 2 94" xfId="32952"/>
    <cellStyle name="Normal 2 2 95" xfId="32953"/>
    <cellStyle name="Normal 2 2 96" xfId="32954"/>
    <cellStyle name="Normal 2 2 97" xfId="32955"/>
    <cellStyle name="Normal 2 2 98" xfId="32956"/>
    <cellStyle name="Normal 2 2 99" xfId="32957"/>
    <cellStyle name="Normal 2 2_5 Year forecast v3 (2)" xfId="32958"/>
    <cellStyle name="Normal 2 20" xfId="32959"/>
    <cellStyle name="Normal 2 20 10" xfId="32960"/>
    <cellStyle name="Normal 2 20 10 2" xfId="32961"/>
    <cellStyle name="Normal 2 20 10 2 2" xfId="32962"/>
    <cellStyle name="Normal 2 20 11" xfId="32963"/>
    <cellStyle name="Normal 2 20 11 2" xfId="32964"/>
    <cellStyle name="Normal 2 20 11 2 2" xfId="32965"/>
    <cellStyle name="Normal 2 20 12" xfId="32966"/>
    <cellStyle name="Normal 2 20 12 2" xfId="32967"/>
    <cellStyle name="Normal 2 20 12 2 2" xfId="32968"/>
    <cellStyle name="Normal 2 20 13" xfId="32969"/>
    <cellStyle name="Normal 2 20 13 2" xfId="32970"/>
    <cellStyle name="Normal 2 20 13 2 2" xfId="32971"/>
    <cellStyle name="Normal 2 20 14" xfId="32972"/>
    <cellStyle name="Normal 2 20 14 2" xfId="32973"/>
    <cellStyle name="Normal 2 20 14 2 2" xfId="32974"/>
    <cellStyle name="Normal 2 20 15" xfId="32975"/>
    <cellStyle name="Normal 2 20 15 2" xfId="32976"/>
    <cellStyle name="Normal 2 20 2" xfId="32977"/>
    <cellStyle name="Normal 2 20 2 2" xfId="32978"/>
    <cellStyle name="Normal 2 20 2 2 2" xfId="32979"/>
    <cellStyle name="Normal 2 20 3" xfId="32980"/>
    <cellStyle name="Normal 2 20 3 2" xfId="32981"/>
    <cellStyle name="Normal 2 20 3 2 2" xfId="32982"/>
    <cellStyle name="Normal 2 20 4" xfId="32983"/>
    <cellStyle name="Normal 2 20 4 2" xfId="32984"/>
    <cellStyle name="Normal 2 20 4 2 2" xfId="32985"/>
    <cellStyle name="Normal 2 20 5" xfId="32986"/>
    <cellStyle name="Normal 2 20 5 2" xfId="32987"/>
    <cellStyle name="Normal 2 20 5 2 2" xfId="32988"/>
    <cellStyle name="Normal 2 20 6" xfId="32989"/>
    <cellStyle name="Normal 2 20 6 2" xfId="32990"/>
    <cellStyle name="Normal 2 20 6 2 2" xfId="32991"/>
    <cellStyle name="Normal 2 20 7" xfId="32992"/>
    <cellStyle name="Normal 2 20 7 2" xfId="32993"/>
    <cellStyle name="Normal 2 20 7 2 2" xfId="32994"/>
    <cellStyle name="Normal 2 20 8" xfId="32995"/>
    <cellStyle name="Normal 2 20 8 2" xfId="32996"/>
    <cellStyle name="Normal 2 20 8 2 2" xfId="32997"/>
    <cellStyle name="Normal 2 20 9" xfId="32998"/>
    <cellStyle name="Normal 2 20 9 2" xfId="32999"/>
    <cellStyle name="Normal 2 20 9 2 2" xfId="33000"/>
    <cellStyle name="Normal 2 21" xfId="33001"/>
    <cellStyle name="Normal 2 21 10" xfId="33002"/>
    <cellStyle name="Normal 2 21 10 2" xfId="33003"/>
    <cellStyle name="Normal 2 21 10 2 2" xfId="33004"/>
    <cellStyle name="Normal 2 21 11" xfId="33005"/>
    <cellStyle name="Normal 2 21 11 2" xfId="33006"/>
    <cellStyle name="Normal 2 21 11 2 2" xfId="33007"/>
    <cellStyle name="Normal 2 21 12" xfId="33008"/>
    <cellStyle name="Normal 2 21 12 2" xfId="33009"/>
    <cellStyle name="Normal 2 21 12 2 2" xfId="33010"/>
    <cellStyle name="Normal 2 21 13" xfId="33011"/>
    <cellStyle name="Normal 2 21 13 2" xfId="33012"/>
    <cellStyle name="Normal 2 21 13 2 2" xfId="33013"/>
    <cellStyle name="Normal 2 21 14" xfId="33014"/>
    <cellStyle name="Normal 2 21 14 2" xfId="33015"/>
    <cellStyle name="Normal 2 21 14 2 2" xfId="33016"/>
    <cellStyle name="Normal 2 21 15" xfId="33017"/>
    <cellStyle name="Normal 2 21 15 2" xfId="33018"/>
    <cellStyle name="Normal 2 21 2" xfId="33019"/>
    <cellStyle name="Normal 2 21 2 2" xfId="33020"/>
    <cellStyle name="Normal 2 21 2 2 2" xfId="33021"/>
    <cellStyle name="Normal 2 21 3" xfId="33022"/>
    <cellStyle name="Normal 2 21 3 2" xfId="33023"/>
    <cellStyle name="Normal 2 21 3 2 2" xfId="33024"/>
    <cellStyle name="Normal 2 21 4" xfId="33025"/>
    <cellStyle name="Normal 2 21 4 2" xfId="33026"/>
    <cellStyle name="Normal 2 21 4 2 2" xfId="33027"/>
    <cellStyle name="Normal 2 21 5" xfId="33028"/>
    <cellStyle name="Normal 2 21 5 2" xfId="33029"/>
    <cellStyle name="Normal 2 21 5 2 2" xfId="33030"/>
    <cellStyle name="Normal 2 21 6" xfId="33031"/>
    <cellStyle name="Normal 2 21 6 2" xfId="33032"/>
    <cellStyle name="Normal 2 21 6 2 2" xfId="33033"/>
    <cellStyle name="Normal 2 21 7" xfId="33034"/>
    <cellStyle name="Normal 2 21 7 2" xfId="33035"/>
    <cellStyle name="Normal 2 21 7 2 2" xfId="33036"/>
    <cellStyle name="Normal 2 21 8" xfId="33037"/>
    <cellStyle name="Normal 2 21 8 2" xfId="33038"/>
    <cellStyle name="Normal 2 21 8 2 2" xfId="33039"/>
    <cellStyle name="Normal 2 21 9" xfId="33040"/>
    <cellStyle name="Normal 2 21 9 2" xfId="33041"/>
    <cellStyle name="Normal 2 21 9 2 2" xfId="33042"/>
    <cellStyle name="Normal 2 22" xfId="33043"/>
    <cellStyle name="Normal 2 22 10" xfId="33044"/>
    <cellStyle name="Normal 2 22 10 2" xfId="33045"/>
    <cellStyle name="Normal 2 22 10 2 2" xfId="33046"/>
    <cellStyle name="Normal 2 22 11" xfId="33047"/>
    <cellStyle name="Normal 2 22 11 2" xfId="33048"/>
    <cellStyle name="Normal 2 22 11 2 2" xfId="33049"/>
    <cellStyle name="Normal 2 22 12" xfId="33050"/>
    <cellStyle name="Normal 2 22 12 2" xfId="33051"/>
    <cellStyle name="Normal 2 22 12 2 2" xfId="33052"/>
    <cellStyle name="Normal 2 22 13" xfId="33053"/>
    <cellStyle name="Normal 2 22 13 2" xfId="33054"/>
    <cellStyle name="Normal 2 22 13 2 2" xfId="33055"/>
    <cellStyle name="Normal 2 22 14" xfId="33056"/>
    <cellStyle name="Normal 2 22 14 2" xfId="33057"/>
    <cellStyle name="Normal 2 22 14 2 2" xfId="33058"/>
    <cellStyle name="Normal 2 22 15" xfId="33059"/>
    <cellStyle name="Normal 2 22 15 2" xfId="33060"/>
    <cellStyle name="Normal 2 22 2" xfId="33061"/>
    <cellStyle name="Normal 2 22 2 2" xfId="33062"/>
    <cellStyle name="Normal 2 22 2 2 2" xfId="33063"/>
    <cellStyle name="Normal 2 22 3" xfId="33064"/>
    <cellStyle name="Normal 2 22 3 2" xfId="33065"/>
    <cellStyle name="Normal 2 22 3 2 2" xfId="33066"/>
    <cellStyle name="Normal 2 22 4" xfId="33067"/>
    <cellStyle name="Normal 2 22 4 2" xfId="33068"/>
    <cellStyle name="Normal 2 22 4 2 2" xfId="33069"/>
    <cellStyle name="Normal 2 22 5" xfId="33070"/>
    <cellStyle name="Normal 2 22 5 2" xfId="33071"/>
    <cellStyle name="Normal 2 22 5 2 2" xfId="33072"/>
    <cellStyle name="Normal 2 22 6" xfId="33073"/>
    <cellStyle name="Normal 2 22 6 2" xfId="33074"/>
    <cellStyle name="Normal 2 22 6 2 2" xfId="33075"/>
    <cellStyle name="Normal 2 22 7" xfId="33076"/>
    <cellStyle name="Normal 2 22 7 2" xfId="33077"/>
    <cellStyle name="Normal 2 22 7 2 2" xfId="33078"/>
    <cellStyle name="Normal 2 22 8" xfId="33079"/>
    <cellStyle name="Normal 2 22 8 2" xfId="33080"/>
    <cellStyle name="Normal 2 22 8 2 2" xfId="33081"/>
    <cellStyle name="Normal 2 22 9" xfId="33082"/>
    <cellStyle name="Normal 2 22 9 2" xfId="33083"/>
    <cellStyle name="Normal 2 22 9 2 2" xfId="33084"/>
    <cellStyle name="Normal 2 23" xfId="33085"/>
    <cellStyle name="Normal 2 23 10" xfId="33086"/>
    <cellStyle name="Normal 2 23 10 2" xfId="33087"/>
    <cellStyle name="Normal 2 23 10 2 2" xfId="33088"/>
    <cellStyle name="Normal 2 23 11" xfId="33089"/>
    <cellStyle name="Normal 2 23 11 2" xfId="33090"/>
    <cellStyle name="Normal 2 23 11 2 2" xfId="33091"/>
    <cellStyle name="Normal 2 23 12" xfId="33092"/>
    <cellStyle name="Normal 2 23 12 2" xfId="33093"/>
    <cellStyle name="Normal 2 23 12 2 2" xfId="33094"/>
    <cellStyle name="Normal 2 23 13" xfId="33095"/>
    <cellStyle name="Normal 2 23 13 2" xfId="33096"/>
    <cellStyle name="Normal 2 23 13 2 2" xfId="33097"/>
    <cellStyle name="Normal 2 23 14" xfId="33098"/>
    <cellStyle name="Normal 2 23 14 2" xfId="33099"/>
    <cellStyle name="Normal 2 23 14 2 2" xfId="33100"/>
    <cellStyle name="Normal 2 23 15" xfId="33101"/>
    <cellStyle name="Normal 2 23 15 2" xfId="33102"/>
    <cellStyle name="Normal 2 23 2" xfId="33103"/>
    <cellStyle name="Normal 2 23 2 2" xfId="33104"/>
    <cellStyle name="Normal 2 23 2 2 2" xfId="33105"/>
    <cellStyle name="Normal 2 23 3" xfId="33106"/>
    <cellStyle name="Normal 2 23 3 2" xfId="33107"/>
    <cellStyle name="Normal 2 23 3 2 2" xfId="33108"/>
    <cellStyle name="Normal 2 23 4" xfId="33109"/>
    <cellStyle name="Normal 2 23 4 2" xfId="33110"/>
    <cellStyle name="Normal 2 23 4 2 2" xfId="33111"/>
    <cellStyle name="Normal 2 23 5" xfId="33112"/>
    <cellStyle name="Normal 2 23 5 2" xfId="33113"/>
    <cellStyle name="Normal 2 23 5 2 2" xfId="33114"/>
    <cellStyle name="Normal 2 23 6" xfId="33115"/>
    <cellStyle name="Normal 2 23 6 2" xfId="33116"/>
    <cellStyle name="Normal 2 23 6 2 2" xfId="33117"/>
    <cellStyle name="Normal 2 23 7" xfId="33118"/>
    <cellStyle name="Normal 2 23 7 2" xfId="33119"/>
    <cellStyle name="Normal 2 23 7 2 2" xfId="33120"/>
    <cellStyle name="Normal 2 23 8" xfId="33121"/>
    <cellStyle name="Normal 2 23 8 2" xfId="33122"/>
    <cellStyle name="Normal 2 23 8 2 2" xfId="33123"/>
    <cellStyle name="Normal 2 23 9" xfId="33124"/>
    <cellStyle name="Normal 2 23 9 2" xfId="33125"/>
    <cellStyle name="Normal 2 23 9 2 2" xfId="33126"/>
    <cellStyle name="Normal 2 24" xfId="33127"/>
    <cellStyle name="Normal 2 24 10" xfId="33128"/>
    <cellStyle name="Normal 2 24 10 2" xfId="33129"/>
    <cellStyle name="Normal 2 24 10 2 2" xfId="33130"/>
    <cellStyle name="Normal 2 24 11" xfId="33131"/>
    <cellStyle name="Normal 2 24 11 2" xfId="33132"/>
    <cellStyle name="Normal 2 24 11 2 2" xfId="33133"/>
    <cellStyle name="Normal 2 24 12" xfId="33134"/>
    <cellStyle name="Normal 2 24 12 2" xfId="33135"/>
    <cellStyle name="Normal 2 24 12 2 2" xfId="33136"/>
    <cellStyle name="Normal 2 24 13" xfId="33137"/>
    <cellStyle name="Normal 2 24 13 2" xfId="33138"/>
    <cellStyle name="Normal 2 24 13 2 2" xfId="33139"/>
    <cellStyle name="Normal 2 24 14" xfId="33140"/>
    <cellStyle name="Normal 2 24 14 2" xfId="33141"/>
    <cellStyle name="Normal 2 24 14 2 2" xfId="33142"/>
    <cellStyle name="Normal 2 24 15" xfId="33143"/>
    <cellStyle name="Normal 2 24 15 2" xfId="33144"/>
    <cellStyle name="Normal 2 24 2" xfId="33145"/>
    <cellStyle name="Normal 2 24 2 2" xfId="33146"/>
    <cellStyle name="Normal 2 24 2 2 2" xfId="33147"/>
    <cellStyle name="Normal 2 24 3" xfId="33148"/>
    <cellStyle name="Normal 2 24 3 2" xfId="33149"/>
    <cellStyle name="Normal 2 24 3 2 2" xfId="33150"/>
    <cellStyle name="Normal 2 24 4" xfId="33151"/>
    <cellStyle name="Normal 2 24 4 2" xfId="33152"/>
    <cellStyle name="Normal 2 24 4 2 2" xfId="33153"/>
    <cellStyle name="Normal 2 24 5" xfId="33154"/>
    <cellStyle name="Normal 2 24 5 2" xfId="33155"/>
    <cellStyle name="Normal 2 24 5 2 2" xfId="33156"/>
    <cellStyle name="Normal 2 24 6" xfId="33157"/>
    <cellStyle name="Normal 2 24 6 2" xfId="33158"/>
    <cellStyle name="Normal 2 24 6 2 2" xfId="33159"/>
    <cellStyle name="Normal 2 24 7" xfId="33160"/>
    <cellStyle name="Normal 2 24 7 2" xfId="33161"/>
    <cellStyle name="Normal 2 24 7 2 2" xfId="33162"/>
    <cellStyle name="Normal 2 24 8" xfId="33163"/>
    <cellStyle name="Normal 2 24 8 2" xfId="33164"/>
    <cellStyle name="Normal 2 24 8 2 2" xfId="33165"/>
    <cellStyle name="Normal 2 24 9" xfId="33166"/>
    <cellStyle name="Normal 2 24 9 2" xfId="33167"/>
    <cellStyle name="Normal 2 24 9 2 2" xfId="33168"/>
    <cellStyle name="Normal 2 25" xfId="33169"/>
    <cellStyle name="Normal 2 25 10" xfId="33170"/>
    <cellStyle name="Normal 2 25 10 2" xfId="33171"/>
    <cellStyle name="Normal 2 25 10 2 2" xfId="33172"/>
    <cellStyle name="Normal 2 25 11" xfId="33173"/>
    <cellStyle name="Normal 2 25 11 2" xfId="33174"/>
    <cellStyle name="Normal 2 25 11 2 2" xfId="33175"/>
    <cellStyle name="Normal 2 25 12" xfId="33176"/>
    <cellStyle name="Normal 2 25 12 2" xfId="33177"/>
    <cellStyle name="Normal 2 25 12 2 2" xfId="33178"/>
    <cellStyle name="Normal 2 25 13" xfId="33179"/>
    <cellStyle name="Normal 2 25 13 2" xfId="33180"/>
    <cellStyle name="Normal 2 25 13 2 2" xfId="33181"/>
    <cellStyle name="Normal 2 25 14" xfId="33182"/>
    <cellStyle name="Normal 2 25 14 2" xfId="33183"/>
    <cellStyle name="Normal 2 25 14 2 2" xfId="33184"/>
    <cellStyle name="Normal 2 25 15" xfId="33185"/>
    <cellStyle name="Normal 2 25 15 2" xfId="33186"/>
    <cellStyle name="Normal 2 25 2" xfId="33187"/>
    <cellStyle name="Normal 2 25 2 2" xfId="33188"/>
    <cellStyle name="Normal 2 25 2 2 2" xfId="33189"/>
    <cellStyle name="Normal 2 25 3" xfId="33190"/>
    <cellStyle name="Normal 2 25 3 2" xfId="33191"/>
    <cellStyle name="Normal 2 25 3 2 2" xfId="33192"/>
    <cellStyle name="Normal 2 25 4" xfId="33193"/>
    <cellStyle name="Normal 2 25 4 2" xfId="33194"/>
    <cellStyle name="Normal 2 25 4 2 2" xfId="33195"/>
    <cellStyle name="Normal 2 25 5" xfId="33196"/>
    <cellStyle name="Normal 2 25 5 2" xfId="33197"/>
    <cellStyle name="Normal 2 25 5 2 2" xfId="33198"/>
    <cellStyle name="Normal 2 25 6" xfId="33199"/>
    <cellStyle name="Normal 2 25 6 2" xfId="33200"/>
    <cellStyle name="Normal 2 25 6 2 2" xfId="33201"/>
    <cellStyle name="Normal 2 25 7" xfId="33202"/>
    <cellStyle name="Normal 2 25 7 2" xfId="33203"/>
    <cellStyle name="Normal 2 25 7 2 2" xfId="33204"/>
    <cellStyle name="Normal 2 25 8" xfId="33205"/>
    <cellStyle name="Normal 2 25 8 2" xfId="33206"/>
    <cellStyle name="Normal 2 25 8 2 2" xfId="33207"/>
    <cellStyle name="Normal 2 25 9" xfId="33208"/>
    <cellStyle name="Normal 2 25 9 2" xfId="33209"/>
    <cellStyle name="Normal 2 25 9 2 2" xfId="33210"/>
    <cellStyle name="Normal 2 26" xfId="33211"/>
    <cellStyle name="Normal 2 26 10" xfId="33212"/>
    <cellStyle name="Normal 2 26 10 2" xfId="33213"/>
    <cellStyle name="Normal 2 26 10 2 2" xfId="33214"/>
    <cellStyle name="Normal 2 26 11" xfId="33215"/>
    <cellStyle name="Normal 2 26 11 2" xfId="33216"/>
    <cellStyle name="Normal 2 26 11 2 2" xfId="33217"/>
    <cellStyle name="Normal 2 26 12" xfId="33218"/>
    <cellStyle name="Normal 2 26 12 2" xfId="33219"/>
    <cellStyle name="Normal 2 26 12 2 2" xfId="33220"/>
    <cellStyle name="Normal 2 26 13" xfId="33221"/>
    <cellStyle name="Normal 2 26 13 2" xfId="33222"/>
    <cellStyle name="Normal 2 26 13 2 2" xfId="33223"/>
    <cellStyle name="Normal 2 26 14" xfId="33224"/>
    <cellStyle name="Normal 2 26 14 2" xfId="33225"/>
    <cellStyle name="Normal 2 26 14 2 2" xfId="33226"/>
    <cellStyle name="Normal 2 26 15" xfId="33227"/>
    <cellStyle name="Normal 2 26 15 2" xfId="33228"/>
    <cellStyle name="Normal 2 26 2" xfId="33229"/>
    <cellStyle name="Normal 2 26 2 2" xfId="33230"/>
    <cellStyle name="Normal 2 26 2 2 2" xfId="33231"/>
    <cellStyle name="Normal 2 26 3" xfId="33232"/>
    <cellStyle name="Normal 2 26 3 2" xfId="33233"/>
    <cellStyle name="Normal 2 26 3 2 2" xfId="33234"/>
    <cellStyle name="Normal 2 26 4" xfId="33235"/>
    <cellStyle name="Normal 2 26 4 2" xfId="33236"/>
    <cellStyle name="Normal 2 26 4 2 2" xfId="33237"/>
    <cellStyle name="Normal 2 26 5" xfId="33238"/>
    <cellStyle name="Normal 2 26 5 2" xfId="33239"/>
    <cellStyle name="Normal 2 26 5 2 2" xfId="33240"/>
    <cellStyle name="Normal 2 26 6" xfId="33241"/>
    <cellStyle name="Normal 2 26 6 2" xfId="33242"/>
    <cellStyle name="Normal 2 26 6 2 2" xfId="33243"/>
    <cellStyle name="Normal 2 26 7" xfId="33244"/>
    <cellStyle name="Normal 2 26 7 2" xfId="33245"/>
    <cellStyle name="Normal 2 26 7 2 2" xfId="33246"/>
    <cellStyle name="Normal 2 26 8" xfId="33247"/>
    <cellStyle name="Normal 2 26 8 2" xfId="33248"/>
    <cellStyle name="Normal 2 26 8 2 2" xfId="33249"/>
    <cellStyle name="Normal 2 26 9" xfId="33250"/>
    <cellStyle name="Normal 2 26 9 2" xfId="33251"/>
    <cellStyle name="Normal 2 26 9 2 2" xfId="33252"/>
    <cellStyle name="Normal 2 27" xfId="33253"/>
    <cellStyle name="Normal 2 27 10" xfId="33254"/>
    <cellStyle name="Normal 2 27 10 2" xfId="33255"/>
    <cellStyle name="Normal 2 27 10 2 2" xfId="33256"/>
    <cellStyle name="Normal 2 27 11" xfId="33257"/>
    <cellStyle name="Normal 2 27 11 2" xfId="33258"/>
    <cellStyle name="Normal 2 27 11 2 2" xfId="33259"/>
    <cellStyle name="Normal 2 27 12" xfId="33260"/>
    <cellStyle name="Normal 2 27 12 2" xfId="33261"/>
    <cellStyle name="Normal 2 27 12 2 2" xfId="33262"/>
    <cellStyle name="Normal 2 27 13" xfId="33263"/>
    <cellStyle name="Normal 2 27 13 2" xfId="33264"/>
    <cellStyle name="Normal 2 27 13 2 2" xfId="33265"/>
    <cellStyle name="Normal 2 27 14" xfId="33266"/>
    <cellStyle name="Normal 2 27 14 2" xfId="33267"/>
    <cellStyle name="Normal 2 27 14 2 2" xfId="33268"/>
    <cellStyle name="Normal 2 27 15" xfId="33269"/>
    <cellStyle name="Normal 2 27 15 2" xfId="33270"/>
    <cellStyle name="Normal 2 27 2" xfId="33271"/>
    <cellStyle name="Normal 2 27 2 2" xfId="33272"/>
    <cellStyle name="Normal 2 27 2 2 2" xfId="33273"/>
    <cellStyle name="Normal 2 27 3" xfId="33274"/>
    <cellStyle name="Normal 2 27 3 2" xfId="33275"/>
    <cellStyle name="Normal 2 27 3 2 2" xfId="33276"/>
    <cellStyle name="Normal 2 27 4" xfId="33277"/>
    <cellStyle name="Normal 2 27 4 2" xfId="33278"/>
    <cellStyle name="Normal 2 27 4 2 2" xfId="33279"/>
    <cellStyle name="Normal 2 27 5" xfId="33280"/>
    <cellStyle name="Normal 2 27 5 2" xfId="33281"/>
    <cellStyle name="Normal 2 27 5 2 2" xfId="33282"/>
    <cellStyle name="Normal 2 27 6" xfId="33283"/>
    <cellStyle name="Normal 2 27 6 2" xfId="33284"/>
    <cellStyle name="Normal 2 27 6 2 2" xfId="33285"/>
    <cellStyle name="Normal 2 27 7" xfId="33286"/>
    <cellStyle name="Normal 2 27 7 2" xfId="33287"/>
    <cellStyle name="Normal 2 27 7 2 2" xfId="33288"/>
    <cellStyle name="Normal 2 27 8" xfId="33289"/>
    <cellStyle name="Normal 2 27 8 2" xfId="33290"/>
    <cellStyle name="Normal 2 27 8 2 2" xfId="33291"/>
    <cellStyle name="Normal 2 27 9" xfId="33292"/>
    <cellStyle name="Normal 2 27 9 2" xfId="33293"/>
    <cellStyle name="Normal 2 27 9 2 2" xfId="33294"/>
    <cellStyle name="Normal 2 28" xfId="33295"/>
    <cellStyle name="Normal 2 28 10" xfId="33296"/>
    <cellStyle name="Normal 2 28 10 2" xfId="33297"/>
    <cellStyle name="Normal 2 28 10 2 2" xfId="33298"/>
    <cellStyle name="Normal 2 28 11" xfId="33299"/>
    <cellStyle name="Normal 2 28 11 2" xfId="33300"/>
    <cellStyle name="Normal 2 28 11 2 2" xfId="33301"/>
    <cellStyle name="Normal 2 28 12" xfId="33302"/>
    <cellStyle name="Normal 2 28 12 2" xfId="33303"/>
    <cellStyle name="Normal 2 28 12 2 2" xfId="33304"/>
    <cellStyle name="Normal 2 28 13" xfId="33305"/>
    <cellStyle name="Normal 2 28 13 2" xfId="33306"/>
    <cellStyle name="Normal 2 28 13 2 2" xfId="33307"/>
    <cellStyle name="Normal 2 28 14" xfId="33308"/>
    <cellStyle name="Normal 2 28 14 2" xfId="33309"/>
    <cellStyle name="Normal 2 28 14 2 2" xfId="33310"/>
    <cellStyle name="Normal 2 28 15" xfId="33311"/>
    <cellStyle name="Normal 2 28 15 2" xfId="33312"/>
    <cellStyle name="Normal 2 28 2" xfId="33313"/>
    <cellStyle name="Normal 2 28 2 2" xfId="33314"/>
    <cellStyle name="Normal 2 28 2 2 2" xfId="33315"/>
    <cellStyle name="Normal 2 28 3" xfId="33316"/>
    <cellStyle name="Normal 2 28 3 2" xfId="33317"/>
    <cellStyle name="Normal 2 28 3 2 2" xfId="33318"/>
    <cellStyle name="Normal 2 28 4" xfId="33319"/>
    <cellStyle name="Normal 2 28 4 2" xfId="33320"/>
    <cellStyle name="Normal 2 28 4 2 2" xfId="33321"/>
    <cellStyle name="Normal 2 28 5" xfId="33322"/>
    <cellStyle name="Normal 2 28 5 2" xfId="33323"/>
    <cellStyle name="Normal 2 28 5 2 2" xfId="33324"/>
    <cellStyle name="Normal 2 28 6" xfId="33325"/>
    <cellStyle name="Normal 2 28 6 2" xfId="33326"/>
    <cellStyle name="Normal 2 28 6 2 2" xfId="33327"/>
    <cellStyle name="Normal 2 28 7" xfId="33328"/>
    <cellStyle name="Normal 2 28 7 2" xfId="33329"/>
    <cellStyle name="Normal 2 28 7 2 2" xfId="33330"/>
    <cellStyle name="Normal 2 28 8" xfId="33331"/>
    <cellStyle name="Normal 2 28 8 2" xfId="33332"/>
    <cellStyle name="Normal 2 28 8 2 2" xfId="33333"/>
    <cellStyle name="Normal 2 28 9" xfId="33334"/>
    <cellStyle name="Normal 2 28 9 2" xfId="33335"/>
    <cellStyle name="Normal 2 28 9 2 2" xfId="33336"/>
    <cellStyle name="Normal 2 29" xfId="33337"/>
    <cellStyle name="Normal 2 29 10" xfId="33338"/>
    <cellStyle name="Normal 2 29 10 2" xfId="33339"/>
    <cellStyle name="Normal 2 29 10 2 2" xfId="33340"/>
    <cellStyle name="Normal 2 29 11" xfId="33341"/>
    <cellStyle name="Normal 2 29 11 2" xfId="33342"/>
    <cellStyle name="Normal 2 29 11 2 2" xfId="33343"/>
    <cellStyle name="Normal 2 29 12" xfId="33344"/>
    <cellStyle name="Normal 2 29 12 2" xfId="33345"/>
    <cellStyle name="Normal 2 29 12 2 2" xfId="33346"/>
    <cellStyle name="Normal 2 29 13" xfId="33347"/>
    <cellStyle name="Normal 2 29 13 2" xfId="33348"/>
    <cellStyle name="Normal 2 29 13 2 2" xfId="33349"/>
    <cellStyle name="Normal 2 29 14" xfId="33350"/>
    <cellStyle name="Normal 2 29 14 2" xfId="33351"/>
    <cellStyle name="Normal 2 29 14 2 2" xfId="33352"/>
    <cellStyle name="Normal 2 29 15" xfId="33353"/>
    <cellStyle name="Normal 2 29 15 2" xfId="33354"/>
    <cellStyle name="Normal 2 29 2" xfId="33355"/>
    <cellStyle name="Normal 2 29 2 2" xfId="33356"/>
    <cellStyle name="Normal 2 29 2 2 2" xfId="33357"/>
    <cellStyle name="Normal 2 29 3" xfId="33358"/>
    <cellStyle name="Normal 2 29 3 2" xfId="33359"/>
    <cellStyle name="Normal 2 29 3 2 2" xfId="33360"/>
    <cellStyle name="Normal 2 29 4" xfId="33361"/>
    <cellStyle name="Normal 2 29 4 2" xfId="33362"/>
    <cellStyle name="Normal 2 29 4 2 2" xfId="33363"/>
    <cellStyle name="Normal 2 29 5" xfId="33364"/>
    <cellStyle name="Normal 2 29 5 2" xfId="33365"/>
    <cellStyle name="Normal 2 29 5 2 2" xfId="33366"/>
    <cellStyle name="Normal 2 29 6" xfId="33367"/>
    <cellStyle name="Normal 2 29 6 2" xfId="33368"/>
    <cellStyle name="Normal 2 29 6 2 2" xfId="33369"/>
    <cellStyle name="Normal 2 29 7" xfId="33370"/>
    <cellStyle name="Normal 2 29 7 2" xfId="33371"/>
    <cellStyle name="Normal 2 29 7 2 2" xfId="33372"/>
    <cellStyle name="Normal 2 29 8" xfId="33373"/>
    <cellStyle name="Normal 2 29 8 2" xfId="33374"/>
    <cellStyle name="Normal 2 29 8 2 2" xfId="33375"/>
    <cellStyle name="Normal 2 29 9" xfId="33376"/>
    <cellStyle name="Normal 2 29 9 2" xfId="33377"/>
    <cellStyle name="Normal 2 29 9 2 2" xfId="33378"/>
    <cellStyle name="Normal 2 3" xfId="33379"/>
    <cellStyle name="Normal 2 3 2" xfId="33380"/>
    <cellStyle name="Normal 2 3 2 2" xfId="33381"/>
    <cellStyle name="Normal 2 3 2 2 2" xfId="33382"/>
    <cellStyle name="Normal 2 30" xfId="33383"/>
    <cellStyle name="Normal 2 30 10" xfId="33384"/>
    <cellStyle name="Normal 2 30 10 2" xfId="33385"/>
    <cellStyle name="Normal 2 30 10 2 2" xfId="33386"/>
    <cellStyle name="Normal 2 30 11" xfId="33387"/>
    <cellStyle name="Normal 2 30 11 2" xfId="33388"/>
    <cellStyle name="Normal 2 30 11 2 2" xfId="33389"/>
    <cellStyle name="Normal 2 30 12" xfId="33390"/>
    <cellStyle name="Normal 2 30 12 2" xfId="33391"/>
    <cellStyle name="Normal 2 30 12 2 2" xfId="33392"/>
    <cellStyle name="Normal 2 30 13" xfId="33393"/>
    <cellStyle name="Normal 2 30 13 2" xfId="33394"/>
    <cellStyle name="Normal 2 30 13 2 2" xfId="33395"/>
    <cellStyle name="Normal 2 30 14" xfId="33396"/>
    <cellStyle name="Normal 2 30 14 2" xfId="33397"/>
    <cellStyle name="Normal 2 30 14 2 2" xfId="33398"/>
    <cellStyle name="Normal 2 30 15" xfId="33399"/>
    <cellStyle name="Normal 2 30 15 2" xfId="33400"/>
    <cellStyle name="Normal 2 30 2" xfId="33401"/>
    <cellStyle name="Normal 2 30 2 2" xfId="33402"/>
    <cellStyle name="Normal 2 30 2 2 2" xfId="33403"/>
    <cellStyle name="Normal 2 30 3" xfId="33404"/>
    <cellStyle name="Normal 2 30 3 2" xfId="33405"/>
    <cellStyle name="Normal 2 30 3 2 2" xfId="33406"/>
    <cellStyle name="Normal 2 30 4" xfId="33407"/>
    <cellStyle name="Normal 2 30 4 2" xfId="33408"/>
    <cellStyle name="Normal 2 30 4 2 2" xfId="33409"/>
    <cellStyle name="Normal 2 30 5" xfId="33410"/>
    <cellStyle name="Normal 2 30 5 2" xfId="33411"/>
    <cellStyle name="Normal 2 30 5 2 2" xfId="33412"/>
    <cellStyle name="Normal 2 30 6" xfId="33413"/>
    <cellStyle name="Normal 2 30 6 2" xfId="33414"/>
    <cellStyle name="Normal 2 30 6 2 2" xfId="33415"/>
    <cellStyle name="Normal 2 30 7" xfId="33416"/>
    <cellStyle name="Normal 2 30 7 2" xfId="33417"/>
    <cellStyle name="Normal 2 30 7 2 2" xfId="33418"/>
    <cellStyle name="Normal 2 30 8" xfId="33419"/>
    <cellStyle name="Normal 2 30 8 2" xfId="33420"/>
    <cellStyle name="Normal 2 30 8 2 2" xfId="33421"/>
    <cellStyle name="Normal 2 30 9" xfId="33422"/>
    <cellStyle name="Normal 2 30 9 2" xfId="33423"/>
    <cellStyle name="Normal 2 30 9 2 2" xfId="33424"/>
    <cellStyle name="Normal 2 31" xfId="33425"/>
    <cellStyle name="Normal 2 31 10" xfId="33426"/>
    <cellStyle name="Normal 2 31 10 2" xfId="33427"/>
    <cellStyle name="Normal 2 31 10 2 2" xfId="33428"/>
    <cellStyle name="Normal 2 31 11" xfId="33429"/>
    <cellStyle name="Normal 2 31 11 2" xfId="33430"/>
    <cellStyle name="Normal 2 31 11 2 2" xfId="33431"/>
    <cellStyle name="Normal 2 31 12" xfId="33432"/>
    <cellStyle name="Normal 2 31 12 2" xfId="33433"/>
    <cellStyle name="Normal 2 31 12 2 2" xfId="33434"/>
    <cellStyle name="Normal 2 31 13" xfId="33435"/>
    <cellStyle name="Normal 2 31 13 2" xfId="33436"/>
    <cellStyle name="Normal 2 31 13 2 2" xfId="33437"/>
    <cellStyle name="Normal 2 31 14" xfId="33438"/>
    <cellStyle name="Normal 2 31 14 2" xfId="33439"/>
    <cellStyle name="Normal 2 31 14 2 2" xfId="33440"/>
    <cellStyle name="Normal 2 31 15" xfId="33441"/>
    <cellStyle name="Normal 2 31 15 2" xfId="33442"/>
    <cellStyle name="Normal 2 31 2" xfId="33443"/>
    <cellStyle name="Normal 2 31 2 2" xfId="33444"/>
    <cellStyle name="Normal 2 31 2 2 2" xfId="33445"/>
    <cellStyle name="Normal 2 31 3" xfId="33446"/>
    <cellStyle name="Normal 2 31 3 2" xfId="33447"/>
    <cellStyle name="Normal 2 31 3 2 2" xfId="33448"/>
    <cellStyle name="Normal 2 31 4" xfId="33449"/>
    <cellStyle name="Normal 2 31 4 2" xfId="33450"/>
    <cellStyle name="Normal 2 31 4 2 2" xfId="33451"/>
    <cellStyle name="Normal 2 31 5" xfId="33452"/>
    <cellStyle name="Normal 2 31 5 2" xfId="33453"/>
    <cellStyle name="Normal 2 31 5 2 2" xfId="33454"/>
    <cellStyle name="Normal 2 31 6" xfId="33455"/>
    <cellStyle name="Normal 2 31 6 2" xfId="33456"/>
    <cellStyle name="Normal 2 31 6 2 2" xfId="33457"/>
    <cellStyle name="Normal 2 31 7" xfId="33458"/>
    <cellStyle name="Normal 2 31 7 2" xfId="33459"/>
    <cellStyle name="Normal 2 31 7 2 2" xfId="33460"/>
    <cellStyle name="Normal 2 31 8" xfId="33461"/>
    <cellStyle name="Normal 2 31 8 2" xfId="33462"/>
    <cellStyle name="Normal 2 31 8 2 2" xfId="33463"/>
    <cellStyle name="Normal 2 31 9" xfId="33464"/>
    <cellStyle name="Normal 2 31 9 2" xfId="33465"/>
    <cellStyle name="Normal 2 31 9 2 2" xfId="33466"/>
    <cellStyle name="Normal 2 32" xfId="33467"/>
    <cellStyle name="Normal 2 32 10" xfId="33468"/>
    <cellStyle name="Normal 2 32 10 2" xfId="33469"/>
    <cellStyle name="Normal 2 32 10 2 2" xfId="33470"/>
    <cellStyle name="Normal 2 32 11" xfId="33471"/>
    <cellStyle name="Normal 2 32 11 2" xfId="33472"/>
    <cellStyle name="Normal 2 32 11 2 2" xfId="33473"/>
    <cellStyle name="Normal 2 32 12" xfId="33474"/>
    <cellStyle name="Normal 2 32 12 2" xfId="33475"/>
    <cellStyle name="Normal 2 32 12 2 2" xfId="33476"/>
    <cellStyle name="Normal 2 32 13" xfId="33477"/>
    <cellStyle name="Normal 2 32 13 2" xfId="33478"/>
    <cellStyle name="Normal 2 32 13 2 2" xfId="33479"/>
    <cellStyle name="Normal 2 32 14" xfId="33480"/>
    <cellStyle name="Normal 2 32 14 2" xfId="33481"/>
    <cellStyle name="Normal 2 32 14 2 2" xfId="33482"/>
    <cellStyle name="Normal 2 32 15" xfId="33483"/>
    <cellStyle name="Normal 2 32 15 2" xfId="33484"/>
    <cellStyle name="Normal 2 32 2" xfId="33485"/>
    <cellStyle name="Normal 2 32 2 2" xfId="33486"/>
    <cellStyle name="Normal 2 32 2 2 2" xfId="33487"/>
    <cellStyle name="Normal 2 32 3" xfId="33488"/>
    <cellStyle name="Normal 2 32 3 2" xfId="33489"/>
    <cellStyle name="Normal 2 32 3 2 2" xfId="33490"/>
    <cellStyle name="Normal 2 32 4" xfId="33491"/>
    <cellStyle name="Normal 2 32 4 2" xfId="33492"/>
    <cellStyle name="Normal 2 32 4 2 2" xfId="33493"/>
    <cellStyle name="Normal 2 32 5" xfId="33494"/>
    <cellStyle name="Normal 2 32 5 2" xfId="33495"/>
    <cellStyle name="Normal 2 32 5 2 2" xfId="33496"/>
    <cellStyle name="Normal 2 32 6" xfId="33497"/>
    <cellStyle name="Normal 2 32 6 2" xfId="33498"/>
    <cellStyle name="Normal 2 32 6 2 2" xfId="33499"/>
    <cellStyle name="Normal 2 32 7" xfId="33500"/>
    <cellStyle name="Normal 2 32 7 2" xfId="33501"/>
    <cellStyle name="Normal 2 32 7 2 2" xfId="33502"/>
    <cellStyle name="Normal 2 32 8" xfId="33503"/>
    <cellStyle name="Normal 2 32 8 2" xfId="33504"/>
    <cellStyle name="Normal 2 32 8 2 2" xfId="33505"/>
    <cellStyle name="Normal 2 32 9" xfId="33506"/>
    <cellStyle name="Normal 2 32 9 2" xfId="33507"/>
    <cellStyle name="Normal 2 32 9 2 2" xfId="33508"/>
    <cellStyle name="Normal 2 33" xfId="33509"/>
    <cellStyle name="Normal 2 33 10" xfId="33510"/>
    <cellStyle name="Normal 2 33 10 2" xfId="33511"/>
    <cellStyle name="Normal 2 33 10 2 2" xfId="33512"/>
    <cellStyle name="Normal 2 33 11" xfId="33513"/>
    <cellStyle name="Normal 2 33 11 2" xfId="33514"/>
    <cellStyle name="Normal 2 33 11 2 2" xfId="33515"/>
    <cellStyle name="Normal 2 33 12" xfId="33516"/>
    <cellStyle name="Normal 2 33 12 2" xfId="33517"/>
    <cellStyle name="Normal 2 33 12 2 2" xfId="33518"/>
    <cellStyle name="Normal 2 33 13" xfId="33519"/>
    <cellStyle name="Normal 2 33 13 2" xfId="33520"/>
    <cellStyle name="Normal 2 33 13 2 2" xfId="33521"/>
    <cellStyle name="Normal 2 33 14" xfId="33522"/>
    <cellStyle name="Normal 2 33 14 2" xfId="33523"/>
    <cellStyle name="Normal 2 33 14 2 2" xfId="33524"/>
    <cellStyle name="Normal 2 33 15" xfId="33525"/>
    <cellStyle name="Normal 2 33 15 2" xfId="33526"/>
    <cellStyle name="Normal 2 33 2" xfId="33527"/>
    <cellStyle name="Normal 2 33 2 2" xfId="33528"/>
    <cellStyle name="Normal 2 33 2 2 2" xfId="33529"/>
    <cellStyle name="Normal 2 33 3" xfId="33530"/>
    <cellStyle name="Normal 2 33 3 2" xfId="33531"/>
    <cellStyle name="Normal 2 33 3 2 2" xfId="33532"/>
    <cellStyle name="Normal 2 33 4" xfId="33533"/>
    <cellStyle name="Normal 2 33 4 2" xfId="33534"/>
    <cellStyle name="Normal 2 33 4 2 2" xfId="33535"/>
    <cellStyle name="Normal 2 33 5" xfId="33536"/>
    <cellStyle name="Normal 2 33 5 2" xfId="33537"/>
    <cellStyle name="Normal 2 33 5 2 2" xfId="33538"/>
    <cellStyle name="Normal 2 33 6" xfId="33539"/>
    <cellStyle name="Normal 2 33 6 2" xfId="33540"/>
    <cellStyle name="Normal 2 33 6 2 2" xfId="33541"/>
    <cellStyle name="Normal 2 33 7" xfId="33542"/>
    <cellStyle name="Normal 2 33 7 2" xfId="33543"/>
    <cellStyle name="Normal 2 33 7 2 2" xfId="33544"/>
    <cellStyle name="Normal 2 33 8" xfId="33545"/>
    <cellStyle name="Normal 2 33 8 2" xfId="33546"/>
    <cellStyle name="Normal 2 33 8 2 2" xfId="33547"/>
    <cellStyle name="Normal 2 33 9" xfId="33548"/>
    <cellStyle name="Normal 2 33 9 2" xfId="33549"/>
    <cellStyle name="Normal 2 33 9 2 2" xfId="33550"/>
    <cellStyle name="Normal 2 34" xfId="33551"/>
    <cellStyle name="Normal 2 34 10" xfId="33552"/>
    <cellStyle name="Normal 2 34 10 2" xfId="33553"/>
    <cellStyle name="Normal 2 34 10 2 2" xfId="33554"/>
    <cellStyle name="Normal 2 34 11" xfId="33555"/>
    <cellStyle name="Normal 2 34 11 2" xfId="33556"/>
    <cellStyle name="Normal 2 34 11 2 2" xfId="33557"/>
    <cellStyle name="Normal 2 34 12" xfId="33558"/>
    <cellStyle name="Normal 2 34 12 2" xfId="33559"/>
    <cellStyle name="Normal 2 34 12 2 2" xfId="33560"/>
    <cellStyle name="Normal 2 34 13" xfId="33561"/>
    <cellStyle name="Normal 2 34 13 2" xfId="33562"/>
    <cellStyle name="Normal 2 34 13 2 2" xfId="33563"/>
    <cellStyle name="Normal 2 34 14" xfId="33564"/>
    <cellStyle name="Normal 2 34 14 2" xfId="33565"/>
    <cellStyle name="Normal 2 34 14 2 2" xfId="33566"/>
    <cellStyle name="Normal 2 34 15" xfId="33567"/>
    <cellStyle name="Normal 2 34 15 2" xfId="33568"/>
    <cellStyle name="Normal 2 34 2" xfId="33569"/>
    <cellStyle name="Normal 2 34 2 2" xfId="33570"/>
    <cellStyle name="Normal 2 34 2 2 2" xfId="33571"/>
    <cellStyle name="Normal 2 34 3" xfId="33572"/>
    <cellStyle name="Normal 2 34 3 2" xfId="33573"/>
    <cellStyle name="Normal 2 34 3 2 2" xfId="33574"/>
    <cellStyle name="Normal 2 34 4" xfId="33575"/>
    <cellStyle name="Normal 2 34 4 2" xfId="33576"/>
    <cellStyle name="Normal 2 34 4 2 2" xfId="33577"/>
    <cellStyle name="Normal 2 34 5" xfId="33578"/>
    <cellStyle name="Normal 2 34 5 2" xfId="33579"/>
    <cellStyle name="Normal 2 34 5 2 2" xfId="33580"/>
    <cellStyle name="Normal 2 34 6" xfId="33581"/>
    <cellStyle name="Normal 2 34 6 2" xfId="33582"/>
    <cellStyle name="Normal 2 34 6 2 2" xfId="33583"/>
    <cellStyle name="Normal 2 34 7" xfId="33584"/>
    <cellStyle name="Normal 2 34 7 2" xfId="33585"/>
    <cellStyle name="Normal 2 34 7 2 2" xfId="33586"/>
    <cellStyle name="Normal 2 34 8" xfId="33587"/>
    <cellStyle name="Normal 2 34 8 2" xfId="33588"/>
    <cellStyle name="Normal 2 34 8 2 2" xfId="33589"/>
    <cellStyle name="Normal 2 34 9" xfId="33590"/>
    <cellStyle name="Normal 2 34 9 2" xfId="33591"/>
    <cellStyle name="Normal 2 34 9 2 2" xfId="33592"/>
    <cellStyle name="Normal 2 35" xfId="33593"/>
    <cellStyle name="Normal 2 35 10" xfId="33594"/>
    <cellStyle name="Normal 2 35 10 2" xfId="33595"/>
    <cellStyle name="Normal 2 35 10 2 2" xfId="33596"/>
    <cellStyle name="Normal 2 35 11" xfId="33597"/>
    <cellStyle name="Normal 2 35 11 2" xfId="33598"/>
    <cellStyle name="Normal 2 35 11 2 2" xfId="33599"/>
    <cellStyle name="Normal 2 35 12" xfId="33600"/>
    <cellStyle name="Normal 2 35 12 2" xfId="33601"/>
    <cellStyle name="Normal 2 35 12 2 2" xfId="33602"/>
    <cellStyle name="Normal 2 35 13" xfId="33603"/>
    <cellStyle name="Normal 2 35 13 2" xfId="33604"/>
    <cellStyle name="Normal 2 35 13 2 2" xfId="33605"/>
    <cellStyle name="Normal 2 35 14" xfId="33606"/>
    <cellStyle name="Normal 2 35 14 2" xfId="33607"/>
    <cellStyle name="Normal 2 35 14 2 2" xfId="33608"/>
    <cellStyle name="Normal 2 35 15" xfId="33609"/>
    <cellStyle name="Normal 2 35 15 2" xfId="33610"/>
    <cellStyle name="Normal 2 35 2" xfId="33611"/>
    <cellStyle name="Normal 2 35 2 2" xfId="33612"/>
    <cellStyle name="Normal 2 35 2 2 2" xfId="33613"/>
    <cellStyle name="Normal 2 35 3" xfId="33614"/>
    <cellStyle name="Normal 2 35 3 2" xfId="33615"/>
    <cellStyle name="Normal 2 35 3 2 2" xfId="33616"/>
    <cellStyle name="Normal 2 35 4" xfId="33617"/>
    <cellStyle name="Normal 2 35 4 2" xfId="33618"/>
    <cellStyle name="Normal 2 35 4 2 2" xfId="33619"/>
    <cellStyle name="Normal 2 35 5" xfId="33620"/>
    <cellStyle name="Normal 2 35 5 2" xfId="33621"/>
    <cellStyle name="Normal 2 35 5 2 2" xfId="33622"/>
    <cellStyle name="Normal 2 35 6" xfId="33623"/>
    <cellStyle name="Normal 2 35 6 2" xfId="33624"/>
    <cellStyle name="Normal 2 35 6 2 2" xfId="33625"/>
    <cellStyle name="Normal 2 35 7" xfId="33626"/>
    <cellStyle name="Normal 2 35 7 2" xfId="33627"/>
    <cellStyle name="Normal 2 35 7 2 2" xfId="33628"/>
    <cellStyle name="Normal 2 35 8" xfId="33629"/>
    <cellStyle name="Normal 2 35 8 2" xfId="33630"/>
    <cellStyle name="Normal 2 35 8 2 2" xfId="33631"/>
    <cellStyle name="Normal 2 35 9" xfId="33632"/>
    <cellStyle name="Normal 2 35 9 2" xfId="33633"/>
    <cellStyle name="Normal 2 35 9 2 2" xfId="33634"/>
    <cellStyle name="Normal 2 36" xfId="33635"/>
    <cellStyle name="Normal 2 36 10" xfId="33636"/>
    <cellStyle name="Normal 2 36 10 2" xfId="33637"/>
    <cellStyle name="Normal 2 36 10 2 2" xfId="33638"/>
    <cellStyle name="Normal 2 36 11" xfId="33639"/>
    <cellStyle name="Normal 2 36 11 2" xfId="33640"/>
    <cellStyle name="Normal 2 36 11 2 2" xfId="33641"/>
    <cellStyle name="Normal 2 36 12" xfId="33642"/>
    <cellStyle name="Normal 2 36 12 2" xfId="33643"/>
    <cellStyle name="Normal 2 36 12 2 2" xfId="33644"/>
    <cellStyle name="Normal 2 36 13" xfId="33645"/>
    <cellStyle name="Normal 2 36 13 2" xfId="33646"/>
    <cellStyle name="Normal 2 36 13 2 2" xfId="33647"/>
    <cellStyle name="Normal 2 36 14" xfId="33648"/>
    <cellStyle name="Normal 2 36 14 2" xfId="33649"/>
    <cellStyle name="Normal 2 36 14 2 2" xfId="33650"/>
    <cellStyle name="Normal 2 36 15" xfId="33651"/>
    <cellStyle name="Normal 2 36 15 2" xfId="33652"/>
    <cellStyle name="Normal 2 36 2" xfId="33653"/>
    <cellStyle name="Normal 2 36 2 2" xfId="33654"/>
    <cellStyle name="Normal 2 36 2 2 2" xfId="33655"/>
    <cellStyle name="Normal 2 36 3" xfId="33656"/>
    <cellStyle name="Normal 2 36 3 2" xfId="33657"/>
    <cellStyle name="Normal 2 36 3 2 2" xfId="33658"/>
    <cellStyle name="Normal 2 36 4" xfId="33659"/>
    <cellStyle name="Normal 2 36 4 2" xfId="33660"/>
    <cellStyle name="Normal 2 36 4 2 2" xfId="33661"/>
    <cellStyle name="Normal 2 36 5" xfId="33662"/>
    <cellStyle name="Normal 2 36 5 2" xfId="33663"/>
    <cellStyle name="Normal 2 36 5 2 2" xfId="33664"/>
    <cellStyle name="Normal 2 36 6" xfId="33665"/>
    <cellStyle name="Normal 2 36 6 2" xfId="33666"/>
    <cellStyle name="Normal 2 36 6 2 2" xfId="33667"/>
    <cellStyle name="Normal 2 36 7" xfId="33668"/>
    <cellStyle name="Normal 2 36 7 2" xfId="33669"/>
    <cellStyle name="Normal 2 36 7 2 2" xfId="33670"/>
    <cellStyle name="Normal 2 36 8" xfId="33671"/>
    <cellStyle name="Normal 2 36 8 2" xfId="33672"/>
    <cellStyle name="Normal 2 36 8 2 2" xfId="33673"/>
    <cellStyle name="Normal 2 36 9" xfId="33674"/>
    <cellStyle name="Normal 2 36 9 2" xfId="33675"/>
    <cellStyle name="Normal 2 36 9 2 2" xfId="33676"/>
    <cellStyle name="Normal 2 37" xfId="33677"/>
    <cellStyle name="Normal 2 37 10" xfId="33678"/>
    <cellStyle name="Normal 2 37 10 2" xfId="33679"/>
    <cellStyle name="Normal 2 37 10 2 2" xfId="33680"/>
    <cellStyle name="Normal 2 37 11" xfId="33681"/>
    <cellStyle name="Normal 2 37 11 2" xfId="33682"/>
    <cellStyle name="Normal 2 37 11 2 2" xfId="33683"/>
    <cellStyle name="Normal 2 37 12" xfId="33684"/>
    <cellStyle name="Normal 2 37 12 2" xfId="33685"/>
    <cellStyle name="Normal 2 37 12 2 2" xfId="33686"/>
    <cellStyle name="Normal 2 37 13" xfId="33687"/>
    <cellStyle name="Normal 2 37 13 2" xfId="33688"/>
    <cellStyle name="Normal 2 37 13 2 2" xfId="33689"/>
    <cellStyle name="Normal 2 37 14" xfId="33690"/>
    <cellStyle name="Normal 2 37 14 2" xfId="33691"/>
    <cellStyle name="Normal 2 37 14 2 2" xfId="33692"/>
    <cellStyle name="Normal 2 37 15" xfId="33693"/>
    <cellStyle name="Normal 2 37 15 2" xfId="33694"/>
    <cellStyle name="Normal 2 37 2" xfId="33695"/>
    <cellStyle name="Normal 2 37 2 2" xfId="33696"/>
    <cellStyle name="Normal 2 37 2 2 2" xfId="33697"/>
    <cellStyle name="Normal 2 37 3" xfId="33698"/>
    <cellStyle name="Normal 2 37 3 2" xfId="33699"/>
    <cellStyle name="Normal 2 37 3 2 2" xfId="33700"/>
    <cellStyle name="Normal 2 37 4" xfId="33701"/>
    <cellStyle name="Normal 2 37 4 2" xfId="33702"/>
    <cellStyle name="Normal 2 37 4 2 2" xfId="33703"/>
    <cellStyle name="Normal 2 37 5" xfId="33704"/>
    <cellStyle name="Normal 2 37 5 2" xfId="33705"/>
    <cellStyle name="Normal 2 37 5 2 2" xfId="33706"/>
    <cellStyle name="Normal 2 37 6" xfId="33707"/>
    <cellStyle name="Normal 2 37 6 2" xfId="33708"/>
    <cellStyle name="Normal 2 37 6 2 2" xfId="33709"/>
    <cellStyle name="Normal 2 37 7" xfId="33710"/>
    <cellStyle name="Normal 2 37 7 2" xfId="33711"/>
    <cellStyle name="Normal 2 37 7 2 2" xfId="33712"/>
    <cellStyle name="Normal 2 37 8" xfId="33713"/>
    <cellStyle name="Normal 2 37 8 2" xfId="33714"/>
    <cellStyle name="Normal 2 37 8 2 2" xfId="33715"/>
    <cellStyle name="Normal 2 37 9" xfId="33716"/>
    <cellStyle name="Normal 2 37 9 2" xfId="33717"/>
    <cellStyle name="Normal 2 37 9 2 2" xfId="33718"/>
    <cellStyle name="Normal 2 38" xfId="33719"/>
    <cellStyle name="Normal 2 38 10" xfId="33720"/>
    <cellStyle name="Normal 2 38 10 2" xfId="33721"/>
    <cellStyle name="Normal 2 38 10 2 2" xfId="33722"/>
    <cellStyle name="Normal 2 38 11" xfId="33723"/>
    <cellStyle name="Normal 2 38 11 2" xfId="33724"/>
    <cellStyle name="Normal 2 38 11 2 2" xfId="33725"/>
    <cellStyle name="Normal 2 38 12" xfId="33726"/>
    <cellStyle name="Normal 2 38 12 2" xfId="33727"/>
    <cellStyle name="Normal 2 38 12 2 2" xfId="33728"/>
    <cellStyle name="Normal 2 38 13" xfId="33729"/>
    <cellStyle name="Normal 2 38 13 2" xfId="33730"/>
    <cellStyle name="Normal 2 38 13 2 2" xfId="33731"/>
    <cellStyle name="Normal 2 38 14" xfId="33732"/>
    <cellStyle name="Normal 2 38 14 2" xfId="33733"/>
    <cellStyle name="Normal 2 38 14 2 2" xfId="33734"/>
    <cellStyle name="Normal 2 38 15" xfId="33735"/>
    <cellStyle name="Normal 2 38 15 2" xfId="33736"/>
    <cellStyle name="Normal 2 38 2" xfId="33737"/>
    <cellStyle name="Normal 2 38 2 2" xfId="33738"/>
    <cellStyle name="Normal 2 38 2 2 2" xfId="33739"/>
    <cellStyle name="Normal 2 38 3" xfId="33740"/>
    <cellStyle name="Normal 2 38 3 2" xfId="33741"/>
    <cellStyle name="Normal 2 38 3 2 2" xfId="33742"/>
    <cellStyle name="Normal 2 38 4" xfId="33743"/>
    <cellStyle name="Normal 2 38 4 2" xfId="33744"/>
    <cellStyle name="Normal 2 38 4 2 2" xfId="33745"/>
    <cellStyle name="Normal 2 38 5" xfId="33746"/>
    <cellStyle name="Normal 2 38 5 2" xfId="33747"/>
    <cellStyle name="Normal 2 38 5 2 2" xfId="33748"/>
    <cellStyle name="Normal 2 38 6" xfId="33749"/>
    <cellStyle name="Normal 2 38 6 2" xfId="33750"/>
    <cellStyle name="Normal 2 38 6 2 2" xfId="33751"/>
    <cellStyle name="Normal 2 38 7" xfId="33752"/>
    <cellStyle name="Normal 2 38 7 2" xfId="33753"/>
    <cellStyle name="Normal 2 38 7 2 2" xfId="33754"/>
    <cellStyle name="Normal 2 38 8" xfId="33755"/>
    <cellStyle name="Normal 2 38 8 2" xfId="33756"/>
    <cellStyle name="Normal 2 38 8 2 2" xfId="33757"/>
    <cellStyle name="Normal 2 38 9" xfId="33758"/>
    <cellStyle name="Normal 2 38 9 2" xfId="33759"/>
    <cellStyle name="Normal 2 38 9 2 2" xfId="33760"/>
    <cellStyle name="Normal 2 39" xfId="33761"/>
    <cellStyle name="Normal 2 39 2" xfId="33762"/>
    <cellStyle name="Normal 2 39 2 2" xfId="33763"/>
    <cellStyle name="Normal 2 39 2 2 2" xfId="49760"/>
    <cellStyle name="Normal 2 4" xfId="33764"/>
    <cellStyle name="Normal 2 4 2" xfId="33765"/>
    <cellStyle name="Normal 2 4 2 2" xfId="33766"/>
    <cellStyle name="Normal 2 40" xfId="33767"/>
    <cellStyle name="Normal 2 40 2" xfId="33768"/>
    <cellStyle name="Normal 2 40 2 2" xfId="33769"/>
    <cellStyle name="Normal 2 40 2 2 2" xfId="49761"/>
    <cellStyle name="Normal 2 41" xfId="33770"/>
    <cellStyle name="Normal 2 41 2" xfId="33771"/>
    <cellStyle name="Normal 2 41 2 2" xfId="33772"/>
    <cellStyle name="Normal 2 41 2 2 2" xfId="49762"/>
    <cellStyle name="Normal 2 42" xfId="33773"/>
    <cellStyle name="Normal 2 42 2" xfId="33774"/>
    <cellStyle name="Normal 2 42 2 2" xfId="33775"/>
    <cellStyle name="Normal 2 42 2 2 2" xfId="49763"/>
    <cellStyle name="Normal 2 43" xfId="33776"/>
    <cellStyle name="Normal 2 43 2" xfId="33777"/>
    <cellStyle name="Normal 2 43 2 2" xfId="33778"/>
    <cellStyle name="Normal 2 43 2 2 2" xfId="49764"/>
    <cellStyle name="Normal 2 44" xfId="33779"/>
    <cellStyle name="Normal 2 44 2" xfId="33780"/>
    <cellStyle name="Normal 2 44 2 2" xfId="49765"/>
    <cellStyle name="Normal 2 45" xfId="33781"/>
    <cellStyle name="Normal 2 45 2" xfId="33782"/>
    <cellStyle name="Normal 2 45 2 2" xfId="49766"/>
    <cellStyle name="Normal 2 46" xfId="33783"/>
    <cellStyle name="Normal 2 47" xfId="33784"/>
    <cellStyle name="Normal 2 48" xfId="33785"/>
    <cellStyle name="Normal 2 49" xfId="33786"/>
    <cellStyle name="Normal 2 5" xfId="33787"/>
    <cellStyle name="Normal 2 5 2" xfId="33788"/>
    <cellStyle name="Normal 2 5 2 2" xfId="33789"/>
    <cellStyle name="Normal 2 50" xfId="33790"/>
    <cellStyle name="Normal 2 51" xfId="33791"/>
    <cellStyle name="Normal 2 52" xfId="33792"/>
    <cellStyle name="Normal 2 53" xfId="33793"/>
    <cellStyle name="Normal 2 54" xfId="33794"/>
    <cellStyle name="Normal 2 55" xfId="33795"/>
    <cellStyle name="Normal 2 56" xfId="33796"/>
    <cellStyle name="Normal 2 57" xfId="33797"/>
    <cellStyle name="Normal 2 58" xfId="33798"/>
    <cellStyle name="Normal 2 59" xfId="33799"/>
    <cellStyle name="Normal 2 6" xfId="33800"/>
    <cellStyle name="Normal 2 6 2" xfId="33801"/>
    <cellStyle name="Normal 2 6 2 2" xfId="33802"/>
    <cellStyle name="Normal 2 60" xfId="33803"/>
    <cellStyle name="Normal 2 61" xfId="33804"/>
    <cellStyle name="Normal 2 62" xfId="33805"/>
    <cellStyle name="Normal 2 63" xfId="33806"/>
    <cellStyle name="Normal 2 64" xfId="33807"/>
    <cellStyle name="Normal 2 65" xfId="33808"/>
    <cellStyle name="Normal 2 66" xfId="33809"/>
    <cellStyle name="Normal 2 67" xfId="33810"/>
    <cellStyle name="Normal 2 68" xfId="33811"/>
    <cellStyle name="Normal 2 69" xfId="33812"/>
    <cellStyle name="Normal 2 7" xfId="33813"/>
    <cellStyle name="Normal 2 7 2" xfId="33814"/>
    <cellStyle name="Normal 2 7 2 2" xfId="33815"/>
    <cellStyle name="Normal 2 7 2 2 2" xfId="49767"/>
    <cellStyle name="Normal 2 70" xfId="33816"/>
    <cellStyle name="Normal 2 71" xfId="33817"/>
    <cellStyle name="Normal 2 72" xfId="33818"/>
    <cellStyle name="Normal 2 73" xfId="33819"/>
    <cellStyle name="Normal 2 74" xfId="33820"/>
    <cellStyle name="Normal 2 75" xfId="33821"/>
    <cellStyle name="Normal 2 76" xfId="33822"/>
    <cellStyle name="Normal 2 77" xfId="33823"/>
    <cellStyle name="Normal 2 78" xfId="33824"/>
    <cellStyle name="Normal 2 79" xfId="33825"/>
    <cellStyle name="Normal 2 8" xfId="33826"/>
    <cellStyle name="Normal 2 8 2" xfId="33827"/>
    <cellStyle name="Normal 2 8 2 2" xfId="33828"/>
    <cellStyle name="Normal 2 8 2 2 2" xfId="49768"/>
    <cellStyle name="Normal 2 80" xfId="33829"/>
    <cellStyle name="Normal 2 81" xfId="33830"/>
    <cellStyle name="Normal 2 82" xfId="33831"/>
    <cellStyle name="Normal 2 83" xfId="33832"/>
    <cellStyle name="Normal 2 84" xfId="33833"/>
    <cellStyle name="Normal 2 85" xfId="33834"/>
    <cellStyle name="Normal 2 86" xfId="33835"/>
    <cellStyle name="Normal 2 87" xfId="33836"/>
    <cellStyle name="Normal 2 88" xfId="33837"/>
    <cellStyle name="Normal 2 89" xfId="33838"/>
    <cellStyle name="Normal 2 9" xfId="33839"/>
    <cellStyle name="Normal 2 9 2" xfId="33840"/>
    <cellStyle name="Normal 2 9 2 2" xfId="33841"/>
    <cellStyle name="Normal 2 9 2 2 2" xfId="49769"/>
    <cellStyle name="Normal 2 90" xfId="33842"/>
    <cellStyle name="Normal 2 91" xfId="33843"/>
    <cellStyle name="Normal 2 92" xfId="33844"/>
    <cellStyle name="Normal 2 93" xfId="33845"/>
    <cellStyle name="Normal 2 94" xfId="33846"/>
    <cellStyle name="Normal 2 95" xfId="33847"/>
    <cellStyle name="Normal 2 96" xfId="33848"/>
    <cellStyle name="Normal 2 97" xfId="33849"/>
    <cellStyle name="Normal 2 98" xfId="33850"/>
    <cellStyle name="Normal 2 99" xfId="33851"/>
    <cellStyle name="Normal 2_# 83.4 DTP REC WITH DBN AS AT 31.3.2009- final" xfId="33852"/>
    <cellStyle name="Normal 20" xfId="33853"/>
    <cellStyle name="Normal 20 2" xfId="33854"/>
    <cellStyle name="Normal 20 3" xfId="33855"/>
    <cellStyle name="Normal 20 4" xfId="33856"/>
    <cellStyle name="Normal 20 5" xfId="33857"/>
    <cellStyle name="Normal 200" xfId="33858"/>
    <cellStyle name="Normal 201" xfId="33859"/>
    <cellStyle name="Normal 202" xfId="33860"/>
    <cellStyle name="Normal 203" xfId="33861"/>
    <cellStyle name="Normal 204" xfId="33862"/>
    <cellStyle name="Normal 205" xfId="33863"/>
    <cellStyle name="Normal 206" xfId="33864"/>
    <cellStyle name="Normal 207" xfId="33865"/>
    <cellStyle name="Normal 208" xfId="33866"/>
    <cellStyle name="Normal 209" xfId="33867"/>
    <cellStyle name="Normal 21" xfId="33868"/>
    <cellStyle name="Normal 21 2" xfId="33869"/>
    <cellStyle name="Normal 21 3" xfId="33870"/>
    <cellStyle name="Normal 21 4" xfId="33871"/>
    <cellStyle name="Normal 21 5" xfId="33872"/>
    <cellStyle name="Normal 210" xfId="33873"/>
    <cellStyle name="Normal 211" xfId="33874"/>
    <cellStyle name="Normal 212" xfId="33875"/>
    <cellStyle name="Normal 213" xfId="33876"/>
    <cellStyle name="Normal 214" xfId="49770"/>
    <cellStyle name="Normal 215" xfId="49771"/>
    <cellStyle name="Normal 216" xfId="49772"/>
    <cellStyle name="Normal 217" xfId="49773"/>
    <cellStyle name="Normal 22" xfId="33877"/>
    <cellStyle name="Normal 22 2" xfId="33878"/>
    <cellStyle name="Normal 22 3" xfId="33879"/>
    <cellStyle name="Normal 22 4" xfId="33880"/>
    <cellStyle name="Normal 22 5" xfId="33881"/>
    <cellStyle name="Normal 22 6" xfId="49774"/>
    <cellStyle name="Normal 23" xfId="33882"/>
    <cellStyle name="Normal 23 2" xfId="49775"/>
    <cellStyle name="Normal 24" xfId="33883"/>
    <cellStyle name="Normal 24 2" xfId="49776"/>
    <cellStyle name="Normal 25" xfId="33884"/>
    <cellStyle name="Normal 26" xfId="33885"/>
    <cellStyle name="Normal 26 10" xfId="33886"/>
    <cellStyle name="Normal 26 10 2" xfId="33887"/>
    <cellStyle name="Normal 26 10 2 2" xfId="33888"/>
    <cellStyle name="Normal 26 11" xfId="33889"/>
    <cellStyle name="Normal 26 11 2" xfId="33890"/>
    <cellStyle name="Normal 26 11 2 2" xfId="33891"/>
    <cellStyle name="Normal 26 12" xfId="33892"/>
    <cellStyle name="Normal 26 12 2" xfId="33893"/>
    <cellStyle name="Normal 26 12 2 2" xfId="33894"/>
    <cellStyle name="Normal 26 13" xfId="33895"/>
    <cellStyle name="Normal 26 13 2" xfId="33896"/>
    <cellStyle name="Normal 26 13 2 2" xfId="33897"/>
    <cellStyle name="Normal 26 14" xfId="33898"/>
    <cellStyle name="Normal 26 14 2" xfId="33899"/>
    <cellStyle name="Normal 26 14 2 2" xfId="33900"/>
    <cellStyle name="Normal 26 15" xfId="33901"/>
    <cellStyle name="Normal 26 15 2" xfId="33902"/>
    <cellStyle name="Normal 26 2" xfId="33903"/>
    <cellStyle name="Normal 26 2 2" xfId="33904"/>
    <cellStyle name="Normal 26 2 2 2" xfId="33905"/>
    <cellStyle name="Normal 26 3" xfId="33906"/>
    <cellStyle name="Normal 26 3 2" xfId="33907"/>
    <cellStyle name="Normal 26 3 2 2" xfId="33908"/>
    <cellStyle name="Normal 26 4" xfId="33909"/>
    <cellStyle name="Normal 26 4 2" xfId="33910"/>
    <cellStyle name="Normal 26 4 2 2" xfId="33911"/>
    <cellStyle name="Normal 26 5" xfId="33912"/>
    <cellStyle name="Normal 26 5 2" xfId="33913"/>
    <cellStyle name="Normal 26 5 2 2" xfId="33914"/>
    <cellStyle name="Normal 26 6" xfId="33915"/>
    <cellStyle name="Normal 26 6 2" xfId="33916"/>
    <cellStyle name="Normal 26 6 2 2" xfId="33917"/>
    <cellStyle name="Normal 26 7" xfId="33918"/>
    <cellStyle name="Normal 26 7 2" xfId="33919"/>
    <cellStyle name="Normal 26 7 2 2" xfId="33920"/>
    <cellStyle name="Normal 26 8" xfId="33921"/>
    <cellStyle name="Normal 26 8 2" xfId="33922"/>
    <cellStyle name="Normal 26 8 2 2" xfId="33923"/>
    <cellStyle name="Normal 26 9" xfId="33924"/>
    <cellStyle name="Normal 26 9 2" xfId="33925"/>
    <cellStyle name="Normal 26 9 2 2" xfId="33926"/>
    <cellStyle name="Normal 27" xfId="33927"/>
    <cellStyle name="Normal 27 10" xfId="33928"/>
    <cellStyle name="Normal 27 10 2" xfId="33929"/>
    <cellStyle name="Normal 27 10 2 2" xfId="33930"/>
    <cellStyle name="Normal 27 11" xfId="33931"/>
    <cellStyle name="Normal 27 11 2" xfId="33932"/>
    <cellStyle name="Normal 27 11 2 2" xfId="33933"/>
    <cellStyle name="Normal 27 12" xfId="33934"/>
    <cellStyle name="Normal 27 12 2" xfId="33935"/>
    <cellStyle name="Normal 27 12 2 2" xfId="33936"/>
    <cellStyle name="Normal 27 13" xfId="33937"/>
    <cellStyle name="Normal 27 13 2" xfId="33938"/>
    <cellStyle name="Normal 27 13 2 2" xfId="33939"/>
    <cellStyle name="Normal 27 14" xfId="33940"/>
    <cellStyle name="Normal 27 14 2" xfId="33941"/>
    <cellStyle name="Normal 27 14 2 2" xfId="33942"/>
    <cellStyle name="Normal 27 15" xfId="33943"/>
    <cellStyle name="Normal 27 15 2" xfId="33944"/>
    <cellStyle name="Normal 27 2" xfId="33945"/>
    <cellStyle name="Normal 27 2 2" xfId="33946"/>
    <cellStyle name="Normal 27 2 2 2" xfId="33947"/>
    <cellStyle name="Normal 27 3" xfId="33948"/>
    <cellStyle name="Normal 27 3 2" xfId="33949"/>
    <cellStyle name="Normal 27 3 2 2" xfId="33950"/>
    <cellStyle name="Normal 27 4" xfId="33951"/>
    <cellStyle name="Normal 27 4 2" xfId="33952"/>
    <cellStyle name="Normal 27 4 2 2" xfId="33953"/>
    <cellStyle name="Normal 27 5" xfId="33954"/>
    <cellStyle name="Normal 27 5 2" xfId="33955"/>
    <cellStyle name="Normal 27 5 2 2" xfId="33956"/>
    <cellStyle name="Normal 27 6" xfId="33957"/>
    <cellStyle name="Normal 27 6 2" xfId="33958"/>
    <cellStyle name="Normal 27 6 2 2" xfId="33959"/>
    <cellStyle name="Normal 27 7" xfId="33960"/>
    <cellStyle name="Normal 27 7 2" xfId="33961"/>
    <cellStyle name="Normal 27 7 2 2" xfId="33962"/>
    <cellStyle name="Normal 27 8" xfId="33963"/>
    <cellStyle name="Normal 27 8 2" xfId="33964"/>
    <cellStyle name="Normal 27 8 2 2" xfId="33965"/>
    <cellStyle name="Normal 27 9" xfId="33966"/>
    <cellStyle name="Normal 27 9 2" xfId="33967"/>
    <cellStyle name="Normal 27 9 2 2" xfId="33968"/>
    <cellStyle name="Normal 28" xfId="33969"/>
    <cellStyle name="Normal 29" xfId="33970"/>
    <cellStyle name="Normal 3" xfId="33971"/>
    <cellStyle name="Normal 3 10" xfId="33972"/>
    <cellStyle name="Normal 3 10 2" xfId="33973"/>
    <cellStyle name="Normal 3 10 2 2" xfId="33974"/>
    <cellStyle name="Normal 3 10 2 2 2" xfId="33975"/>
    <cellStyle name="Normal 3 10 3" xfId="33976"/>
    <cellStyle name="Normal 3 10 3 2" xfId="33977"/>
    <cellStyle name="Normal 3 10 3 2 2" xfId="33978"/>
    <cellStyle name="Normal 3 10 4" xfId="33979"/>
    <cellStyle name="Normal 3 10 4 2" xfId="33980"/>
    <cellStyle name="Normal 3 11" xfId="33981"/>
    <cellStyle name="Normal 3 11 2" xfId="33982"/>
    <cellStyle name="Normal 3 11 2 2" xfId="33983"/>
    <cellStyle name="Normal 3 11 2 2 2" xfId="33984"/>
    <cellStyle name="Normal 3 11 3" xfId="33985"/>
    <cellStyle name="Normal 3 11 3 2" xfId="33986"/>
    <cellStyle name="Normal 3 11 3 2 2" xfId="33987"/>
    <cellStyle name="Normal 3 11 4" xfId="33988"/>
    <cellStyle name="Normal 3 11 4 2" xfId="33989"/>
    <cellStyle name="Normal 3 12" xfId="33990"/>
    <cellStyle name="Normal 3 12 2" xfId="33991"/>
    <cellStyle name="Normal 3 12 2 2" xfId="33992"/>
    <cellStyle name="Normal 3 12 2 2 2" xfId="33993"/>
    <cellStyle name="Normal 3 12 3" xfId="33994"/>
    <cellStyle name="Normal 3 12 3 2" xfId="33995"/>
    <cellStyle name="Normal 3 12 3 2 2" xfId="33996"/>
    <cellStyle name="Normal 3 12 4" xfId="33997"/>
    <cellStyle name="Normal 3 12 4 2" xfId="33998"/>
    <cellStyle name="Normal 3 13" xfId="33999"/>
    <cellStyle name="Normal 3 13 2" xfId="34000"/>
    <cellStyle name="Normal 3 13 2 2" xfId="34001"/>
    <cellStyle name="Normal 3 13 2 2 2" xfId="34002"/>
    <cellStyle name="Normal 3 13 3" xfId="34003"/>
    <cellStyle name="Normal 3 13 3 2" xfId="34004"/>
    <cellStyle name="Normal 3 13 3 2 2" xfId="34005"/>
    <cellStyle name="Normal 3 13 4" xfId="34006"/>
    <cellStyle name="Normal 3 13 4 2" xfId="34007"/>
    <cellStyle name="Normal 3 14" xfId="34008"/>
    <cellStyle name="Normal 3 14 2" xfId="34009"/>
    <cellStyle name="Normal 3 14 2 2" xfId="34010"/>
    <cellStyle name="Normal 3 14 2 2 2" xfId="34011"/>
    <cellStyle name="Normal 3 14 3" xfId="34012"/>
    <cellStyle name="Normal 3 14 3 2" xfId="34013"/>
    <cellStyle name="Normal 3 14 3 2 2" xfId="34014"/>
    <cellStyle name="Normal 3 14 4" xfId="34015"/>
    <cellStyle name="Normal 3 14 4 2" xfId="34016"/>
    <cellStyle name="Normal 3 15" xfId="34017"/>
    <cellStyle name="Normal 3 15 2" xfId="34018"/>
    <cellStyle name="Normal 3 15 2 2" xfId="34019"/>
    <cellStyle name="Normal 3 15 2 2 2" xfId="49777"/>
    <cellStyle name="Normal 3 16" xfId="34020"/>
    <cellStyle name="Normal 3 16 2" xfId="34021"/>
    <cellStyle name="Normal 3 16 2 2" xfId="34022"/>
    <cellStyle name="Normal 3 16 2 2 2" xfId="49778"/>
    <cellStyle name="Normal 3 17" xfId="34023"/>
    <cellStyle name="Normal 3 17 2" xfId="34024"/>
    <cellStyle name="Normal 3 17 2 2" xfId="34025"/>
    <cellStyle name="Normal 3 18" xfId="34026"/>
    <cellStyle name="Normal 3 18 2" xfId="34027"/>
    <cellStyle name="Normal 3 18 2 2" xfId="34028"/>
    <cellStyle name="Normal 3 19" xfId="34029"/>
    <cellStyle name="Normal 3 19 2" xfId="34030"/>
    <cellStyle name="Normal 3 19 2 2" xfId="34031"/>
    <cellStyle name="Normal 3 2" xfId="34032"/>
    <cellStyle name="Normal 3 2 10" xfId="34033"/>
    <cellStyle name="Normal 3 2 10 10" xfId="34034"/>
    <cellStyle name="Normal 3 2 10 10 2" xfId="34035"/>
    <cellStyle name="Normal 3 2 10 10 2 2" xfId="34036"/>
    <cellStyle name="Normal 3 2 10 11" xfId="34037"/>
    <cellStyle name="Normal 3 2 10 11 2" xfId="34038"/>
    <cellStyle name="Normal 3 2 10 11 2 2" xfId="34039"/>
    <cellStyle name="Normal 3 2 10 12" xfId="34040"/>
    <cellStyle name="Normal 3 2 10 12 2" xfId="34041"/>
    <cellStyle name="Normal 3 2 10 12 2 2" xfId="34042"/>
    <cellStyle name="Normal 3 2 10 13" xfId="34043"/>
    <cellStyle name="Normal 3 2 10 13 2" xfId="34044"/>
    <cellStyle name="Normal 3 2 10 13 2 2" xfId="34045"/>
    <cellStyle name="Normal 3 2 10 14" xfId="34046"/>
    <cellStyle name="Normal 3 2 10 14 2" xfId="34047"/>
    <cellStyle name="Normal 3 2 10 14 2 2" xfId="34048"/>
    <cellStyle name="Normal 3 2 10 15" xfId="34049"/>
    <cellStyle name="Normal 3 2 10 15 2" xfId="34050"/>
    <cellStyle name="Normal 3 2 10 2" xfId="34051"/>
    <cellStyle name="Normal 3 2 10 2 2" xfId="34052"/>
    <cellStyle name="Normal 3 2 10 2 2 2" xfId="34053"/>
    <cellStyle name="Normal 3 2 10 3" xfId="34054"/>
    <cellStyle name="Normal 3 2 10 3 2" xfId="34055"/>
    <cellStyle name="Normal 3 2 10 3 2 2" xfId="34056"/>
    <cellStyle name="Normal 3 2 10 4" xfId="34057"/>
    <cellStyle name="Normal 3 2 10 4 2" xfId="34058"/>
    <cellStyle name="Normal 3 2 10 4 2 2" xfId="34059"/>
    <cellStyle name="Normal 3 2 10 5" xfId="34060"/>
    <cellStyle name="Normal 3 2 10 5 2" xfId="34061"/>
    <cellStyle name="Normal 3 2 10 5 2 2" xfId="34062"/>
    <cellStyle name="Normal 3 2 10 6" xfId="34063"/>
    <cellStyle name="Normal 3 2 10 6 2" xfId="34064"/>
    <cellStyle name="Normal 3 2 10 6 2 2" xfId="34065"/>
    <cellStyle name="Normal 3 2 10 7" xfId="34066"/>
    <cellStyle name="Normal 3 2 10 7 2" xfId="34067"/>
    <cellStyle name="Normal 3 2 10 7 2 2" xfId="34068"/>
    <cellStyle name="Normal 3 2 10 8" xfId="34069"/>
    <cellStyle name="Normal 3 2 10 8 2" xfId="34070"/>
    <cellStyle name="Normal 3 2 10 8 2 2" xfId="34071"/>
    <cellStyle name="Normal 3 2 10 9" xfId="34072"/>
    <cellStyle name="Normal 3 2 10 9 2" xfId="34073"/>
    <cellStyle name="Normal 3 2 10 9 2 2" xfId="34074"/>
    <cellStyle name="Normal 3 2 11" xfId="34075"/>
    <cellStyle name="Normal 3 2 11 10" xfId="34076"/>
    <cellStyle name="Normal 3 2 11 10 2" xfId="34077"/>
    <cellStyle name="Normal 3 2 11 10 2 2" xfId="34078"/>
    <cellStyle name="Normal 3 2 11 11" xfId="34079"/>
    <cellStyle name="Normal 3 2 11 11 2" xfId="34080"/>
    <cellStyle name="Normal 3 2 11 11 2 2" xfId="34081"/>
    <cellStyle name="Normal 3 2 11 12" xfId="34082"/>
    <cellStyle name="Normal 3 2 11 12 2" xfId="34083"/>
    <cellStyle name="Normal 3 2 11 12 2 2" xfId="34084"/>
    <cellStyle name="Normal 3 2 11 13" xfId="34085"/>
    <cellStyle name="Normal 3 2 11 13 2" xfId="34086"/>
    <cellStyle name="Normal 3 2 11 13 2 2" xfId="34087"/>
    <cellStyle name="Normal 3 2 11 14" xfId="34088"/>
    <cellStyle name="Normal 3 2 11 14 2" xfId="34089"/>
    <cellStyle name="Normal 3 2 11 14 2 2" xfId="34090"/>
    <cellStyle name="Normal 3 2 11 15" xfId="34091"/>
    <cellStyle name="Normal 3 2 11 15 2" xfId="34092"/>
    <cellStyle name="Normal 3 2 11 2" xfId="34093"/>
    <cellStyle name="Normal 3 2 11 2 2" xfId="34094"/>
    <cellStyle name="Normal 3 2 11 2 2 2" xfId="34095"/>
    <cellStyle name="Normal 3 2 11 3" xfId="34096"/>
    <cellStyle name="Normal 3 2 11 3 2" xfId="34097"/>
    <cellStyle name="Normal 3 2 11 3 2 2" xfId="34098"/>
    <cellStyle name="Normal 3 2 11 4" xfId="34099"/>
    <cellStyle name="Normal 3 2 11 4 2" xfId="34100"/>
    <cellStyle name="Normal 3 2 11 4 2 2" xfId="34101"/>
    <cellStyle name="Normal 3 2 11 5" xfId="34102"/>
    <cellStyle name="Normal 3 2 11 5 2" xfId="34103"/>
    <cellStyle name="Normal 3 2 11 5 2 2" xfId="34104"/>
    <cellStyle name="Normal 3 2 11 6" xfId="34105"/>
    <cellStyle name="Normal 3 2 11 6 2" xfId="34106"/>
    <cellStyle name="Normal 3 2 11 6 2 2" xfId="34107"/>
    <cellStyle name="Normal 3 2 11 7" xfId="34108"/>
    <cellStyle name="Normal 3 2 11 7 2" xfId="34109"/>
    <cellStyle name="Normal 3 2 11 7 2 2" xfId="34110"/>
    <cellStyle name="Normal 3 2 11 8" xfId="34111"/>
    <cellStyle name="Normal 3 2 11 8 2" xfId="34112"/>
    <cellStyle name="Normal 3 2 11 8 2 2" xfId="34113"/>
    <cellStyle name="Normal 3 2 11 9" xfId="34114"/>
    <cellStyle name="Normal 3 2 11 9 2" xfId="34115"/>
    <cellStyle name="Normal 3 2 11 9 2 2" xfId="34116"/>
    <cellStyle name="Normal 3 2 12" xfId="34117"/>
    <cellStyle name="Normal 3 2 12 10" xfId="34118"/>
    <cellStyle name="Normal 3 2 12 10 2" xfId="34119"/>
    <cellStyle name="Normal 3 2 12 10 2 2" xfId="34120"/>
    <cellStyle name="Normal 3 2 12 11" xfId="34121"/>
    <cellStyle name="Normal 3 2 12 11 2" xfId="34122"/>
    <cellStyle name="Normal 3 2 12 11 2 2" xfId="34123"/>
    <cellStyle name="Normal 3 2 12 12" xfId="34124"/>
    <cellStyle name="Normal 3 2 12 12 2" xfId="34125"/>
    <cellStyle name="Normal 3 2 12 12 2 2" xfId="34126"/>
    <cellStyle name="Normal 3 2 12 13" xfId="34127"/>
    <cellStyle name="Normal 3 2 12 13 2" xfId="34128"/>
    <cellStyle name="Normal 3 2 12 13 2 2" xfId="34129"/>
    <cellStyle name="Normal 3 2 12 14" xfId="34130"/>
    <cellStyle name="Normal 3 2 12 14 2" xfId="34131"/>
    <cellStyle name="Normal 3 2 12 14 2 2" xfId="34132"/>
    <cellStyle name="Normal 3 2 12 15" xfId="34133"/>
    <cellStyle name="Normal 3 2 12 15 2" xfId="34134"/>
    <cellStyle name="Normal 3 2 12 2" xfId="34135"/>
    <cellStyle name="Normal 3 2 12 2 2" xfId="34136"/>
    <cellStyle name="Normal 3 2 12 2 2 2" xfId="34137"/>
    <cellStyle name="Normal 3 2 12 3" xfId="34138"/>
    <cellStyle name="Normal 3 2 12 3 2" xfId="34139"/>
    <cellStyle name="Normal 3 2 12 3 2 2" xfId="34140"/>
    <cellStyle name="Normal 3 2 12 4" xfId="34141"/>
    <cellStyle name="Normal 3 2 12 4 2" xfId="34142"/>
    <cellStyle name="Normal 3 2 12 4 2 2" xfId="34143"/>
    <cellStyle name="Normal 3 2 12 5" xfId="34144"/>
    <cellStyle name="Normal 3 2 12 5 2" xfId="34145"/>
    <cellStyle name="Normal 3 2 12 5 2 2" xfId="34146"/>
    <cellStyle name="Normal 3 2 12 6" xfId="34147"/>
    <cellStyle name="Normal 3 2 12 6 2" xfId="34148"/>
    <cellStyle name="Normal 3 2 12 6 2 2" xfId="34149"/>
    <cellStyle name="Normal 3 2 12 7" xfId="34150"/>
    <cellStyle name="Normal 3 2 12 7 2" xfId="34151"/>
    <cellStyle name="Normal 3 2 12 7 2 2" xfId="34152"/>
    <cellStyle name="Normal 3 2 12 8" xfId="34153"/>
    <cellStyle name="Normal 3 2 12 8 2" xfId="34154"/>
    <cellStyle name="Normal 3 2 12 8 2 2" xfId="34155"/>
    <cellStyle name="Normal 3 2 12 9" xfId="34156"/>
    <cellStyle name="Normal 3 2 12 9 2" xfId="34157"/>
    <cellStyle name="Normal 3 2 12 9 2 2" xfId="34158"/>
    <cellStyle name="Normal 3 2 13" xfId="34159"/>
    <cellStyle name="Normal 3 2 13 10" xfId="34160"/>
    <cellStyle name="Normal 3 2 13 10 2" xfId="34161"/>
    <cellStyle name="Normal 3 2 13 10 2 2" xfId="34162"/>
    <cellStyle name="Normal 3 2 13 11" xfId="34163"/>
    <cellStyle name="Normal 3 2 13 11 2" xfId="34164"/>
    <cellStyle name="Normal 3 2 13 11 2 2" xfId="34165"/>
    <cellStyle name="Normal 3 2 13 12" xfId="34166"/>
    <cellStyle name="Normal 3 2 13 12 2" xfId="34167"/>
    <cellStyle name="Normal 3 2 13 12 2 2" xfId="34168"/>
    <cellStyle name="Normal 3 2 13 13" xfId="34169"/>
    <cellStyle name="Normal 3 2 13 13 2" xfId="34170"/>
    <cellStyle name="Normal 3 2 13 13 2 2" xfId="34171"/>
    <cellStyle name="Normal 3 2 13 14" xfId="34172"/>
    <cellStyle name="Normal 3 2 13 14 2" xfId="34173"/>
    <cellStyle name="Normal 3 2 13 14 2 2" xfId="34174"/>
    <cellStyle name="Normal 3 2 13 15" xfId="34175"/>
    <cellStyle name="Normal 3 2 13 15 2" xfId="34176"/>
    <cellStyle name="Normal 3 2 13 2" xfId="34177"/>
    <cellStyle name="Normal 3 2 13 2 2" xfId="34178"/>
    <cellStyle name="Normal 3 2 13 2 2 2" xfId="34179"/>
    <cellStyle name="Normal 3 2 13 3" xfId="34180"/>
    <cellStyle name="Normal 3 2 13 3 2" xfId="34181"/>
    <cellStyle name="Normal 3 2 13 3 2 2" xfId="34182"/>
    <cellStyle name="Normal 3 2 13 4" xfId="34183"/>
    <cellStyle name="Normal 3 2 13 4 2" xfId="34184"/>
    <cellStyle name="Normal 3 2 13 4 2 2" xfId="34185"/>
    <cellStyle name="Normal 3 2 13 5" xfId="34186"/>
    <cellStyle name="Normal 3 2 13 5 2" xfId="34187"/>
    <cellStyle name="Normal 3 2 13 5 2 2" xfId="34188"/>
    <cellStyle name="Normal 3 2 13 6" xfId="34189"/>
    <cellStyle name="Normal 3 2 13 6 2" xfId="34190"/>
    <cellStyle name="Normal 3 2 13 6 2 2" xfId="34191"/>
    <cellStyle name="Normal 3 2 13 7" xfId="34192"/>
    <cellStyle name="Normal 3 2 13 7 2" xfId="34193"/>
    <cellStyle name="Normal 3 2 13 7 2 2" xfId="34194"/>
    <cellStyle name="Normal 3 2 13 8" xfId="34195"/>
    <cellStyle name="Normal 3 2 13 8 2" xfId="34196"/>
    <cellStyle name="Normal 3 2 13 8 2 2" xfId="34197"/>
    <cellStyle name="Normal 3 2 13 9" xfId="34198"/>
    <cellStyle name="Normal 3 2 13 9 2" xfId="34199"/>
    <cellStyle name="Normal 3 2 13 9 2 2" xfId="34200"/>
    <cellStyle name="Normal 3 2 14" xfId="34201"/>
    <cellStyle name="Normal 3 2 14 10" xfId="34202"/>
    <cellStyle name="Normal 3 2 14 10 2" xfId="34203"/>
    <cellStyle name="Normal 3 2 14 10 2 2" xfId="34204"/>
    <cellStyle name="Normal 3 2 14 11" xfId="34205"/>
    <cellStyle name="Normal 3 2 14 11 2" xfId="34206"/>
    <cellStyle name="Normal 3 2 14 11 2 2" xfId="34207"/>
    <cellStyle name="Normal 3 2 14 12" xfId="34208"/>
    <cellStyle name="Normal 3 2 14 12 2" xfId="34209"/>
    <cellStyle name="Normal 3 2 14 12 2 2" xfId="34210"/>
    <cellStyle name="Normal 3 2 14 13" xfId="34211"/>
    <cellStyle name="Normal 3 2 14 13 2" xfId="34212"/>
    <cellStyle name="Normal 3 2 14 13 2 2" xfId="34213"/>
    <cellStyle name="Normal 3 2 14 14" xfId="34214"/>
    <cellStyle name="Normal 3 2 14 14 2" xfId="34215"/>
    <cellStyle name="Normal 3 2 14 14 2 2" xfId="34216"/>
    <cellStyle name="Normal 3 2 14 15" xfId="34217"/>
    <cellStyle name="Normal 3 2 14 15 2" xfId="34218"/>
    <cellStyle name="Normal 3 2 14 2" xfId="34219"/>
    <cellStyle name="Normal 3 2 14 2 2" xfId="34220"/>
    <cellStyle name="Normal 3 2 14 2 2 2" xfId="34221"/>
    <cellStyle name="Normal 3 2 14 3" xfId="34222"/>
    <cellStyle name="Normal 3 2 14 3 2" xfId="34223"/>
    <cellStyle name="Normal 3 2 14 3 2 2" xfId="34224"/>
    <cellStyle name="Normal 3 2 14 4" xfId="34225"/>
    <cellStyle name="Normal 3 2 14 4 2" xfId="34226"/>
    <cellStyle name="Normal 3 2 14 4 2 2" xfId="34227"/>
    <cellStyle name="Normal 3 2 14 5" xfId="34228"/>
    <cellStyle name="Normal 3 2 14 5 2" xfId="34229"/>
    <cellStyle name="Normal 3 2 14 5 2 2" xfId="34230"/>
    <cellStyle name="Normal 3 2 14 6" xfId="34231"/>
    <cellStyle name="Normal 3 2 14 6 2" xfId="34232"/>
    <cellStyle name="Normal 3 2 14 6 2 2" xfId="34233"/>
    <cellStyle name="Normal 3 2 14 7" xfId="34234"/>
    <cellStyle name="Normal 3 2 14 7 2" xfId="34235"/>
    <cellStyle name="Normal 3 2 14 7 2 2" xfId="34236"/>
    <cellStyle name="Normal 3 2 14 8" xfId="34237"/>
    <cellStyle name="Normal 3 2 14 8 2" xfId="34238"/>
    <cellStyle name="Normal 3 2 14 8 2 2" xfId="34239"/>
    <cellStyle name="Normal 3 2 14 9" xfId="34240"/>
    <cellStyle name="Normal 3 2 14 9 2" xfId="34241"/>
    <cellStyle name="Normal 3 2 14 9 2 2" xfId="34242"/>
    <cellStyle name="Normal 3 2 15" xfId="34243"/>
    <cellStyle name="Normal 3 2 15 10" xfId="34244"/>
    <cellStyle name="Normal 3 2 15 10 2" xfId="34245"/>
    <cellStyle name="Normal 3 2 15 10 2 2" xfId="34246"/>
    <cellStyle name="Normal 3 2 15 11" xfId="34247"/>
    <cellStyle name="Normal 3 2 15 11 2" xfId="34248"/>
    <cellStyle name="Normal 3 2 15 11 2 2" xfId="34249"/>
    <cellStyle name="Normal 3 2 15 12" xfId="34250"/>
    <cellStyle name="Normal 3 2 15 12 2" xfId="34251"/>
    <cellStyle name="Normal 3 2 15 12 2 2" xfId="34252"/>
    <cellStyle name="Normal 3 2 15 13" xfId="34253"/>
    <cellStyle name="Normal 3 2 15 13 2" xfId="34254"/>
    <cellStyle name="Normal 3 2 15 13 2 2" xfId="34255"/>
    <cellStyle name="Normal 3 2 15 14" xfId="34256"/>
    <cellStyle name="Normal 3 2 15 14 2" xfId="34257"/>
    <cellStyle name="Normal 3 2 15 14 2 2" xfId="34258"/>
    <cellStyle name="Normal 3 2 15 15" xfId="34259"/>
    <cellStyle name="Normal 3 2 15 15 2" xfId="34260"/>
    <cellStyle name="Normal 3 2 15 2" xfId="34261"/>
    <cellStyle name="Normal 3 2 15 2 2" xfId="34262"/>
    <cellStyle name="Normal 3 2 15 2 2 2" xfId="34263"/>
    <cellStyle name="Normal 3 2 15 3" xfId="34264"/>
    <cellStyle name="Normal 3 2 15 3 2" xfId="34265"/>
    <cellStyle name="Normal 3 2 15 3 2 2" xfId="34266"/>
    <cellStyle name="Normal 3 2 15 4" xfId="34267"/>
    <cellStyle name="Normal 3 2 15 4 2" xfId="34268"/>
    <cellStyle name="Normal 3 2 15 4 2 2" xfId="34269"/>
    <cellStyle name="Normal 3 2 15 5" xfId="34270"/>
    <cellStyle name="Normal 3 2 15 5 2" xfId="34271"/>
    <cellStyle name="Normal 3 2 15 5 2 2" xfId="34272"/>
    <cellStyle name="Normal 3 2 15 6" xfId="34273"/>
    <cellStyle name="Normal 3 2 15 6 2" xfId="34274"/>
    <cellStyle name="Normal 3 2 15 6 2 2" xfId="34275"/>
    <cellStyle name="Normal 3 2 15 7" xfId="34276"/>
    <cellStyle name="Normal 3 2 15 7 2" xfId="34277"/>
    <cellStyle name="Normal 3 2 15 7 2 2" xfId="34278"/>
    <cellStyle name="Normal 3 2 15 8" xfId="34279"/>
    <cellStyle name="Normal 3 2 15 8 2" xfId="34280"/>
    <cellStyle name="Normal 3 2 15 8 2 2" xfId="34281"/>
    <cellStyle name="Normal 3 2 15 9" xfId="34282"/>
    <cellStyle name="Normal 3 2 15 9 2" xfId="34283"/>
    <cellStyle name="Normal 3 2 15 9 2 2" xfId="34284"/>
    <cellStyle name="Normal 3 2 16" xfId="34285"/>
    <cellStyle name="Normal 3 2 16 10" xfId="34286"/>
    <cellStyle name="Normal 3 2 16 10 2" xfId="34287"/>
    <cellStyle name="Normal 3 2 16 10 2 2" xfId="34288"/>
    <cellStyle name="Normal 3 2 16 11" xfId="34289"/>
    <cellStyle name="Normal 3 2 16 11 2" xfId="34290"/>
    <cellStyle name="Normal 3 2 16 11 2 2" xfId="34291"/>
    <cellStyle name="Normal 3 2 16 12" xfId="34292"/>
    <cellStyle name="Normal 3 2 16 12 2" xfId="34293"/>
    <cellStyle name="Normal 3 2 16 12 2 2" xfId="34294"/>
    <cellStyle name="Normal 3 2 16 13" xfId="34295"/>
    <cellStyle name="Normal 3 2 16 13 2" xfId="34296"/>
    <cellStyle name="Normal 3 2 16 13 2 2" xfId="34297"/>
    <cellStyle name="Normal 3 2 16 14" xfId="34298"/>
    <cellStyle name="Normal 3 2 16 14 2" xfId="34299"/>
    <cellStyle name="Normal 3 2 16 14 2 2" xfId="34300"/>
    <cellStyle name="Normal 3 2 16 15" xfId="34301"/>
    <cellStyle name="Normal 3 2 16 15 2" xfId="34302"/>
    <cellStyle name="Normal 3 2 16 2" xfId="34303"/>
    <cellStyle name="Normal 3 2 16 2 2" xfId="34304"/>
    <cellStyle name="Normal 3 2 16 2 2 2" xfId="34305"/>
    <cellStyle name="Normal 3 2 16 3" xfId="34306"/>
    <cellStyle name="Normal 3 2 16 3 2" xfId="34307"/>
    <cellStyle name="Normal 3 2 16 3 2 2" xfId="34308"/>
    <cellStyle name="Normal 3 2 16 4" xfId="34309"/>
    <cellStyle name="Normal 3 2 16 4 2" xfId="34310"/>
    <cellStyle name="Normal 3 2 16 4 2 2" xfId="34311"/>
    <cellStyle name="Normal 3 2 16 5" xfId="34312"/>
    <cellStyle name="Normal 3 2 16 5 2" xfId="34313"/>
    <cellStyle name="Normal 3 2 16 5 2 2" xfId="34314"/>
    <cellStyle name="Normal 3 2 16 6" xfId="34315"/>
    <cellStyle name="Normal 3 2 16 6 2" xfId="34316"/>
    <cellStyle name="Normal 3 2 16 6 2 2" xfId="34317"/>
    <cellStyle name="Normal 3 2 16 7" xfId="34318"/>
    <cellStyle name="Normal 3 2 16 7 2" xfId="34319"/>
    <cellStyle name="Normal 3 2 16 7 2 2" xfId="34320"/>
    <cellStyle name="Normal 3 2 16 8" xfId="34321"/>
    <cellStyle name="Normal 3 2 16 8 2" xfId="34322"/>
    <cellStyle name="Normal 3 2 16 8 2 2" xfId="34323"/>
    <cellStyle name="Normal 3 2 16 9" xfId="34324"/>
    <cellStyle name="Normal 3 2 16 9 2" xfId="34325"/>
    <cellStyle name="Normal 3 2 16 9 2 2" xfId="34326"/>
    <cellStyle name="Normal 3 2 17" xfId="34327"/>
    <cellStyle name="Normal 3 2 17 10" xfId="34328"/>
    <cellStyle name="Normal 3 2 17 10 2" xfId="34329"/>
    <cellStyle name="Normal 3 2 17 10 2 2" xfId="34330"/>
    <cellStyle name="Normal 3 2 17 11" xfId="34331"/>
    <cellStyle name="Normal 3 2 17 11 2" xfId="34332"/>
    <cellStyle name="Normal 3 2 17 11 2 2" xfId="34333"/>
    <cellStyle name="Normal 3 2 17 12" xfId="34334"/>
    <cellStyle name="Normal 3 2 17 12 2" xfId="34335"/>
    <cellStyle name="Normal 3 2 17 12 2 2" xfId="34336"/>
    <cellStyle name="Normal 3 2 17 13" xfId="34337"/>
    <cellStyle name="Normal 3 2 17 13 2" xfId="34338"/>
    <cellStyle name="Normal 3 2 17 13 2 2" xfId="34339"/>
    <cellStyle name="Normal 3 2 17 14" xfId="34340"/>
    <cellStyle name="Normal 3 2 17 14 2" xfId="34341"/>
    <cellStyle name="Normal 3 2 17 14 2 2" xfId="34342"/>
    <cellStyle name="Normal 3 2 17 15" xfId="34343"/>
    <cellStyle name="Normal 3 2 17 15 2" xfId="34344"/>
    <cellStyle name="Normal 3 2 17 2" xfId="34345"/>
    <cellStyle name="Normal 3 2 17 2 2" xfId="34346"/>
    <cellStyle name="Normal 3 2 17 2 2 2" xfId="34347"/>
    <cellStyle name="Normal 3 2 17 3" xfId="34348"/>
    <cellStyle name="Normal 3 2 17 3 2" xfId="34349"/>
    <cellStyle name="Normal 3 2 17 3 2 2" xfId="34350"/>
    <cellStyle name="Normal 3 2 17 4" xfId="34351"/>
    <cellStyle name="Normal 3 2 17 4 2" xfId="34352"/>
    <cellStyle name="Normal 3 2 17 4 2 2" xfId="34353"/>
    <cellStyle name="Normal 3 2 17 5" xfId="34354"/>
    <cellStyle name="Normal 3 2 17 5 2" xfId="34355"/>
    <cellStyle name="Normal 3 2 17 5 2 2" xfId="34356"/>
    <cellStyle name="Normal 3 2 17 6" xfId="34357"/>
    <cellStyle name="Normal 3 2 17 6 2" xfId="34358"/>
    <cellStyle name="Normal 3 2 17 6 2 2" xfId="34359"/>
    <cellStyle name="Normal 3 2 17 7" xfId="34360"/>
    <cellStyle name="Normal 3 2 17 7 2" xfId="34361"/>
    <cellStyle name="Normal 3 2 17 7 2 2" xfId="34362"/>
    <cellStyle name="Normal 3 2 17 8" xfId="34363"/>
    <cellStyle name="Normal 3 2 17 8 2" xfId="34364"/>
    <cellStyle name="Normal 3 2 17 8 2 2" xfId="34365"/>
    <cellStyle name="Normal 3 2 17 9" xfId="34366"/>
    <cellStyle name="Normal 3 2 17 9 2" xfId="34367"/>
    <cellStyle name="Normal 3 2 17 9 2 2" xfId="34368"/>
    <cellStyle name="Normal 3 2 18" xfId="34369"/>
    <cellStyle name="Normal 3 2 18 10" xfId="34370"/>
    <cellStyle name="Normal 3 2 18 10 2" xfId="34371"/>
    <cellStyle name="Normal 3 2 18 10 2 2" xfId="34372"/>
    <cellStyle name="Normal 3 2 18 11" xfId="34373"/>
    <cellStyle name="Normal 3 2 18 11 2" xfId="34374"/>
    <cellStyle name="Normal 3 2 18 11 2 2" xfId="34375"/>
    <cellStyle name="Normal 3 2 18 12" xfId="34376"/>
    <cellStyle name="Normal 3 2 18 12 2" xfId="34377"/>
    <cellStyle name="Normal 3 2 18 12 2 2" xfId="34378"/>
    <cellStyle name="Normal 3 2 18 13" xfId="34379"/>
    <cellStyle name="Normal 3 2 18 13 2" xfId="34380"/>
    <cellStyle name="Normal 3 2 18 13 2 2" xfId="34381"/>
    <cellStyle name="Normal 3 2 18 14" xfId="34382"/>
    <cellStyle name="Normal 3 2 18 14 2" xfId="34383"/>
    <cellStyle name="Normal 3 2 18 14 2 2" xfId="34384"/>
    <cellStyle name="Normal 3 2 18 15" xfId="34385"/>
    <cellStyle name="Normal 3 2 18 15 2" xfId="34386"/>
    <cellStyle name="Normal 3 2 18 2" xfId="34387"/>
    <cellStyle name="Normal 3 2 18 2 2" xfId="34388"/>
    <cellStyle name="Normal 3 2 18 2 2 2" xfId="34389"/>
    <cellStyle name="Normal 3 2 18 3" xfId="34390"/>
    <cellStyle name="Normal 3 2 18 3 2" xfId="34391"/>
    <cellStyle name="Normal 3 2 18 3 2 2" xfId="34392"/>
    <cellStyle name="Normal 3 2 18 4" xfId="34393"/>
    <cellStyle name="Normal 3 2 18 4 2" xfId="34394"/>
    <cellStyle name="Normal 3 2 18 4 2 2" xfId="34395"/>
    <cellStyle name="Normal 3 2 18 5" xfId="34396"/>
    <cellStyle name="Normal 3 2 18 5 2" xfId="34397"/>
    <cellStyle name="Normal 3 2 18 5 2 2" xfId="34398"/>
    <cellStyle name="Normal 3 2 18 6" xfId="34399"/>
    <cellStyle name="Normal 3 2 18 6 2" xfId="34400"/>
    <cellStyle name="Normal 3 2 18 6 2 2" xfId="34401"/>
    <cellStyle name="Normal 3 2 18 7" xfId="34402"/>
    <cellStyle name="Normal 3 2 18 7 2" xfId="34403"/>
    <cellStyle name="Normal 3 2 18 7 2 2" xfId="34404"/>
    <cellStyle name="Normal 3 2 18 8" xfId="34405"/>
    <cellStyle name="Normal 3 2 18 8 2" xfId="34406"/>
    <cellStyle name="Normal 3 2 18 8 2 2" xfId="34407"/>
    <cellStyle name="Normal 3 2 18 9" xfId="34408"/>
    <cellStyle name="Normal 3 2 18 9 2" xfId="34409"/>
    <cellStyle name="Normal 3 2 18 9 2 2" xfId="34410"/>
    <cellStyle name="Normal 3 2 19" xfId="34411"/>
    <cellStyle name="Normal 3 2 19 10" xfId="34412"/>
    <cellStyle name="Normal 3 2 19 10 2" xfId="34413"/>
    <cellStyle name="Normal 3 2 19 10 2 2" xfId="34414"/>
    <cellStyle name="Normal 3 2 19 11" xfId="34415"/>
    <cellStyle name="Normal 3 2 19 11 2" xfId="34416"/>
    <cellStyle name="Normal 3 2 19 11 2 2" xfId="34417"/>
    <cellStyle name="Normal 3 2 19 12" xfId="34418"/>
    <cellStyle name="Normal 3 2 19 12 2" xfId="34419"/>
    <cellStyle name="Normal 3 2 19 12 2 2" xfId="34420"/>
    <cellStyle name="Normal 3 2 19 13" xfId="34421"/>
    <cellStyle name="Normal 3 2 19 13 2" xfId="34422"/>
    <cellStyle name="Normal 3 2 19 13 2 2" xfId="34423"/>
    <cellStyle name="Normal 3 2 19 14" xfId="34424"/>
    <cellStyle name="Normal 3 2 19 14 2" xfId="34425"/>
    <cellStyle name="Normal 3 2 19 14 2 2" xfId="34426"/>
    <cellStyle name="Normal 3 2 19 15" xfId="34427"/>
    <cellStyle name="Normal 3 2 19 15 2" xfId="34428"/>
    <cellStyle name="Normal 3 2 19 2" xfId="34429"/>
    <cellStyle name="Normal 3 2 19 2 2" xfId="34430"/>
    <cellStyle name="Normal 3 2 19 2 2 2" xfId="34431"/>
    <cellStyle name="Normal 3 2 19 3" xfId="34432"/>
    <cellStyle name="Normal 3 2 19 3 2" xfId="34433"/>
    <cellStyle name="Normal 3 2 19 3 2 2" xfId="34434"/>
    <cellStyle name="Normal 3 2 19 4" xfId="34435"/>
    <cellStyle name="Normal 3 2 19 4 2" xfId="34436"/>
    <cellStyle name="Normal 3 2 19 4 2 2" xfId="34437"/>
    <cellStyle name="Normal 3 2 19 5" xfId="34438"/>
    <cellStyle name="Normal 3 2 19 5 2" xfId="34439"/>
    <cellStyle name="Normal 3 2 19 5 2 2" xfId="34440"/>
    <cellStyle name="Normal 3 2 19 6" xfId="34441"/>
    <cellStyle name="Normal 3 2 19 6 2" xfId="34442"/>
    <cellStyle name="Normal 3 2 19 6 2 2" xfId="34443"/>
    <cellStyle name="Normal 3 2 19 7" xfId="34444"/>
    <cellStyle name="Normal 3 2 19 7 2" xfId="34445"/>
    <cellStyle name="Normal 3 2 19 7 2 2" xfId="34446"/>
    <cellStyle name="Normal 3 2 19 8" xfId="34447"/>
    <cellStyle name="Normal 3 2 19 8 2" xfId="34448"/>
    <cellStyle name="Normal 3 2 19 8 2 2" xfId="34449"/>
    <cellStyle name="Normal 3 2 19 9" xfId="34450"/>
    <cellStyle name="Normal 3 2 19 9 2" xfId="34451"/>
    <cellStyle name="Normal 3 2 19 9 2 2" xfId="34452"/>
    <cellStyle name="Normal 3 2 2" xfId="34453"/>
    <cellStyle name="Normal 3 2 2 10" xfId="34454"/>
    <cellStyle name="Normal 3 2 2 10 2" xfId="34455"/>
    <cellStyle name="Normal 3 2 2 10 2 2" xfId="34456"/>
    <cellStyle name="Normal 3 2 2 11" xfId="34457"/>
    <cellStyle name="Normal 3 2 2 11 2" xfId="34458"/>
    <cellStyle name="Normal 3 2 2 11 2 2" xfId="34459"/>
    <cellStyle name="Normal 3 2 2 12" xfId="34460"/>
    <cellStyle name="Normal 3 2 2 12 2" xfId="34461"/>
    <cellStyle name="Normal 3 2 2 12 2 2" xfId="34462"/>
    <cellStyle name="Normal 3 2 2 13" xfId="34463"/>
    <cellStyle name="Normal 3 2 2 13 2" xfId="34464"/>
    <cellStyle name="Normal 3 2 2 13 2 2" xfId="34465"/>
    <cellStyle name="Normal 3 2 2 14" xfId="34466"/>
    <cellStyle name="Normal 3 2 2 14 2" xfId="34467"/>
    <cellStyle name="Normal 3 2 2 14 2 2" xfId="34468"/>
    <cellStyle name="Normal 3 2 2 15" xfId="34469"/>
    <cellStyle name="Normal 3 2 2 15 2" xfId="34470"/>
    <cellStyle name="Normal 3 2 2 2" xfId="34471"/>
    <cellStyle name="Normal 3 2 2 2 2" xfId="34472"/>
    <cellStyle name="Normal 3 2 2 2 2 2" xfId="34473"/>
    <cellStyle name="Normal 3 2 2 3" xfId="34474"/>
    <cellStyle name="Normal 3 2 2 3 2" xfId="34475"/>
    <cellStyle name="Normal 3 2 2 3 2 2" xfId="34476"/>
    <cellStyle name="Normal 3 2 2 4" xfId="34477"/>
    <cellStyle name="Normal 3 2 2 4 2" xfId="34478"/>
    <cellStyle name="Normal 3 2 2 4 2 2" xfId="34479"/>
    <cellStyle name="Normal 3 2 2 5" xfId="34480"/>
    <cellStyle name="Normal 3 2 2 5 2" xfId="34481"/>
    <cellStyle name="Normal 3 2 2 5 2 2" xfId="34482"/>
    <cellStyle name="Normal 3 2 2 6" xfId="34483"/>
    <cellStyle name="Normal 3 2 2 6 2" xfId="34484"/>
    <cellStyle name="Normal 3 2 2 6 2 2" xfId="34485"/>
    <cellStyle name="Normal 3 2 2 7" xfId="34486"/>
    <cellStyle name="Normal 3 2 2 7 2" xfId="34487"/>
    <cellStyle name="Normal 3 2 2 7 2 2" xfId="34488"/>
    <cellStyle name="Normal 3 2 2 8" xfId="34489"/>
    <cellStyle name="Normal 3 2 2 8 2" xfId="34490"/>
    <cellStyle name="Normal 3 2 2 8 2 2" xfId="34491"/>
    <cellStyle name="Normal 3 2 2 9" xfId="34492"/>
    <cellStyle name="Normal 3 2 2 9 2" xfId="34493"/>
    <cellStyle name="Normal 3 2 2 9 2 2" xfId="34494"/>
    <cellStyle name="Normal 3 2 20" xfId="34495"/>
    <cellStyle name="Normal 3 2 20 10" xfId="34496"/>
    <cellStyle name="Normal 3 2 20 10 2" xfId="34497"/>
    <cellStyle name="Normal 3 2 20 10 2 2" xfId="34498"/>
    <cellStyle name="Normal 3 2 20 11" xfId="34499"/>
    <cellStyle name="Normal 3 2 20 11 2" xfId="34500"/>
    <cellStyle name="Normal 3 2 20 11 2 2" xfId="34501"/>
    <cellStyle name="Normal 3 2 20 12" xfId="34502"/>
    <cellStyle name="Normal 3 2 20 12 2" xfId="34503"/>
    <cellStyle name="Normal 3 2 20 12 2 2" xfId="34504"/>
    <cellStyle name="Normal 3 2 20 13" xfId="34505"/>
    <cellStyle name="Normal 3 2 20 13 2" xfId="34506"/>
    <cellStyle name="Normal 3 2 20 13 2 2" xfId="34507"/>
    <cellStyle name="Normal 3 2 20 14" xfId="34508"/>
    <cellStyle name="Normal 3 2 20 14 2" xfId="34509"/>
    <cellStyle name="Normal 3 2 20 14 2 2" xfId="34510"/>
    <cellStyle name="Normal 3 2 20 15" xfId="34511"/>
    <cellStyle name="Normal 3 2 20 15 2" xfId="34512"/>
    <cellStyle name="Normal 3 2 20 2" xfId="34513"/>
    <cellStyle name="Normal 3 2 20 2 2" xfId="34514"/>
    <cellStyle name="Normal 3 2 20 2 2 2" xfId="34515"/>
    <cellStyle name="Normal 3 2 20 3" xfId="34516"/>
    <cellStyle name="Normal 3 2 20 3 2" xfId="34517"/>
    <cellStyle name="Normal 3 2 20 3 2 2" xfId="34518"/>
    <cellStyle name="Normal 3 2 20 4" xfId="34519"/>
    <cellStyle name="Normal 3 2 20 4 2" xfId="34520"/>
    <cellStyle name="Normal 3 2 20 4 2 2" xfId="34521"/>
    <cellStyle name="Normal 3 2 20 5" xfId="34522"/>
    <cellStyle name="Normal 3 2 20 5 2" xfId="34523"/>
    <cellStyle name="Normal 3 2 20 5 2 2" xfId="34524"/>
    <cellStyle name="Normal 3 2 20 6" xfId="34525"/>
    <cellStyle name="Normal 3 2 20 6 2" xfId="34526"/>
    <cellStyle name="Normal 3 2 20 6 2 2" xfId="34527"/>
    <cellStyle name="Normal 3 2 20 7" xfId="34528"/>
    <cellStyle name="Normal 3 2 20 7 2" xfId="34529"/>
    <cellStyle name="Normal 3 2 20 7 2 2" xfId="34530"/>
    <cellStyle name="Normal 3 2 20 8" xfId="34531"/>
    <cellStyle name="Normal 3 2 20 8 2" xfId="34532"/>
    <cellStyle name="Normal 3 2 20 8 2 2" xfId="34533"/>
    <cellStyle name="Normal 3 2 20 9" xfId="34534"/>
    <cellStyle name="Normal 3 2 20 9 2" xfId="34535"/>
    <cellStyle name="Normal 3 2 20 9 2 2" xfId="34536"/>
    <cellStyle name="Normal 3 2 21" xfId="34537"/>
    <cellStyle name="Normal 3 2 21 10" xfId="34538"/>
    <cellStyle name="Normal 3 2 21 10 2" xfId="34539"/>
    <cellStyle name="Normal 3 2 21 10 2 2" xfId="34540"/>
    <cellStyle name="Normal 3 2 21 11" xfId="34541"/>
    <cellStyle name="Normal 3 2 21 11 2" xfId="34542"/>
    <cellStyle name="Normal 3 2 21 11 2 2" xfId="34543"/>
    <cellStyle name="Normal 3 2 21 12" xfId="34544"/>
    <cellStyle name="Normal 3 2 21 12 2" xfId="34545"/>
    <cellStyle name="Normal 3 2 21 12 2 2" xfId="34546"/>
    <cellStyle name="Normal 3 2 21 13" xfId="34547"/>
    <cellStyle name="Normal 3 2 21 13 2" xfId="34548"/>
    <cellStyle name="Normal 3 2 21 13 2 2" xfId="34549"/>
    <cellStyle name="Normal 3 2 21 14" xfId="34550"/>
    <cellStyle name="Normal 3 2 21 14 2" xfId="34551"/>
    <cellStyle name="Normal 3 2 21 14 2 2" xfId="34552"/>
    <cellStyle name="Normal 3 2 21 15" xfId="34553"/>
    <cellStyle name="Normal 3 2 21 15 2" xfId="34554"/>
    <cellStyle name="Normal 3 2 21 2" xfId="34555"/>
    <cellStyle name="Normal 3 2 21 2 2" xfId="34556"/>
    <cellStyle name="Normal 3 2 21 2 2 2" xfId="34557"/>
    <cellStyle name="Normal 3 2 21 3" xfId="34558"/>
    <cellStyle name="Normal 3 2 21 3 2" xfId="34559"/>
    <cellStyle name="Normal 3 2 21 3 2 2" xfId="34560"/>
    <cellStyle name="Normal 3 2 21 4" xfId="34561"/>
    <cellStyle name="Normal 3 2 21 4 2" xfId="34562"/>
    <cellStyle name="Normal 3 2 21 4 2 2" xfId="34563"/>
    <cellStyle name="Normal 3 2 21 5" xfId="34564"/>
    <cellStyle name="Normal 3 2 21 5 2" xfId="34565"/>
    <cellStyle name="Normal 3 2 21 5 2 2" xfId="34566"/>
    <cellStyle name="Normal 3 2 21 6" xfId="34567"/>
    <cellStyle name="Normal 3 2 21 6 2" xfId="34568"/>
    <cellStyle name="Normal 3 2 21 6 2 2" xfId="34569"/>
    <cellStyle name="Normal 3 2 21 7" xfId="34570"/>
    <cellStyle name="Normal 3 2 21 7 2" xfId="34571"/>
    <cellStyle name="Normal 3 2 21 7 2 2" xfId="34572"/>
    <cellStyle name="Normal 3 2 21 8" xfId="34573"/>
    <cellStyle name="Normal 3 2 21 8 2" xfId="34574"/>
    <cellStyle name="Normal 3 2 21 8 2 2" xfId="34575"/>
    <cellStyle name="Normal 3 2 21 9" xfId="34576"/>
    <cellStyle name="Normal 3 2 21 9 2" xfId="34577"/>
    <cellStyle name="Normal 3 2 21 9 2 2" xfId="34578"/>
    <cellStyle name="Normal 3 2 22" xfId="34579"/>
    <cellStyle name="Normal 3 2 22 10" xfId="34580"/>
    <cellStyle name="Normal 3 2 22 10 2" xfId="34581"/>
    <cellStyle name="Normal 3 2 22 10 2 2" xfId="34582"/>
    <cellStyle name="Normal 3 2 22 11" xfId="34583"/>
    <cellStyle name="Normal 3 2 22 11 2" xfId="34584"/>
    <cellStyle name="Normal 3 2 22 11 2 2" xfId="34585"/>
    <cellStyle name="Normal 3 2 22 12" xfId="34586"/>
    <cellStyle name="Normal 3 2 22 12 2" xfId="34587"/>
    <cellStyle name="Normal 3 2 22 12 2 2" xfId="34588"/>
    <cellStyle name="Normal 3 2 22 13" xfId="34589"/>
    <cellStyle name="Normal 3 2 22 13 2" xfId="34590"/>
    <cellStyle name="Normal 3 2 22 13 2 2" xfId="34591"/>
    <cellStyle name="Normal 3 2 22 14" xfId="34592"/>
    <cellStyle name="Normal 3 2 22 14 2" xfId="34593"/>
    <cellStyle name="Normal 3 2 22 14 2 2" xfId="34594"/>
    <cellStyle name="Normal 3 2 22 15" xfId="34595"/>
    <cellStyle name="Normal 3 2 22 15 2" xfId="34596"/>
    <cellStyle name="Normal 3 2 22 2" xfId="34597"/>
    <cellStyle name="Normal 3 2 22 2 2" xfId="34598"/>
    <cellStyle name="Normal 3 2 22 2 2 2" xfId="34599"/>
    <cellStyle name="Normal 3 2 22 3" xfId="34600"/>
    <cellStyle name="Normal 3 2 22 3 2" xfId="34601"/>
    <cellStyle name="Normal 3 2 22 3 2 2" xfId="34602"/>
    <cellStyle name="Normal 3 2 22 4" xfId="34603"/>
    <cellStyle name="Normal 3 2 22 4 2" xfId="34604"/>
    <cellStyle name="Normal 3 2 22 4 2 2" xfId="34605"/>
    <cellStyle name="Normal 3 2 22 5" xfId="34606"/>
    <cellStyle name="Normal 3 2 22 5 2" xfId="34607"/>
    <cellStyle name="Normal 3 2 22 5 2 2" xfId="34608"/>
    <cellStyle name="Normal 3 2 22 6" xfId="34609"/>
    <cellStyle name="Normal 3 2 22 6 2" xfId="34610"/>
    <cellStyle name="Normal 3 2 22 6 2 2" xfId="34611"/>
    <cellStyle name="Normal 3 2 22 7" xfId="34612"/>
    <cellStyle name="Normal 3 2 22 7 2" xfId="34613"/>
    <cellStyle name="Normal 3 2 22 7 2 2" xfId="34614"/>
    <cellStyle name="Normal 3 2 22 8" xfId="34615"/>
    <cellStyle name="Normal 3 2 22 8 2" xfId="34616"/>
    <cellStyle name="Normal 3 2 22 8 2 2" xfId="34617"/>
    <cellStyle name="Normal 3 2 22 9" xfId="34618"/>
    <cellStyle name="Normal 3 2 22 9 2" xfId="34619"/>
    <cellStyle name="Normal 3 2 22 9 2 2" xfId="34620"/>
    <cellStyle name="Normal 3 2 23" xfId="34621"/>
    <cellStyle name="Normal 3 2 23 10" xfId="34622"/>
    <cellStyle name="Normal 3 2 23 10 2" xfId="34623"/>
    <cellStyle name="Normal 3 2 23 10 2 2" xfId="34624"/>
    <cellStyle name="Normal 3 2 23 11" xfId="34625"/>
    <cellStyle name="Normal 3 2 23 11 2" xfId="34626"/>
    <cellStyle name="Normal 3 2 23 11 2 2" xfId="34627"/>
    <cellStyle name="Normal 3 2 23 12" xfId="34628"/>
    <cellStyle name="Normal 3 2 23 12 2" xfId="34629"/>
    <cellStyle name="Normal 3 2 23 12 2 2" xfId="34630"/>
    <cellStyle name="Normal 3 2 23 13" xfId="34631"/>
    <cellStyle name="Normal 3 2 23 13 2" xfId="34632"/>
    <cellStyle name="Normal 3 2 23 13 2 2" xfId="34633"/>
    <cellStyle name="Normal 3 2 23 14" xfId="34634"/>
    <cellStyle name="Normal 3 2 23 14 2" xfId="34635"/>
    <cellStyle name="Normal 3 2 23 14 2 2" xfId="34636"/>
    <cellStyle name="Normal 3 2 23 15" xfId="34637"/>
    <cellStyle name="Normal 3 2 23 15 2" xfId="34638"/>
    <cellStyle name="Normal 3 2 23 2" xfId="34639"/>
    <cellStyle name="Normal 3 2 23 2 2" xfId="34640"/>
    <cellStyle name="Normal 3 2 23 2 2 2" xfId="34641"/>
    <cellStyle name="Normal 3 2 23 3" xfId="34642"/>
    <cellStyle name="Normal 3 2 23 3 2" xfId="34643"/>
    <cellStyle name="Normal 3 2 23 3 2 2" xfId="34644"/>
    <cellStyle name="Normal 3 2 23 4" xfId="34645"/>
    <cellStyle name="Normal 3 2 23 4 2" xfId="34646"/>
    <cellStyle name="Normal 3 2 23 4 2 2" xfId="34647"/>
    <cellStyle name="Normal 3 2 23 5" xfId="34648"/>
    <cellStyle name="Normal 3 2 23 5 2" xfId="34649"/>
    <cellStyle name="Normal 3 2 23 5 2 2" xfId="34650"/>
    <cellStyle name="Normal 3 2 23 6" xfId="34651"/>
    <cellStyle name="Normal 3 2 23 6 2" xfId="34652"/>
    <cellStyle name="Normal 3 2 23 6 2 2" xfId="34653"/>
    <cellStyle name="Normal 3 2 23 7" xfId="34654"/>
    <cellStyle name="Normal 3 2 23 7 2" xfId="34655"/>
    <cellStyle name="Normal 3 2 23 7 2 2" xfId="34656"/>
    <cellStyle name="Normal 3 2 23 8" xfId="34657"/>
    <cellStyle name="Normal 3 2 23 8 2" xfId="34658"/>
    <cellStyle name="Normal 3 2 23 8 2 2" xfId="34659"/>
    <cellStyle name="Normal 3 2 23 9" xfId="34660"/>
    <cellStyle name="Normal 3 2 23 9 2" xfId="34661"/>
    <cellStyle name="Normal 3 2 23 9 2 2" xfId="34662"/>
    <cellStyle name="Normal 3 2 24" xfId="34663"/>
    <cellStyle name="Normal 3 2 24 2" xfId="34664"/>
    <cellStyle name="Normal 3 2 24 2 2" xfId="34665"/>
    <cellStyle name="Normal 3 2 25" xfId="34666"/>
    <cellStyle name="Normal 3 2 25 2" xfId="34667"/>
    <cellStyle name="Normal 3 2 25 2 2" xfId="34668"/>
    <cellStyle name="Normal 3 2 26" xfId="34669"/>
    <cellStyle name="Normal 3 2 26 2" xfId="34670"/>
    <cellStyle name="Normal 3 2 26 2 2" xfId="34671"/>
    <cellStyle name="Normal 3 2 27" xfId="34672"/>
    <cellStyle name="Normal 3 2 27 2" xfId="34673"/>
    <cellStyle name="Normal 3 2 27 2 2" xfId="34674"/>
    <cellStyle name="Normal 3 2 28" xfId="34675"/>
    <cellStyle name="Normal 3 2 28 2" xfId="34676"/>
    <cellStyle name="Normal 3 2 28 2 2" xfId="34677"/>
    <cellStyle name="Normal 3 2 29" xfId="34678"/>
    <cellStyle name="Normal 3 2 29 2" xfId="34679"/>
    <cellStyle name="Normal 3 2 29 2 2" xfId="34680"/>
    <cellStyle name="Normal 3 2 3" xfId="34681"/>
    <cellStyle name="Normal 3 2 3 10" xfId="34682"/>
    <cellStyle name="Normal 3 2 3 10 2" xfId="34683"/>
    <cellStyle name="Normal 3 2 3 10 2 2" xfId="34684"/>
    <cellStyle name="Normal 3 2 3 11" xfId="34685"/>
    <cellStyle name="Normal 3 2 3 11 2" xfId="34686"/>
    <cellStyle name="Normal 3 2 3 11 2 2" xfId="34687"/>
    <cellStyle name="Normal 3 2 3 12" xfId="34688"/>
    <cellStyle name="Normal 3 2 3 12 2" xfId="34689"/>
    <cellStyle name="Normal 3 2 3 12 2 2" xfId="34690"/>
    <cellStyle name="Normal 3 2 3 13" xfId="34691"/>
    <cellStyle name="Normal 3 2 3 13 2" xfId="34692"/>
    <cellStyle name="Normal 3 2 3 13 2 2" xfId="34693"/>
    <cellStyle name="Normal 3 2 3 14" xfId="34694"/>
    <cellStyle name="Normal 3 2 3 14 2" xfId="34695"/>
    <cellStyle name="Normal 3 2 3 14 2 2" xfId="34696"/>
    <cellStyle name="Normal 3 2 3 15" xfId="34697"/>
    <cellStyle name="Normal 3 2 3 15 2" xfId="34698"/>
    <cellStyle name="Normal 3 2 3 2" xfId="34699"/>
    <cellStyle name="Normal 3 2 3 2 2" xfId="34700"/>
    <cellStyle name="Normal 3 2 3 2 2 2" xfId="34701"/>
    <cellStyle name="Normal 3 2 3 3" xfId="34702"/>
    <cellStyle name="Normal 3 2 3 3 2" xfId="34703"/>
    <cellStyle name="Normal 3 2 3 3 2 2" xfId="34704"/>
    <cellStyle name="Normal 3 2 3 4" xfId="34705"/>
    <cellStyle name="Normal 3 2 3 4 2" xfId="34706"/>
    <cellStyle name="Normal 3 2 3 4 2 2" xfId="34707"/>
    <cellStyle name="Normal 3 2 3 5" xfId="34708"/>
    <cellStyle name="Normal 3 2 3 5 2" xfId="34709"/>
    <cellStyle name="Normal 3 2 3 5 2 2" xfId="34710"/>
    <cellStyle name="Normal 3 2 3 6" xfId="34711"/>
    <cellStyle name="Normal 3 2 3 6 2" xfId="34712"/>
    <cellStyle name="Normal 3 2 3 6 2 2" xfId="34713"/>
    <cellStyle name="Normal 3 2 3 7" xfId="34714"/>
    <cellStyle name="Normal 3 2 3 7 2" xfId="34715"/>
    <cellStyle name="Normal 3 2 3 7 2 2" xfId="34716"/>
    <cellStyle name="Normal 3 2 3 8" xfId="34717"/>
    <cellStyle name="Normal 3 2 3 8 2" xfId="34718"/>
    <cellStyle name="Normal 3 2 3 8 2 2" xfId="34719"/>
    <cellStyle name="Normal 3 2 3 9" xfId="34720"/>
    <cellStyle name="Normal 3 2 3 9 2" xfId="34721"/>
    <cellStyle name="Normal 3 2 3 9 2 2" xfId="34722"/>
    <cellStyle name="Normal 3 2 30" xfId="34723"/>
    <cellStyle name="Normal 3 2 30 2" xfId="34724"/>
    <cellStyle name="Normal 3 2 30 2 2" xfId="34725"/>
    <cellStyle name="Normal 3 2 31" xfId="34726"/>
    <cellStyle name="Normal 3 2 31 2" xfId="34727"/>
    <cellStyle name="Normal 3 2 31 2 2" xfId="34728"/>
    <cellStyle name="Normal 3 2 32" xfId="34729"/>
    <cellStyle name="Normal 3 2 32 2" xfId="34730"/>
    <cellStyle name="Normal 3 2 32 2 2" xfId="34731"/>
    <cellStyle name="Normal 3 2 33" xfId="34732"/>
    <cellStyle name="Normal 3 2 33 2" xfId="34733"/>
    <cellStyle name="Normal 3 2 33 2 2" xfId="34734"/>
    <cellStyle name="Normal 3 2 34" xfId="34735"/>
    <cellStyle name="Normal 3 2 34 2" xfId="34736"/>
    <cellStyle name="Normal 3 2 34 2 2" xfId="34737"/>
    <cellStyle name="Normal 3 2 35" xfId="34738"/>
    <cellStyle name="Normal 3 2 35 2" xfId="34739"/>
    <cellStyle name="Normal 3 2 35 2 2" xfId="34740"/>
    <cellStyle name="Normal 3 2 36" xfId="34741"/>
    <cellStyle name="Normal 3 2 36 2" xfId="34742"/>
    <cellStyle name="Normal 3 2 36 2 2" xfId="34743"/>
    <cellStyle name="Normal 3 2 37" xfId="34744"/>
    <cellStyle name="Normal 3 2 37 2" xfId="34745"/>
    <cellStyle name="Normal 3 2 37 2 2" xfId="34746"/>
    <cellStyle name="Normal 3 2 38" xfId="34747"/>
    <cellStyle name="Normal 3 2 38 2" xfId="34748"/>
    <cellStyle name="Normal 3 2 38 2 2" xfId="34749"/>
    <cellStyle name="Normal 3 2 39" xfId="34750"/>
    <cellStyle name="Normal 3 2 39 2" xfId="34751"/>
    <cellStyle name="Normal 3 2 39 2 2" xfId="34752"/>
    <cellStyle name="Normal 3 2 4" xfId="34753"/>
    <cellStyle name="Normal 3 2 4 10" xfId="34754"/>
    <cellStyle name="Normal 3 2 4 10 2" xfId="34755"/>
    <cellStyle name="Normal 3 2 4 10 2 2" xfId="34756"/>
    <cellStyle name="Normal 3 2 4 11" xfId="34757"/>
    <cellStyle name="Normal 3 2 4 11 2" xfId="34758"/>
    <cellStyle name="Normal 3 2 4 11 2 2" xfId="34759"/>
    <cellStyle name="Normal 3 2 4 12" xfId="34760"/>
    <cellStyle name="Normal 3 2 4 12 2" xfId="34761"/>
    <cellStyle name="Normal 3 2 4 12 2 2" xfId="34762"/>
    <cellStyle name="Normal 3 2 4 13" xfId="34763"/>
    <cellStyle name="Normal 3 2 4 13 2" xfId="34764"/>
    <cellStyle name="Normal 3 2 4 13 2 2" xfId="34765"/>
    <cellStyle name="Normal 3 2 4 14" xfId="34766"/>
    <cellStyle name="Normal 3 2 4 14 2" xfId="34767"/>
    <cellStyle name="Normal 3 2 4 14 2 2" xfId="34768"/>
    <cellStyle name="Normal 3 2 4 15" xfId="34769"/>
    <cellStyle name="Normal 3 2 4 15 2" xfId="34770"/>
    <cellStyle name="Normal 3 2 4 2" xfId="34771"/>
    <cellStyle name="Normal 3 2 4 2 2" xfId="34772"/>
    <cellStyle name="Normal 3 2 4 2 2 2" xfId="34773"/>
    <cellStyle name="Normal 3 2 4 3" xfId="34774"/>
    <cellStyle name="Normal 3 2 4 3 2" xfId="34775"/>
    <cellStyle name="Normal 3 2 4 3 2 2" xfId="34776"/>
    <cellStyle name="Normal 3 2 4 4" xfId="34777"/>
    <cellStyle name="Normal 3 2 4 4 2" xfId="34778"/>
    <cellStyle name="Normal 3 2 4 4 2 2" xfId="34779"/>
    <cellStyle name="Normal 3 2 4 5" xfId="34780"/>
    <cellStyle name="Normal 3 2 4 5 2" xfId="34781"/>
    <cellStyle name="Normal 3 2 4 5 2 2" xfId="34782"/>
    <cellStyle name="Normal 3 2 4 6" xfId="34783"/>
    <cellStyle name="Normal 3 2 4 6 2" xfId="34784"/>
    <cellStyle name="Normal 3 2 4 6 2 2" xfId="34785"/>
    <cellStyle name="Normal 3 2 4 7" xfId="34786"/>
    <cellStyle name="Normal 3 2 4 7 2" xfId="34787"/>
    <cellStyle name="Normal 3 2 4 7 2 2" xfId="34788"/>
    <cellStyle name="Normal 3 2 4 8" xfId="34789"/>
    <cellStyle name="Normal 3 2 4 8 2" xfId="34790"/>
    <cellStyle name="Normal 3 2 4 8 2 2" xfId="34791"/>
    <cellStyle name="Normal 3 2 4 9" xfId="34792"/>
    <cellStyle name="Normal 3 2 4 9 2" xfId="34793"/>
    <cellStyle name="Normal 3 2 4 9 2 2" xfId="34794"/>
    <cellStyle name="Normal 3 2 40" xfId="34795"/>
    <cellStyle name="Normal 3 2 40 2" xfId="34796"/>
    <cellStyle name="Normal 3 2 5" xfId="34797"/>
    <cellStyle name="Normal 3 2 5 10" xfId="34798"/>
    <cellStyle name="Normal 3 2 5 10 2" xfId="34799"/>
    <cellStyle name="Normal 3 2 5 10 2 2" xfId="34800"/>
    <cellStyle name="Normal 3 2 5 11" xfId="34801"/>
    <cellStyle name="Normal 3 2 5 11 2" xfId="34802"/>
    <cellStyle name="Normal 3 2 5 11 2 2" xfId="34803"/>
    <cellStyle name="Normal 3 2 5 12" xfId="34804"/>
    <cellStyle name="Normal 3 2 5 12 2" xfId="34805"/>
    <cellStyle name="Normal 3 2 5 12 2 2" xfId="34806"/>
    <cellStyle name="Normal 3 2 5 13" xfId="34807"/>
    <cellStyle name="Normal 3 2 5 13 2" xfId="34808"/>
    <cellStyle name="Normal 3 2 5 13 2 2" xfId="34809"/>
    <cellStyle name="Normal 3 2 5 14" xfId="34810"/>
    <cellStyle name="Normal 3 2 5 14 2" xfId="34811"/>
    <cellStyle name="Normal 3 2 5 14 2 2" xfId="34812"/>
    <cellStyle name="Normal 3 2 5 15" xfId="34813"/>
    <cellStyle name="Normal 3 2 5 15 2" xfId="34814"/>
    <cellStyle name="Normal 3 2 5 2" xfId="34815"/>
    <cellStyle name="Normal 3 2 5 2 2" xfId="34816"/>
    <cellStyle name="Normal 3 2 5 2 2 2" xfId="34817"/>
    <cellStyle name="Normal 3 2 5 3" xfId="34818"/>
    <cellStyle name="Normal 3 2 5 3 2" xfId="34819"/>
    <cellStyle name="Normal 3 2 5 3 2 2" xfId="34820"/>
    <cellStyle name="Normal 3 2 5 4" xfId="34821"/>
    <cellStyle name="Normal 3 2 5 4 2" xfId="34822"/>
    <cellStyle name="Normal 3 2 5 4 2 2" xfId="34823"/>
    <cellStyle name="Normal 3 2 5 5" xfId="34824"/>
    <cellStyle name="Normal 3 2 5 5 2" xfId="34825"/>
    <cellStyle name="Normal 3 2 5 5 2 2" xfId="34826"/>
    <cellStyle name="Normal 3 2 5 6" xfId="34827"/>
    <cellStyle name="Normal 3 2 5 6 2" xfId="34828"/>
    <cellStyle name="Normal 3 2 5 6 2 2" xfId="34829"/>
    <cellStyle name="Normal 3 2 5 7" xfId="34830"/>
    <cellStyle name="Normal 3 2 5 7 2" xfId="34831"/>
    <cellStyle name="Normal 3 2 5 7 2 2" xfId="34832"/>
    <cellStyle name="Normal 3 2 5 8" xfId="34833"/>
    <cellStyle name="Normal 3 2 5 8 2" xfId="34834"/>
    <cellStyle name="Normal 3 2 5 8 2 2" xfId="34835"/>
    <cellStyle name="Normal 3 2 5 9" xfId="34836"/>
    <cellStyle name="Normal 3 2 5 9 2" xfId="34837"/>
    <cellStyle name="Normal 3 2 5 9 2 2" xfId="34838"/>
    <cellStyle name="Normal 3 2 6" xfId="34839"/>
    <cellStyle name="Normal 3 2 6 10" xfId="34840"/>
    <cellStyle name="Normal 3 2 6 10 2" xfId="34841"/>
    <cellStyle name="Normal 3 2 6 10 2 2" xfId="34842"/>
    <cellStyle name="Normal 3 2 6 11" xfId="34843"/>
    <cellStyle name="Normal 3 2 6 11 2" xfId="34844"/>
    <cellStyle name="Normal 3 2 6 11 2 2" xfId="34845"/>
    <cellStyle name="Normal 3 2 6 12" xfId="34846"/>
    <cellStyle name="Normal 3 2 6 12 2" xfId="34847"/>
    <cellStyle name="Normal 3 2 6 12 2 2" xfId="34848"/>
    <cellStyle name="Normal 3 2 6 13" xfId="34849"/>
    <cellStyle name="Normal 3 2 6 13 2" xfId="34850"/>
    <cellStyle name="Normal 3 2 6 13 2 2" xfId="34851"/>
    <cellStyle name="Normal 3 2 6 14" xfId="34852"/>
    <cellStyle name="Normal 3 2 6 14 2" xfId="34853"/>
    <cellStyle name="Normal 3 2 6 14 2 2" xfId="34854"/>
    <cellStyle name="Normal 3 2 6 15" xfId="34855"/>
    <cellStyle name="Normal 3 2 6 15 2" xfId="34856"/>
    <cellStyle name="Normal 3 2 6 2" xfId="34857"/>
    <cellStyle name="Normal 3 2 6 2 2" xfId="34858"/>
    <cellStyle name="Normal 3 2 6 2 2 2" xfId="34859"/>
    <cellStyle name="Normal 3 2 6 3" xfId="34860"/>
    <cellStyle name="Normal 3 2 6 3 2" xfId="34861"/>
    <cellStyle name="Normal 3 2 6 3 2 2" xfId="34862"/>
    <cellStyle name="Normal 3 2 6 4" xfId="34863"/>
    <cellStyle name="Normal 3 2 6 4 2" xfId="34864"/>
    <cellStyle name="Normal 3 2 6 4 2 2" xfId="34865"/>
    <cellStyle name="Normal 3 2 6 5" xfId="34866"/>
    <cellStyle name="Normal 3 2 6 5 2" xfId="34867"/>
    <cellStyle name="Normal 3 2 6 5 2 2" xfId="34868"/>
    <cellStyle name="Normal 3 2 6 6" xfId="34869"/>
    <cellStyle name="Normal 3 2 6 6 2" xfId="34870"/>
    <cellStyle name="Normal 3 2 6 6 2 2" xfId="34871"/>
    <cellStyle name="Normal 3 2 6 7" xfId="34872"/>
    <cellStyle name="Normal 3 2 6 7 2" xfId="34873"/>
    <cellStyle name="Normal 3 2 6 7 2 2" xfId="34874"/>
    <cellStyle name="Normal 3 2 6 8" xfId="34875"/>
    <cellStyle name="Normal 3 2 6 8 2" xfId="34876"/>
    <cellStyle name="Normal 3 2 6 8 2 2" xfId="34877"/>
    <cellStyle name="Normal 3 2 6 9" xfId="34878"/>
    <cellStyle name="Normal 3 2 6 9 2" xfId="34879"/>
    <cellStyle name="Normal 3 2 6 9 2 2" xfId="34880"/>
    <cellStyle name="Normal 3 2 7" xfId="34881"/>
    <cellStyle name="Normal 3 2 7 10" xfId="34882"/>
    <cellStyle name="Normal 3 2 7 10 2" xfId="34883"/>
    <cellStyle name="Normal 3 2 7 10 2 2" xfId="34884"/>
    <cellStyle name="Normal 3 2 7 11" xfId="34885"/>
    <cellStyle name="Normal 3 2 7 11 2" xfId="34886"/>
    <cellStyle name="Normal 3 2 7 11 2 2" xfId="34887"/>
    <cellStyle name="Normal 3 2 7 12" xfId="34888"/>
    <cellStyle name="Normal 3 2 7 12 2" xfId="34889"/>
    <cellStyle name="Normal 3 2 7 12 2 2" xfId="34890"/>
    <cellStyle name="Normal 3 2 7 13" xfId="34891"/>
    <cellStyle name="Normal 3 2 7 13 2" xfId="34892"/>
    <cellStyle name="Normal 3 2 7 13 2 2" xfId="34893"/>
    <cellStyle name="Normal 3 2 7 14" xfId="34894"/>
    <cellStyle name="Normal 3 2 7 14 2" xfId="34895"/>
    <cellStyle name="Normal 3 2 7 14 2 2" xfId="34896"/>
    <cellStyle name="Normal 3 2 7 15" xfId="34897"/>
    <cellStyle name="Normal 3 2 7 15 2" xfId="34898"/>
    <cellStyle name="Normal 3 2 7 2" xfId="34899"/>
    <cellStyle name="Normal 3 2 7 2 2" xfId="34900"/>
    <cellStyle name="Normal 3 2 7 2 2 2" xfId="34901"/>
    <cellStyle name="Normal 3 2 7 3" xfId="34902"/>
    <cellStyle name="Normal 3 2 7 3 2" xfId="34903"/>
    <cellStyle name="Normal 3 2 7 3 2 2" xfId="34904"/>
    <cellStyle name="Normal 3 2 7 4" xfId="34905"/>
    <cellStyle name="Normal 3 2 7 4 2" xfId="34906"/>
    <cellStyle name="Normal 3 2 7 4 2 2" xfId="34907"/>
    <cellStyle name="Normal 3 2 7 5" xfId="34908"/>
    <cellStyle name="Normal 3 2 7 5 2" xfId="34909"/>
    <cellStyle name="Normal 3 2 7 5 2 2" xfId="34910"/>
    <cellStyle name="Normal 3 2 7 6" xfId="34911"/>
    <cellStyle name="Normal 3 2 7 6 2" xfId="34912"/>
    <cellStyle name="Normal 3 2 7 6 2 2" xfId="34913"/>
    <cellStyle name="Normal 3 2 7 7" xfId="34914"/>
    <cellStyle name="Normal 3 2 7 7 2" xfId="34915"/>
    <cellStyle name="Normal 3 2 7 7 2 2" xfId="34916"/>
    <cellStyle name="Normal 3 2 7 8" xfId="34917"/>
    <cellStyle name="Normal 3 2 7 8 2" xfId="34918"/>
    <cellStyle name="Normal 3 2 7 8 2 2" xfId="34919"/>
    <cellStyle name="Normal 3 2 7 9" xfId="34920"/>
    <cellStyle name="Normal 3 2 7 9 2" xfId="34921"/>
    <cellStyle name="Normal 3 2 7 9 2 2" xfId="34922"/>
    <cellStyle name="Normal 3 2 8" xfId="34923"/>
    <cellStyle name="Normal 3 2 8 10" xfId="34924"/>
    <cellStyle name="Normal 3 2 8 10 2" xfId="34925"/>
    <cellStyle name="Normal 3 2 8 10 2 2" xfId="34926"/>
    <cellStyle name="Normal 3 2 8 11" xfId="34927"/>
    <cellStyle name="Normal 3 2 8 11 2" xfId="34928"/>
    <cellStyle name="Normal 3 2 8 11 2 2" xfId="34929"/>
    <cellStyle name="Normal 3 2 8 12" xfId="34930"/>
    <cellStyle name="Normal 3 2 8 12 2" xfId="34931"/>
    <cellStyle name="Normal 3 2 8 12 2 2" xfId="34932"/>
    <cellStyle name="Normal 3 2 8 13" xfId="34933"/>
    <cellStyle name="Normal 3 2 8 13 2" xfId="34934"/>
    <cellStyle name="Normal 3 2 8 13 2 2" xfId="34935"/>
    <cellStyle name="Normal 3 2 8 14" xfId="34936"/>
    <cellStyle name="Normal 3 2 8 14 2" xfId="34937"/>
    <cellStyle name="Normal 3 2 8 14 2 2" xfId="34938"/>
    <cellStyle name="Normal 3 2 8 15" xfId="34939"/>
    <cellStyle name="Normal 3 2 8 15 2" xfId="34940"/>
    <cellStyle name="Normal 3 2 8 2" xfId="34941"/>
    <cellStyle name="Normal 3 2 8 2 2" xfId="34942"/>
    <cellStyle name="Normal 3 2 8 2 2 2" xfId="34943"/>
    <cellStyle name="Normal 3 2 8 3" xfId="34944"/>
    <cellStyle name="Normal 3 2 8 3 2" xfId="34945"/>
    <cellStyle name="Normal 3 2 8 3 2 2" xfId="34946"/>
    <cellStyle name="Normal 3 2 8 4" xfId="34947"/>
    <cellStyle name="Normal 3 2 8 4 2" xfId="34948"/>
    <cellStyle name="Normal 3 2 8 4 2 2" xfId="34949"/>
    <cellStyle name="Normal 3 2 8 5" xfId="34950"/>
    <cellStyle name="Normal 3 2 8 5 2" xfId="34951"/>
    <cellStyle name="Normal 3 2 8 5 2 2" xfId="34952"/>
    <cellStyle name="Normal 3 2 8 6" xfId="34953"/>
    <cellStyle name="Normal 3 2 8 6 2" xfId="34954"/>
    <cellStyle name="Normal 3 2 8 6 2 2" xfId="34955"/>
    <cellStyle name="Normal 3 2 8 7" xfId="34956"/>
    <cellStyle name="Normal 3 2 8 7 2" xfId="34957"/>
    <cellStyle name="Normal 3 2 8 7 2 2" xfId="34958"/>
    <cellStyle name="Normal 3 2 8 8" xfId="34959"/>
    <cellStyle name="Normal 3 2 8 8 2" xfId="34960"/>
    <cellStyle name="Normal 3 2 8 8 2 2" xfId="34961"/>
    <cellStyle name="Normal 3 2 8 9" xfId="34962"/>
    <cellStyle name="Normal 3 2 8 9 2" xfId="34963"/>
    <cellStyle name="Normal 3 2 8 9 2 2" xfId="34964"/>
    <cellStyle name="Normal 3 2 9" xfId="34965"/>
    <cellStyle name="Normal 3 2 9 10" xfId="34966"/>
    <cellStyle name="Normal 3 2 9 10 2" xfId="34967"/>
    <cellStyle name="Normal 3 2 9 10 2 2" xfId="34968"/>
    <cellStyle name="Normal 3 2 9 11" xfId="34969"/>
    <cellStyle name="Normal 3 2 9 11 2" xfId="34970"/>
    <cellStyle name="Normal 3 2 9 11 2 2" xfId="34971"/>
    <cellStyle name="Normal 3 2 9 12" xfId="34972"/>
    <cellStyle name="Normal 3 2 9 12 2" xfId="34973"/>
    <cellStyle name="Normal 3 2 9 12 2 2" xfId="34974"/>
    <cellStyle name="Normal 3 2 9 13" xfId="34975"/>
    <cellStyle name="Normal 3 2 9 13 2" xfId="34976"/>
    <cellStyle name="Normal 3 2 9 13 2 2" xfId="34977"/>
    <cellStyle name="Normal 3 2 9 14" xfId="34978"/>
    <cellStyle name="Normal 3 2 9 14 2" xfId="34979"/>
    <cellStyle name="Normal 3 2 9 14 2 2" xfId="34980"/>
    <cellStyle name="Normal 3 2 9 15" xfId="34981"/>
    <cellStyle name="Normal 3 2 9 15 2" xfId="34982"/>
    <cellStyle name="Normal 3 2 9 2" xfId="34983"/>
    <cellStyle name="Normal 3 2 9 2 2" xfId="34984"/>
    <cellStyle name="Normal 3 2 9 2 2 2" xfId="34985"/>
    <cellStyle name="Normal 3 2 9 3" xfId="34986"/>
    <cellStyle name="Normal 3 2 9 3 2" xfId="34987"/>
    <cellStyle name="Normal 3 2 9 3 2 2" xfId="34988"/>
    <cellStyle name="Normal 3 2 9 4" xfId="34989"/>
    <cellStyle name="Normal 3 2 9 4 2" xfId="34990"/>
    <cellStyle name="Normal 3 2 9 4 2 2" xfId="34991"/>
    <cellStyle name="Normal 3 2 9 5" xfId="34992"/>
    <cellStyle name="Normal 3 2 9 5 2" xfId="34993"/>
    <cellStyle name="Normal 3 2 9 5 2 2" xfId="34994"/>
    <cellStyle name="Normal 3 2 9 6" xfId="34995"/>
    <cellStyle name="Normal 3 2 9 6 2" xfId="34996"/>
    <cellStyle name="Normal 3 2 9 6 2 2" xfId="34997"/>
    <cellStyle name="Normal 3 2 9 7" xfId="34998"/>
    <cellStyle name="Normal 3 2 9 7 2" xfId="34999"/>
    <cellStyle name="Normal 3 2 9 7 2 2" xfId="35000"/>
    <cellStyle name="Normal 3 2 9 8" xfId="35001"/>
    <cellStyle name="Normal 3 2 9 8 2" xfId="35002"/>
    <cellStyle name="Normal 3 2 9 8 2 2" xfId="35003"/>
    <cellStyle name="Normal 3 2 9 9" xfId="35004"/>
    <cellStyle name="Normal 3 2 9 9 2" xfId="35005"/>
    <cellStyle name="Normal 3 2 9 9 2 2" xfId="35006"/>
    <cellStyle name="Normal 3 20" xfId="35007"/>
    <cellStyle name="Normal 3 20 2" xfId="35008"/>
    <cellStyle name="Normal 3 3" xfId="35009"/>
    <cellStyle name="Normal 3 3 10" xfId="35010"/>
    <cellStyle name="Normal 3 3 10 10" xfId="35011"/>
    <cellStyle name="Normal 3 3 10 10 2" xfId="35012"/>
    <cellStyle name="Normal 3 3 10 10 2 2" xfId="35013"/>
    <cellStyle name="Normal 3 3 10 11" xfId="35014"/>
    <cellStyle name="Normal 3 3 10 11 2" xfId="35015"/>
    <cellStyle name="Normal 3 3 10 11 2 2" xfId="35016"/>
    <cellStyle name="Normal 3 3 10 12" xfId="35017"/>
    <cellStyle name="Normal 3 3 10 12 2" xfId="35018"/>
    <cellStyle name="Normal 3 3 10 12 2 2" xfId="35019"/>
    <cellStyle name="Normal 3 3 10 13" xfId="35020"/>
    <cellStyle name="Normal 3 3 10 13 2" xfId="35021"/>
    <cellStyle name="Normal 3 3 10 13 2 2" xfId="35022"/>
    <cellStyle name="Normal 3 3 10 14" xfId="35023"/>
    <cellStyle name="Normal 3 3 10 14 2" xfId="35024"/>
    <cellStyle name="Normal 3 3 10 14 2 2" xfId="35025"/>
    <cellStyle name="Normal 3 3 10 15" xfId="35026"/>
    <cellStyle name="Normal 3 3 10 15 2" xfId="35027"/>
    <cellStyle name="Normal 3 3 10 2" xfId="35028"/>
    <cellStyle name="Normal 3 3 10 2 2" xfId="35029"/>
    <cellStyle name="Normal 3 3 10 2 2 2" xfId="35030"/>
    <cellStyle name="Normal 3 3 10 3" xfId="35031"/>
    <cellStyle name="Normal 3 3 10 3 2" xfId="35032"/>
    <cellStyle name="Normal 3 3 10 3 2 2" xfId="35033"/>
    <cellStyle name="Normal 3 3 10 4" xfId="35034"/>
    <cellStyle name="Normal 3 3 10 4 2" xfId="35035"/>
    <cellStyle name="Normal 3 3 10 4 2 2" xfId="35036"/>
    <cellStyle name="Normal 3 3 10 5" xfId="35037"/>
    <cellStyle name="Normal 3 3 10 5 2" xfId="35038"/>
    <cellStyle name="Normal 3 3 10 5 2 2" xfId="35039"/>
    <cellStyle name="Normal 3 3 10 6" xfId="35040"/>
    <cellStyle name="Normal 3 3 10 6 2" xfId="35041"/>
    <cellStyle name="Normal 3 3 10 6 2 2" xfId="35042"/>
    <cellStyle name="Normal 3 3 10 7" xfId="35043"/>
    <cellStyle name="Normal 3 3 10 7 2" xfId="35044"/>
    <cellStyle name="Normal 3 3 10 7 2 2" xfId="35045"/>
    <cellStyle name="Normal 3 3 10 8" xfId="35046"/>
    <cellStyle name="Normal 3 3 10 8 2" xfId="35047"/>
    <cellStyle name="Normal 3 3 10 8 2 2" xfId="35048"/>
    <cellStyle name="Normal 3 3 10 9" xfId="35049"/>
    <cellStyle name="Normal 3 3 10 9 2" xfId="35050"/>
    <cellStyle name="Normal 3 3 10 9 2 2" xfId="35051"/>
    <cellStyle name="Normal 3 3 11" xfId="35052"/>
    <cellStyle name="Normal 3 3 11 10" xfId="35053"/>
    <cellStyle name="Normal 3 3 11 10 2" xfId="35054"/>
    <cellStyle name="Normal 3 3 11 10 2 2" xfId="35055"/>
    <cellStyle name="Normal 3 3 11 11" xfId="35056"/>
    <cellStyle name="Normal 3 3 11 11 2" xfId="35057"/>
    <cellStyle name="Normal 3 3 11 11 2 2" xfId="35058"/>
    <cellStyle name="Normal 3 3 11 12" xfId="35059"/>
    <cellStyle name="Normal 3 3 11 12 2" xfId="35060"/>
    <cellStyle name="Normal 3 3 11 12 2 2" xfId="35061"/>
    <cellStyle name="Normal 3 3 11 13" xfId="35062"/>
    <cellStyle name="Normal 3 3 11 13 2" xfId="35063"/>
    <cellStyle name="Normal 3 3 11 13 2 2" xfId="35064"/>
    <cellStyle name="Normal 3 3 11 14" xfId="35065"/>
    <cellStyle name="Normal 3 3 11 14 2" xfId="35066"/>
    <cellStyle name="Normal 3 3 11 14 2 2" xfId="35067"/>
    <cellStyle name="Normal 3 3 11 15" xfId="35068"/>
    <cellStyle name="Normal 3 3 11 15 2" xfId="35069"/>
    <cellStyle name="Normal 3 3 11 2" xfId="35070"/>
    <cellStyle name="Normal 3 3 11 2 2" xfId="35071"/>
    <cellStyle name="Normal 3 3 11 2 2 2" xfId="35072"/>
    <cellStyle name="Normal 3 3 11 3" xfId="35073"/>
    <cellStyle name="Normal 3 3 11 3 2" xfId="35074"/>
    <cellStyle name="Normal 3 3 11 3 2 2" xfId="35075"/>
    <cellStyle name="Normal 3 3 11 4" xfId="35076"/>
    <cellStyle name="Normal 3 3 11 4 2" xfId="35077"/>
    <cellStyle name="Normal 3 3 11 4 2 2" xfId="35078"/>
    <cellStyle name="Normal 3 3 11 5" xfId="35079"/>
    <cellStyle name="Normal 3 3 11 5 2" xfId="35080"/>
    <cellStyle name="Normal 3 3 11 5 2 2" xfId="35081"/>
    <cellStyle name="Normal 3 3 11 6" xfId="35082"/>
    <cellStyle name="Normal 3 3 11 6 2" xfId="35083"/>
    <cellStyle name="Normal 3 3 11 6 2 2" xfId="35084"/>
    <cellStyle name="Normal 3 3 11 7" xfId="35085"/>
    <cellStyle name="Normal 3 3 11 7 2" xfId="35086"/>
    <cellStyle name="Normal 3 3 11 7 2 2" xfId="35087"/>
    <cellStyle name="Normal 3 3 11 8" xfId="35088"/>
    <cellStyle name="Normal 3 3 11 8 2" xfId="35089"/>
    <cellStyle name="Normal 3 3 11 8 2 2" xfId="35090"/>
    <cellStyle name="Normal 3 3 11 9" xfId="35091"/>
    <cellStyle name="Normal 3 3 11 9 2" xfId="35092"/>
    <cellStyle name="Normal 3 3 11 9 2 2" xfId="35093"/>
    <cellStyle name="Normal 3 3 12" xfId="35094"/>
    <cellStyle name="Normal 3 3 12 10" xfId="35095"/>
    <cellStyle name="Normal 3 3 12 10 2" xfId="35096"/>
    <cellStyle name="Normal 3 3 12 10 2 2" xfId="35097"/>
    <cellStyle name="Normal 3 3 12 11" xfId="35098"/>
    <cellStyle name="Normal 3 3 12 11 2" xfId="35099"/>
    <cellStyle name="Normal 3 3 12 11 2 2" xfId="35100"/>
    <cellStyle name="Normal 3 3 12 12" xfId="35101"/>
    <cellStyle name="Normal 3 3 12 12 2" xfId="35102"/>
    <cellStyle name="Normal 3 3 12 12 2 2" xfId="35103"/>
    <cellStyle name="Normal 3 3 12 13" xfId="35104"/>
    <cellStyle name="Normal 3 3 12 13 2" xfId="35105"/>
    <cellStyle name="Normal 3 3 12 13 2 2" xfId="35106"/>
    <cellStyle name="Normal 3 3 12 14" xfId="35107"/>
    <cellStyle name="Normal 3 3 12 14 2" xfId="35108"/>
    <cellStyle name="Normal 3 3 12 14 2 2" xfId="35109"/>
    <cellStyle name="Normal 3 3 12 15" xfId="35110"/>
    <cellStyle name="Normal 3 3 12 15 2" xfId="35111"/>
    <cellStyle name="Normal 3 3 12 2" xfId="35112"/>
    <cellStyle name="Normal 3 3 12 2 2" xfId="35113"/>
    <cellStyle name="Normal 3 3 12 2 2 2" xfId="35114"/>
    <cellStyle name="Normal 3 3 12 3" xfId="35115"/>
    <cellStyle name="Normal 3 3 12 3 2" xfId="35116"/>
    <cellStyle name="Normal 3 3 12 3 2 2" xfId="35117"/>
    <cellStyle name="Normal 3 3 12 4" xfId="35118"/>
    <cellStyle name="Normal 3 3 12 4 2" xfId="35119"/>
    <cellStyle name="Normal 3 3 12 4 2 2" xfId="35120"/>
    <cellStyle name="Normal 3 3 12 5" xfId="35121"/>
    <cellStyle name="Normal 3 3 12 5 2" xfId="35122"/>
    <cellStyle name="Normal 3 3 12 5 2 2" xfId="35123"/>
    <cellStyle name="Normal 3 3 12 6" xfId="35124"/>
    <cellStyle name="Normal 3 3 12 6 2" xfId="35125"/>
    <cellStyle name="Normal 3 3 12 6 2 2" xfId="35126"/>
    <cellStyle name="Normal 3 3 12 7" xfId="35127"/>
    <cellStyle name="Normal 3 3 12 7 2" xfId="35128"/>
    <cellStyle name="Normal 3 3 12 7 2 2" xfId="35129"/>
    <cellStyle name="Normal 3 3 12 8" xfId="35130"/>
    <cellStyle name="Normal 3 3 12 8 2" xfId="35131"/>
    <cellStyle name="Normal 3 3 12 8 2 2" xfId="35132"/>
    <cellStyle name="Normal 3 3 12 9" xfId="35133"/>
    <cellStyle name="Normal 3 3 12 9 2" xfId="35134"/>
    <cellStyle name="Normal 3 3 12 9 2 2" xfId="35135"/>
    <cellStyle name="Normal 3 3 13" xfId="35136"/>
    <cellStyle name="Normal 3 3 13 10" xfId="35137"/>
    <cellStyle name="Normal 3 3 13 10 2" xfId="35138"/>
    <cellStyle name="Normal 3 3 13 10 2 2" xfId="35139"/>
    <cellStyle name="Normal 3 3 13 11" xfId="35140"/>
    <cellStyle name="Normal 3 3 13 11 2" xfId="35141"/>
    <cellStyle name="Normal 3 3 13 11 2 2" xfId="35142"/>
    <cellStyle name="Normal 3 3 13 12" xfId="35143"/>
    <cellStyle name="Normal 3 3 13 12 2" xfId="35144"/>
    <cellStyle name="Normal 3 3 13 12 2 2" xfId="35145"/>
    <cellStyle name="Normal 3 3 13 13" xfId="35146"/>
    <cellStyle name="Normal 3 3 13 13 2" xfId="35147"/>
    <cellStyle name="Normal 3 3 13 13 2 2" xfId="35148"/>
    <cellStyle name="Normal 3 3 13 14" xfId="35149"/>
    <cellStyle name="Normal 3 3 13 14 2" xfId="35150"/>
    <cellStyle name="Normal 3 3 13 14 2 2" xfId="35151"/>
    <cellStyle name="Normal 3 3 13 15" xfId="35152"/>
    <cellStyle name="Normal 3 3 13 15 2" xfId="35153"/>
    <cellStyle name="Normal 3 3 13 2" xfId="35154"/>
    <cellStyle name="Normal 3 3 13 2 2" xfId="35155"/>
    <cellStyle name="Normal 3 3 13 2 2 2" xfId="35156"/>
    <cellStyle name="Normal 3 3 13 3" xfId="35157"/>
    <cellStyle name="Normal 3 3 13 3 2" xfId="35158"/>
    <cellStyle name="Normal 3 3 13 3 2 2" xfId="35159"/>
    <cellStyle name="Normal 3 3 13 4" xfId="35160"/>
    <cellStyle name="Normal 3 3 13 4 2" xfId="35161"/>
    <cellStyle name="Normal 3 3 13 4 2 2" xfId="35162"/>
    <cellStyle name="Normal 3 3 13 5" xfId="35163"/>
    <cellStyle name="Normal 3 3 13 5 2" xfId="35164"/>
    <cellStyle name="Normal 3 3 13 5 2 2" xfId="35165"/>
    <cellStyle name="Normal 3 3 13 6" xfId="35166"/>
    <cellStyle name="Normal 3 3 13 6 2" xfId="35167"/>
    <cellStyle name="Normal 3 3 13 6 2 2" xfId="35168"/>
    <cellStyle name="Normal 3 3 13 7" xfId="35169"/>
    <cellStyle name="Normal 3 3 13 7 2" xfId="35170"/>
    <cellStyle name="Normal 3 3 13 7 2 2" xfId="35171"/>
    <cellStyle name="Normal 3 3 13 8" xfId="35172"/>
    <cellStyle name="Normal 3 3 13 8 2" xfId="35173"/>
    <cellStyle name="Normal 3 3 13 8 2 2" xfId="35174"/>
    <cellStyle name="Normal 3 3 13 9" xfId="35175"/>
    <cellStyle name="Normal 3 3 13 9 2" xfId="35176"/>
    <cellStyle name="Normal 3 3 13 9 2 2" xfId="35177"/>
    <cellStyle name="Normal 3 3 14" xfId="35178"/>
    <cellStyle name="Normal 3 3 14 10" xfId="35179"/>
    <cellStyle name="Normal 3 3 14 10 2" xfId="35180"/>
    <cellStyle name="Normal 3 3 14 10 2 2" xfId="35181"/>
    <cellStyle name="Normal 3 3 14 11" xfId="35182"/>
    <cellStyle name="Normal 3 3 14 11 2" xfId="35183"/>
    <cellStyle name="Normal 3 3 14 11 2 2" xfId="35184"/>
    <cellStyle name="Normal 3 3 14 12" xfId="35185"/>
    <cellStyle name="Normal 3 3 14 12 2" xfId="35186"/>
    <cellStyle name="Normal 3 3 14 12 2 2" xfId="35187"/>
    <cellStyle name="Normal 3 3 14 13" xfId="35188"/>
    <cellStyle name="Normal 3 3 14 13 2" xfId="35189"/>
    <cellStyle name="Normal 3 3 14 13 2 2" xfId="35190"/>
    <cellStyle name="Normal 3 3 14 14" xfId="35191"/>
    <cellStyle name="Normal 3 3 14 14 2" xfId="35192"/>
    <cellStyle name="Normal 3 3 14 14 2 2" xfId="35193"/>
    <cellStyle name="Normal 3 3 14 15" xfId="35194"/>
    <cellStyle name="Normal 3 3 14 15 2" xfId="35195"/>
    <cellStyle name="Normal 3 3 14 2" xfId="35196"/>
    <cellStyle name="Normal 3 3 14 2 2" xfId="35197"/>
    <cellStyle name="Normal 3 3 14 2 2 2" xfId="35198"/>
    <cellStyle name="Normal 3 3 14 3" xfId="35199"/>
    <cellStyle name="Normal 3 3 14 3 2" xfId="35200"/>
    <cellStyle name="Normal 3 3 14 3 2 2" xfId="35201"/>
    <cellStyle name="Normal 3 3 14 4" xfId="35202"/>
    <cellStyle name="Normal 3 3 14 4 2" xfId="35203"/>
    <cellStyle name="Normal 3 3 14 4 2 2" xfId="35204"/>
    <cellStyle name="Normal 3 3 14 5" xfId="35205"/>
    <cellStyle name="Normal 3 3 14 5 2" xfId="35206"/>
    <cellStyle name="Normal 3 3 14 5 2 2" xfId="35207"/>
    <cellStyle name="Normal 3 3 14 6" xfId="35208"/>
    <cellStyle name="Normal 3 3 14 6 2" xfId="35209"/>
    <cellStyle name="Normal 3 3 14 6 2 2" xfId="35210"/>
    <cellStyle name="Normal 3 3 14 7" xfId="35211"/>
    <cellStyle name="Normal 3 3 14 7 2" xfId="35212"/>
    <cellStyle name="Normal 3 3 14 7 2 2" xfId="35213"/>
    <cellStyle name="Normal 3 3 14 8" xfId="35214"/>
    <cellStyle name="Normal 3 3 14 8 2" xfId="35215"/>
    <cellStyle name="Normal 3 3 14 8 2 2" xfId="35216"/>
    <cellStyle name="Normal 3 3 14 9" xfId="35217"/>
    <cellStyle name="Normal 3 3 14 9 2" xfId="35218"/>
    <cellStyle name="Normal 3 3 14 9 2 2" xfId="35219"/>
    <cellStyle name="Normal 3 3 15" xfId="35220"/>
    <cellStyle name="Normal 3 3 15 10" xfId="35221"/>
    <cellStyle name="Normal 3 3 15 10 2" xfId="35222"/>
    <cellStyle name="Normal 3 3 15 10 2 2" xfId="35223"/>
    <cellStyle name="Normal 3 3 15 11" xfId="35224"/>
    <cellStyle name="Normal 3 3 15 11 2" xfId="35225"/>
    <cellStyle name="Normal 3 3 15 11 2 2" xfId="35226"/>
    <cellStyle name="Normal 3 3 15 12" xfId="35227"/>
    <cellStyle name="Normal 3 3 15 12 2" xfId="35228"/>
    <cellStyle name="Normal 3 3 15 12 2 2" xfId="35229"/>
    <cellStyle name="Normal 3 3 15 13" xfId="35230"/>
    <cellStyle name="Normal 3 3 15 13 2" xfId="35231"/>
    <cellStyle name="Normal 3 3 15 13 2 2" xfId="35232"/>
    <cellStyle name="Normal 3 3 15 14" xfId="35233"/>
    <cellStyle name="Normal 3 3 15 14 2" xfId="35234"/>
    <cellStyle name="Normal 3 3 15 14 2 2" xfId="35235"/>
    <cellStyle name="Normal 3 3 15 15" xfId="35236"/>
    <cellStyle name="Normal 3 3 15 15 2" xfId="35237"/>
    <cellStyle name="Normal 3 3 15 2" xfId="35238"/>
    <cellStyle name="Normal 3 3 15 2 2" xfId="35239"/>
    <cellStyle name="Normal 3 3 15 2 2 2" xfId="35240"/>
    <cellStyle name="Normal 3 3 15 3" xfId="35241"/>
    <cellStyle name="Normal 3 3 15 3 2" xfId="35242"/>
    <cellStyle name="Normal 3 3 15 3 2 2" xfId="35243"/>
    <cellStyle name="Normal 3 3 15 4" xfId="35244"/>
    <cellStyle name="Normal 3 3 15 4 2" xfId="35245"/>
    <cellStyle name="Normal 3 3 15 4 2 2" xfId="35246"/>
    <cellStyle name="Normal 3 3 15 5" xfId="35247"/>
    <cellStyle name="Normal 3 3 15 5 2" xfId="35248"/>
    <cellStyle name="Normal 3 3 15 5 2 2" xfId="35249"/>
    <cellStyle name="Normal 3 3 15 6" xfId="35250"/>
    <cellStyle name="Normal 3 3 15 6 2" xfId="35251"/>
    <cellStyle name="Normal 3 3 15 6 2 2" xfId="35252"/>
    <cellStyle name="Normal 3 3 15 7" xfId="35253"/>
    <cellStyle name="Normal 3 3 15 7 2" xfId="35254"/>
    <cellStyle name="Normal 3 3 15 7 2 2" xfId="35255"/>
    <cellStyle name="Normal 3 3 15 8" xfId="35256"/>
    <cellStyle name="Normal 3 3 15 8 2" xfId="35257"/>
    <cellStyle name="Normal 3 3 15 8 2 2" xfId="35258"/>
    <cellStyle name="Normal 3 3 15 9" xfId="35259"/>
    <cellStyle name="Normal 3 3 15 9 2" xfId="35260"/>
    <cellStyle name="Normal 3 3 15 9 2 2" xfId="35261"/>
    <cellStyle name="Normal 3 3 16" xfId="35262"/>
    <cellStyle name="Normal 3 3 16 10" xfId="35263"/>
    <cellStyle name="Normal 3 3 16 10 2" xfId="35264"/>
    <cellStyle name="Normal 3 3 16 10 2 2" xfId="35265"/>
    <cellStyle name="Normal 3 3 16 11" xfId="35266"/>
    <cellStyle name="Normal 3 3 16 11 2" xfId="35267"/>
    <cellStyle name="Normal 3 3 16 11 2 2" xfId="35268"/>
    <cellStyle name="Normal 3 3 16 12" xfId="35269"/>
    <cellStyle name="Normal 3 3 16 12 2" xfId="35270"/>
    <cellStyle name="Normal 3 3 16 12 2 2" xfId="35271"/>
    <cellStyle name="Normal 3 3 16 13" xfId="35272"/>
    <cellStyle name="Normal 3 3 16 13 2" xfId="35273"/>
    <cellStyle name="Normal 3 3 16 13 2 2" xfId="35274"/>
    <cellStyle name="Normal 3 3 16 14" xfId="35275"/>
    <cellStyle name="Normal 3 3 16 14 2" xfId="35276"/>
    <cellStyle name="Normal 3 3 16 14 2 2" xfId="35277"/>
    <cellStyle name="Normal 3 3 16 15" xfId="35278"/>
    <cellStyle name="Normal 3 3 16 15 2" xfId="35279"/>
    <cellStyle name="Normal 3 3 16 2" xfId="35280"/>
    <cellStyle name="Normal 3 3 16 2 2" xfId="35281"/>
    <cellStyle name="Normal 3 3 16 2 2 2" xfId="35282"/>
    <cellStyle name="Normal 3 3 16 3" xfId="35283"/>
    <cellStyle name="Normal 3 3 16 3 2" xfId="35284"/>
    <cellStyle name="Normal 3 3 16 3 2 2" xfId="35285"/>
    <cellStyle name="Normal 3 3 16 4" xfId="35286"/>
    <cellStyle name="Normal 3 3 16 4 2" xfId="35287"/>
    <cellStyle name="Normal 3 3 16 4 2 2" xfId="35288"/>
    <cellStyle name="Normal 3 3 16 5" xfId="35289"/>
    <cellStyle name="Normal 3 3 16 5 2" xfId="35290"/>
    <cellStyle name="Normal 3 3 16 5 2 2" xfId="35291"/>
    <cellStyle name="Normal 3 3 16 6" xfId="35292"/>
    <cellStyle name="Normal 3 3 16 6 2" xfId="35293"/>
    <cellStyle name="Normal 3 3 16 6 2 2" xfId="35294"/>
    <cellStyle name="Normal 3 3 16 7" xfId="35295"/>
    <cellStyle name="Normal 3 3 16 7 2" xfId="35296"/>
    <cellStyle name="Normal 3 3 16 7 2 2" xfId="35297"/>
    <cellStyle name="Normal 3 3 16 8" xfId="35298"/>
    <cellStyle name="Normal 3 3 16 8 2" xfId="35299"/>
    <cellStyle name="Normal 3 3 16 8 2 2" xfId="35300"/>
    <cellStyle name="Normal 3 3 16 9" xfId="35301"/>
    <cellStyle name="Normal 3 3 16 9 2" xfId="35302"/>
    <cellStyle name="Normal 3 3 16 9 2 2" xfId="35303"/>
    <cellStyle name="Normal 3 3 17" xfId="35304"/>
    <cellStyle name="Normal 3 3 17 10" xfId="35305"/>
    <cellStyle name="Normal 3 3 17 10 2" xfId="35306"/>
    <cellStyle name="Normal 3 3 17 10 2 2" xfId="35307"/>
    <cellStyle name="Normal 3 3 17 11" xfId="35308"/>
    <cellStyle name="Normal 3 3 17 11 2" xfId="35309"/>
    <cellStyle name="Normal 3 3 17 11 2 2" xfId="35310"/>
    <cellStyle name="Normal 3 3 17 12" xfId="35311"/>
    <cellStyle name="Normal 3 3 17 12 2" xfId="35312"/>
    <cellStyle name="Normal 3 3 17 12 2 2" xfId="35313"/>
    <cellStyle name="Normal 3 3 17 13" xfId="35314"/>
    <cellStyle name="Normal 3 3 17 13 2" xfId="35315"/>
    <cellStyle name="Normal 3 3 17 13 2 2" xfId="35316"/>
    <cellStyle name="Normal 3 3 17 14" xfId="35317"/>
    <cellStyle name="Normal 3 3 17 14 2" xfId="35318"/>
    <cellStyle name="Normal 3 3 17 14 2 2" xfId="35319"/>
    <cellStyle name="Normal 3 3 17 15" xfId="35320"/>
    <cellStyle name="Normal 3 3 17 15 2" xfId="35321"/>
    <cellStyle name="Normal 3 3 17 2" xfId="35322"/>
    <cellStyle name="Normal 3 3 17 2 2" xfId="35323"/>
    <cellStyle name="Normal 3 3 17 2 2 2" xfId="35324"/>
    <cellStyle name="Normal 3 3 17 3" xfId="35325"/>
    <cellStyle name="Normal 3 3 17 3 2" xfId="35326"/>
    <cellStyle name="Normal 3 3 17 3 2 2" xfId="35327"/>
    <cellStyle name="Normal 3 3 17 4" xfId="35328"/>
    <cellStyle name="Normal 3 3 17 4 2" xfId="35329"/>
    <cellStyle name="Normal 3 3 17 4 2 2" xfId="35330"/>
    <cellStyle name="Normal 3 3 17 5" xfId="35331"/>
    <cellStyle name="Normal 3 3 17 5 2" xfId="35332"/>
    <cellStyle name="Normal 3 3 17 5 2 2" xfId="35333"/>
    <cellStyle name="Normal 3 3 17 6" xfId="35334"/>
    <cellStyle name="Normal 3 3 17 6 2" xfId="35335"/>
    <cellStyle name="Normal 3 3 17 6 2 2" xfId="35336"/>
    <cellStyle name="Normal 3 3 17 7" xfId="35337"/>
    <cellStyle name="Normal 3 3 17 7 2" xfId="35338"/>
    <cellStyle name="Normal 3 3 17 7 2 2" xfId="35339"/>
    <cellStyle name="Normal 3 3 17 8" xfId="35340"/>
    <cellStyle name="Normal 3 3 17 8 2" xfId="35341"/>
    <cellStyle name="Normal 3 3 17 8 2 2" xfId="35342"/>
    <cellStyle name="Normal 3 3 17 9" xfId="35343"/>
    <cellStyle name="Normal 3 3 17 9 2" xfId="35344"/>
    <cellStyle name="Normal 3 3 17 9 2 2" xfId="35345"/>
    <cellStyle name="Normal 3 3 18" xfId="35346"/>
    <cellStyle name="Normal 3 3 18 10" xfId="35347"/>
    <cellStyle name="Normal 3 3 18 10 2" xfId="35348"/>
    <cellStyle name="Normal 3 3 18 10 2 2" xfId="35349"/>
    <cellStyle name="Normal 3 3 18 11" xfId="35350"/>
    <cellStyle name="Normal 3 3 18 11 2" xfId="35351"/>
    <cellStyle name="Normal 3 3 18 11 2 2" xfId="35352"/>
    <cellStyle name="Normal 3 3 18 12" xfId="35353"/>
    <cellStyle name="Normal 3 3 18 12 2" xfId="35354"/>
    <cellStyle name="Normal 3 3 18 12 2 2" xfId="35355"/>
    <cellStyle name="Normal 3 3 18 13" xfId="35356"/>
    <cellStyle name="Normal 3 3 18 13 2" xfId="35357"/>
    <cellStyle name="Normal 3 3 18 13 2 2" xfId="35358"/>
    <cellStyle name="Normal 3 3 18 14" xfId="35359"/>
    <cellStyle name="Normal 3 3 18 14 2" xfId="35360"/>
    <cellStyle name="Normal 3 3 18 14 2 2" xfId="35361"/>
    <cellStyle name="Normal 3 3 18 15" xfId="35362"/>
    <cellStyle name="Normal 3 3 18 15 2" xfId="35363"/>
    <cellStyle name="Normal 3 3 18 2" xfId="35364"/>
    <cellStyle name="Normal 3 3 18 2 2" xfId="35365"/>
    <cellStyle name="Normal 3 3 18 2 2 2" xfId="35366"/>
    <cellStyle name="Normal 3 3 18 3" xfId="35367"/>
    <cellStyle name="Normal 3 3 18 3 2" xfId="35368"/>
    <cellStyle name="Normal 3 3 18 3 2 2" xfId="35369"/>
    <cellStyle name="Normal 3 3 18 4" xfId="35370"/>
    <cellStyle name="Normal 3 3 18 4 2" xfId="35371"/>
    <cellStyle name="Normal 3 3 18 4 2 2" xfId="35372"/>
    <cellStyle name="Normal 3 3 18 5" xfId="35373"/>
    <cellStyle name="Normal 3 3 18 5 2" xfId="35374"/>
    <cellStyle name="Normal 3 3 18 5 2 2" xfId="35375"/>
    <cellStyle name="Normal 3 3 18 6" xfId="35376"/>
    <cellStyle name="Normal 3 3 18 6 2" xfId="35377"/>
    <cellStyle name="Normal 3 3 18 6 2 2" xfId="35378"/>
    <cellStyle name="Normal 3 3 18 7" xfId="35379"/>
    <cellStyle name="Normal 3 3 18 7 2" xfId="35380"/>
    <cellStyle name="Normal 3 3 18 7 2 2" xfId="35381"/>
    <cellStyle name="Normal 3 3 18 8" xfId="35382"/>
    <cellStyle name="Normal 3 3 18 8 2" xfId="35383"/>
    <cellStyle name="Normal 3 3 18 8 2 2" xfId="35384"/>
    <cellStyle name="Normal 3 3 18 9" xfId="35385"/>
    <cellStyle name="Normal 3 3 18 9 2" xfId="35386"/>
    <cellStyle name="Normal 3 3 18 9 2 2" xfId="35387"/>
    <cellStyle name="Normal 3 3 19" xfId="35388"/>
    <cellStyle name="Normal 3 3 19 10" xfId="35389"/>
    <cellStyle name="Normal 3 3 19 10 2" xfId="35390"/>
    <cellStyle name="Normal 3 3 19 10 2 2" xfId="35391"/>
    <cellStyle name="Normal 3 3 19 11" xfId="35392"/>
    <cellStyle name="Normal 3 3 19 11 2" xfId="35393"/>
    <cellStyle name="Normal 3 3 19 11 2 2" xfId="35394"/>
    <cellStyle name="Normal 3 3 19 12" xfId="35395"/>
    <cellStyle name="Normal 3 3 19 12 2" xfId="35396"/>
    <cellStyle name="Normal 3 3 19 12 2 2" xfId="35397"/>
    <cellStyle name="Normal 3 3 19 13" xfId="35398"/>
    <cellStyle name="Normal 3 3 19 13 2" xfId="35399"/>
    <cellStyle name="Normal 3 3 19 13 2 2" xfId="35400"/>
    <cellStyle name="Normal 3 3 19 14" xfId="35401"/>
    <cellStyle name="Normal 3 3 19 14 2" xfId="35402"/>
    <cellStyle name="Normal 3 3 19 14 2 2" xfId="35403"/>
    <cellStyle name="Normal 3 3 19 15" xfId="35404"/>
    <cellStyle name="Normal 3 3 19 15 2" xfId="35405"/>
    <cellStyle name="Normal 3 3 19 2" xfId="35406"/>
    <cellStyle name="Normal 3 3 19 2 2" xfId="35407"/>
    <cellStyle name="Normal 3 3 19 2 2 2" xfId="35408"/>
    <cellStyle name="Normal 3 3 19 3" xfId="35409"/>
    <cellStyle name="Normal 3 3 19 3 2" xfId="35410"/>
    <cellStyle name="Normal 3 3 19 3 2 2" xfId="35411"/>
    <cellStyle name="Normal 3 3 19 4" xfId="35412"/>
    <cellStyle name="Normal 3 3 19 4 2" xfId="35413"/>
    <cellStyle name="Normal 3 3 19 4 2 2" xfId="35414"/>
    <cellStyle name="Normal 3 3 19 5" xfId="35415"/>
    <cellStyle name="Normal 3 3 19 5 2" xfId="35416"/>
    <cellStyle name="Normal 3 3 19 5 2 2" xfId="35417"/>
    <cellStyle name="Normal 3 3 19 6" xfId="35418"/>
    <cellStyle name="Normal 3 3 19 6 2" xfId="35419"/>
    <cellStyle name="Normal 3 3 19 6 2 2" xfId="35420"/>
    <cellStyle name="Normal 3 3 19 7" xfId="35421"/>
    <cellStyle name="Normal 3 3 19 7 2" xfId="35422"/>
    <cellStyle name="Normal 3 3 19 7 2 2" xfId="35423"/>
    <cellStyle name="Normal 3 3 19 8" xfId="35424"/>
    <cellStyle name="Normal 3 3 19 8 2" xfId="35425"/>
    <cellStyle name="Normal 3 3 19 8 2 2" xfId="35426"/>
    <cellStyle name="Normal 3 3 19 9" xfId="35427"/>
    <cellStyle name="Normal 3 3 19 9 2" xfId="35428"/>
    <cellStyle name="Normal 3 3 19 9 2 2" xfId="35429"/>
    <cellStyle name="Normal 3 3 2" xfId="35430"/>
    <cellStyle name="Normal 3 3 2 10" xfId="35431"/>
    <cellStyle name="Normal 3 3 2 10 2" xfId="35432"/>
    <cellStyle name="Normal 3 3 2 10 2 2" xfId="35433"/>
    <cellStyle name="Normal 3 3 2 11" xfId="35434"/>
    <cellStyle name="Normal 3 3 2 11 2" xfId="35435"/>
    <cellStyle name="Normal 3 3 2 11 2 2" xfId="35436"/>
    <cellStyle name="Normal 3 3 2 12" xfId="35437"/>
    <cellStyle name="Normal 3 3 2 12 2" xfId="35438"/>
    <cellStyle name="Normal 3 3 2 12 2 2" xfId="35439"/>
    <cellStyle name="Normal 3 3 2 13" xfId="35440"/>
    <cellStyle name="Normal 3 3 2 13 2" xfId="35441"/>
    <cellStyle name="Normal 3 3 2 13 2 2" xfId="35442"/>
    <cellStyle name="Normal 3 3 2 14" xfId="35443"/>
    <cellStyle name="Normal 3 3 2 14 2" xfId="35444"/>
    <cellStyle name="Normal 3 3 2 14 2 2" xfId="35445"/>
    <cellStyle name="Normal 3 3 2 15" xfId="35446"/>
    <cellStyle name="Normal 3 3 2 15 2" xfId="35447"/>
    <cellStyle name="Normal 3 3 2 2" xfId="35448"/>
    <cellStyle name="Normal 3 3 2 2 2" xfId="35449"/>
    <cellStyle name="Normal 3 3 2 2 2 2" xfId="35450"/>
    <cellStyle name="Normal 3 3 2 3" xfId="35451"/>
    <cellStyle name="Normal 3 3 2 3 2" xfId="35452"/>
    <cellStyle name="Normal 3 3 2 3 2 2" xfId="35453"/>
    <cellStyle name="Normal 3 3 2 4" xfId="35454"/>
    <cellStyle name="Normal 3 3 2 4 2" xfId="35455"/>
    <cellStyle name="Normal 3 3 2 4 2 2" xfId="35456"/>
    <cellStyle name="Normal 3 3 2 5" xfId="35457"/>
    <cellStyle name="Normal 3 3 2 5 2" xfId="35458"/>
    <cellStyle name="Normal 3 3 2 5 2 2" xfId="35459"/>
    <cellStyle name="Normal 3 3 2 6" xfId="35460"/>
    <cellStyle name="Normal 3 3 2 6 2" xfId="35461"/>
    <cellStyle name="Normal 3 3 2 6 2 2" xfId="35462"/>
    <cellStyle name="Normal 3 3 2 7" xfId="35463"/>
    <cellStyle name="Normal 3 3 2 7 2" xfId="35464"/>
    <cellStyle name="Normal 3 3 2 7 2 2" xfId="35465"/>
    <cellStyle name="Normal 3 3 2 8" xfId="35466"/>
    <cellStyle name="Normal 3 3 2 8 2" xfId="35467"/>
    <cellStyle name="Normal 3 3 2 8 2 2" xfId="35468"/>
    <cellStyle name="Normal 3 3 2 9" xfId="35469"/>
    <cellStyle name="Normal 3 3 2 9 2" xfId="35470"/>
    <cellStyle name="Normal 3 3 2 9 2 2" xfId="35471"/>
    <cellStyle name="Normal 3 3 20" xfId="35472"/>
    <cellStyle name="Normal 3 3 20 10" xfId="35473"/>
    <cellStyle name="Normal 3 3 20 10 2" xfId="35474"/>
    <cellStyle name="Normal 3 3 20 10 2 2" xfId="35475"/>
    <cellStyle name="Normal 3 3 20 11" xfId="35476"/>
    <cellStyle name="Normal 3 3 20 11 2" xfId="35477"/>
    <cellStyle name="Normal 3 3 20 11 2 2" xfId="35478"/>
    <cellStyle name="Normal 3 3 20 12" xfId="35479"/>
    <cellStyle name="Normal 3 3 20 12 2" xfId="35480"/>
    <cellStyle name="Normal 3 3 20 12 2 2" xfId="35481"/>
    <cellStyle name="Normal 3 3 20 13" xfId="35482"/>
    <cellStyle name="Normal 3 3 20 13 2" xfId="35483"/>
    <cellStyle name="Normal 3 3 20 13 2 2" xfId="35484"/>
    <cellStyle name="Normal 3 3 20 14" xfId="35485"/>
    <cellStyle name="Normal 3 3 20 14 2" xfId="35486"/>
    <cellStyle name="Normal 3 3 20 14 2 2" xfId="35487"/>
    <cellStyle name="Normal 3 3 20 15" xfId="35488"/>
    <cellStyle name="Normal 3 3 20 15 2" xfId="35489"/>
    <cellStyle name="Normal 3 3 20 2" xfId="35490"/>
    <cellStyle name="Normal 3 3 20 2 2" xfId="35491"/>
    <cellStyle name="Normal 3 3 20 2 2 2" xfId="35492"/>
    <cellStyle name="Normal 3 3 20 3" xfId="35493"/>
    <cellStyle name="Normal 3 3 20 3 2" xfId="35494"/>
    <cellStyle name="Normal 3 3 20 3 2 2" xfId="35495"/>
    <cellStyle name="Normal 3 3 20 4" xfId="35496"/>
    <cellStyle name="Normal 3 3 20 4 2" xfId="35497"/>
    <cellStyle name="Normal 3 3 20 4 2 2" xfId="35498"/>
    <cellStyle name="Normal 3 3 20 5" xfId="35499"/>
    <cellStyle name="Normal 3 3 20 5 2" xfId="35500"/>
    <cellStyle name="Normal 3 3 20 5 2 2" xfId="35501"/>
    <cellStyle name="Normal 3 3 20 6" xfId="35502"/>
    <cellStyle name="Normal 3 3 20 6 2" xfId="35503"/>
    <cellStyle name="Normal 3 3 20 6 2 2" xfId="35504"/>
    <cellStyle name="Normal 3 3 20 7" xfId="35505"/>
    <cellStyle name="Normal 3 3 20 7 2" xfId="35506"/>
    <cellStyle name="Normal 3 3 20 7 2 2" xfId="35507"/>
    <cellStyle name="Normal 3 3 20 8" xfId="35508"/>
    <cellStyle name="Normal 3 3 20 8 2" xfId="35509"/>
    <cellStyle name="Normal 3 3 20 8 2 2" xfId="35510"/>
    <cellStyle name="Normal 3 3 20 9" xfId="35511"/>
    <cellStyle name="Normal 3 3 20 9 2" xfId="35512"/>
    <cellStyle name="Normal 3 3 20 9 2 2" xfId="35513"/>
    <cellStyle name="Normal 3 3 21" xfId="35514"/>
    <cellStyle name="Normal 3 3 21 10" xfId="35515"/>
    <cellStyle name="Normal 3 3 21 10 2" xfId="35516"/>
    <cellStyle name="Normal 3 3 21 10 2 2" xfId="35517"/>
    <cellStyle name="Normal 3 3 21 11" xfId="35518"/>
    <cellStyle name="Normal 3 3 21 11 2" xfId="35519"/>
    <cellStyle name="Normal 3 3 21 11 2 2" xfId="35520"/>
    <cellStyle name="Normal 3 3 21 12" xfId="35521"/>
    <cellStyle name="Normal 3 3 21 12 2" xfId="35522"/>
    <cellStyle name="Normal 3 3 21 12 2 2" xfId="35523"/>
    <cellStyle name="Normal 3 3 21 13" xfId="35524"/>
    <cellStyle name="Normal 3 3 21 13 2" xfId="35525"/>
    <cellStyle name="Normal 3 3 21 13 2 2" xfId="35526"/>
    <cellStyle name="Normal 3 3 21 14" xfId="35527"/>
    <cellStyle name="Normal 3 3 21 14 2" xfId="35528"/>
    <cellStyle name="Normal 3 3 21 14 2 2" xfId="35529"/>
    <cellStyle name="Normal 3 3 21 15" xfId="35530"/>
    <cellStyle name="Normal 3 3 21 15 2" xfId="35531"/>
    <cellStyle name="Normal 3 3 21 2" xfId="35532"/>
    <cellStyle name="Normal 3 3 21 2 2" xfId="35533"/>
    <cellStyle name="Normal 3 3 21 2 2 2" xfId="35534"/>
    <cellStyle name="Normal 3 3 21 3" xfId="35535"/>
    <cellStyle name="Normal 3 3 21 3 2" xfId="35536"/>
    <cellStyle name="Normal 3 3 21 3 2 2" xfId="35537"/>
    <cellStyle name="Normal 3 3 21 4" xfId="35538"/>
    <cellStyle name="Normal 3 3 21 4 2" xfId="35539"/>
    <cellStyle name="Normal 3 3 21 4 2 2" xfId="35540"/>
    <cellStyle name="Normal 3 3 21 5" xfId="35541"/>
    <cellStyle name="Normal 3 3 21 5 2" xfId="35542"/>
    <cellStyle name="Normal 3 3 21 5 2 2" xfId="35543"/>
    <cellStyle name="Normal 3 3 21 6" xfId="35544"/>
    <cellStyle name="Normal 3 3 21 6 2" xfId="35545"/>
    <cellStyle name="Normal 3 3 21 6 2 2" xfId="35546"/>
    <cellStyle name="Normal 3 3 21 7" xfId="35547"/>
    <cellStyle name="Normal 3 3 21 7 2" xfId="35548"/>
    <cellStyle name="Normal 3 3 21 7 2 2" xfId="35549"/>
    <cellStyle name="Normal 3 3 21 8" xfId="35550"/>
    <cellStyle name="Normal 3 3 21 8 2" xfId="35551"/>
    <cellStyle name="Normal 3 3 21 8 2 2" xfId="35552"/>
    <cellStyle name="Normal 3 3 21 9" xfId="35553"/>
    <cellStyle name="Normal 3 3 21 9 2" xfId="35554"/>
    <cellStyle name="Normal 3 3 21 9 2 2" xfId="35555"/>
    <cellStyle name="Normal 3 3 22" xfId="35556"/>
    <cellStyle name="Normal 3 3 22 10" xfId="35557"/>
    <cellStyle name="Normal 3 3 22 10 2" xfId="35558"/>
    <cellStyle name="Normal 3 3 22 10 2 2" xfId="35559"/>
    <cellStyle name="Normal 3 3 22 11" xfId="35560"/>
    <cellStyle name="Normal 3 3 22 11 2" xfId="35561"/>
    <cellStyle name="Normal 3 3 22 11 2 2" xfId="35562"/>
    <cellStyle name="Normal 3 3 22 12" xfId="35563"/>
    <cellStyle name="Normal 3 3 22 12 2" xfId="35564"/>
    <cellStyle name="Normal 3 3 22 12 2 2" xfId="35565"/>
    <cellStyle name="Normal 3 3 22 13" xfId="35566"/>
    <cellStyle name="Normal 3 3 22 13 2" xfId="35567"/>
    <cellStyle name="Normal 3 3 22 13 2 2" xfId="35568"/>
    <cellStyle name="Normal 3 3 22 14" xfId="35569"/>
    <cellStyle name="Normal 3 3 22 14 2" xfId="35570"/>
    <cellStyle name="Normal 3 3 22 14 2 2" xfId="35571"/>
    <cellStyle name="Normal 3 3 22 15" xfId="35572"/>
    <cellStyle name="Normal 3 3 22 15 2" xfId="35573"/>
    <cellStyle name="Normal 3 3 22 2" xfId="35574"/>
    <cellStyle name="Normal 3 3 22 2 2" xfId="35575"/>
    <cellStyle name="Normal 3 3 22 2 2 2" xfId="35576"/>
    <cellStyle name="Normal 3 3 22 3" xfId="35577"/>
    <cellStyle name="Normal 3 3 22 3 2" xfId="35578"/>
    <cellStyle name="Normal 3 3 22 3 2 2" xfId="35579"/>
    <cellStyle name="Normal 3 3 22 4" xfId="35580"/>
    <cellStyle name="Normal 3 3 22 4 2" xfId="35581"/>
    <cellStyle name="Normal 3 3 22 4 2 2" xfId="35582"/>
    <cellStyle name="Normal 3 3 22 5" xfId="35583"/>
    <cellStyle name="Normal 3 3 22 5 2" xfId="35584"/>
    <cellStyle name="Normal 3 3 22 5 2 2" xfId="35585"/>
    <cellStyle name="Normal 3 3 22 6" xfId="35586"/>
    <cellStyle name="Normal 3 3 22 6 2" xfId="35587"/>
    <cellStyle name="Normal 3 3 22 6 2 2" xfId="35588"/>
    <cellStyle name="Normal 3 3 22 7" xfId="35589"/>
    <cellStyle name="Normal 3 3 22 7 2" xfId="35590"/>
    <cellStyle name="Normal 3 3 22 7 2 2" xfId="35591"/>
    <cellStyle name="Normal 3 3 22 8" xfId="35592"/>
    <cellStyle name="Normal 3 3 22 8 2" xfId="35593"/>
    <cellStyle name="Normal 3 3 22 8 2 2" xfId="35594"/>
    <cellStyle name="Normal 3 3 22 9" xfId="35595"/>
    <cellStyle name="Normal 3 3 22 9 2" xfId="35596"/>
    <cellStyle name="Normal 3 3 22 9 2 2" xfId="35597"/>
    <cellStyle name="Normal 3 3 23" xfId="35598"/>
    <cellStyle name="Normal 3 3 23 10" xfId="35599"/>
    <cellStyle name="Normal 3 3 23 10 2" xfId="35600"/>
    <cellStyle name="Normal 3 3 23 10 2 2" xfId="35601"/>
    <cellStyle name="Normal 3 3 23 11" xfId="35602"/>
    <cellStyle name="Normal 3 3 23 11 2" xfId="35603"/>
    <cellStyle name="Normal 3 3 23 11 2 2" xfId="35604"/>
    <cellStyle name="Normal 3 3 23 12" xfId="35605"/>
    <cellStyle name="Normal 3 3 23 12 2" xfId="35606"/>
    <cellStyle name="Normal 3 3 23 12 2 2" xfId="35607"/>
    <cellStyle name="Normal 3 3 23 13" xfId="35608"/>
    <cellStyle name="Normal 3 3 23 13 2" xfId="35609"/>
    <cellStyle name="Normal 3 3 23 13 2 2" xfId="35610"/>
    <cellStyle name="Normal 3 3 23 14" xfId="35611"/>
    <cellStyle name="Normal 3 3 23 14 2" xfId="35612"/>
    <cellStyle name="Normal 3 3 23 14 2 2" xfId="35613"/>
    <cellStyle name="Normal 3 3 23 15" xfId="35614"/>
    <cellStyle name="Normal 3 3 23 15 2" xfId="35615"/>
    <cellStyle name="Normal 3 3 23 2" xfId="35616"/>
    <cellStyle name="Normal 3 3 23 2 2" xfId="35617"/>
    <cellStyle name="Normal 3 3 23 2 2 2" xfId="35618"/>
    <cellStyle name="Normal 3 3 23 3" xfId="35619"/>
    <cellStyle name="Normal 3 3 23 3 2" xfId="35620"/>
    <cellStyle name="Normal 3 3 23 3 2 2" xfId="35621"/>
    <cellStyle name="Normal 3 3 23 4" xfId="35622"/>
    <cellStyle name="Normal 3 3 23 4 2" xfId="35623"/>
    <cellStyle name="Normal 3 3 23 4 2 2" xfId="35624"/>
    <cellStyle name="Normal 3 3 23 5" xfId="35625"/>
    <cellStyle name="Normal 3 3 23 5 2" xfId="35626"/>
    <cellStyle name="Normal 3 3 23 5 2 2" xfId="35627"/>
    <cellStyle name="Normal 3 3 23 6" xfId="35628"/>
    <cellStyle name="Normal 3 3 23 6 2" xfId="35629"/>
    <cellStyle name="Normal 3 3 23 6 2 2" xfId="35630"/>
    <cellStyle name="Normal 3 3 23 7" xfId="35631"/>
    <cellStyle name="Normal 3 3 23 7 2" xfId="35632"/>
    <cellStyle name="Normal 3 3 23 7 2 2" xfId="35633"/>
    <cellStyle name="Normal 3 3 23 8" xfId="35634"/>
    <cellStyle name="Normal 3 3 23 8 2" xfId="35635"/>
    <cellStyle name="Normal 3 3 23 8 2 2" xfId="35636"/>
    <cellStyle name="Normal 3 3 23 9" xfId="35637"/>
    <cellStyle name="Normal 3 3 23 9 2" xfId="35638"/>
    <cellStyle name="Normal 3 3 23 9 2 2" xfId="35639"/>
    <cellStyle name="Normal 3 3 24" xfId="35640"/>
    <cellStyle name="Normal 3 3 24 2" xfId="35641"/>
    <cellStyle name="Normal 3 3 24 2 2" xfId="35642"/>
    <cellStyle name="Normal 3 3 25" xfId="35643"/>
    <cellStyle name="Normal 3 3 25 2" xfId="35644"/>
    <cellStyle name="Normal 3 3 25 2 2" xfId="35645"/>
    <cellStyle name="Normal 3 3 26" xfId="35646"/>
    <cellStyle name="Normal 3 3 26 2" xfId="35647"/>
    <cellStyle name="Normal 3 3 26 2 2" xfId="35648"/>
    <cellStyle name="Normal 3 3 27" xfId="35649"/>
    <cellStyle name="Normal 3 3 27 2" xfId="35650"/>
    <cellStyle name="Normal 3 3 27 2 2" xfId="35651"/>
    <cellStyle name="Normal 3 3 28" xfId="35652"/>
    <cellStyle name="Normal 3 3 28 2" xfId="35653"/>
    <cellStyle name="Normal 3 3 28 2 2" xfId="35654"/>
    <cellStyle name="Normal 3 3 29" xfId="35655"/>
    <cellStyle name="Normal 3 3 29 2" xfId="35656"/>
    <cellStyle name="Normal 3 3 29 2 2" xfId="35657"/>
    <cellStyle name="Normal 3 3 3" xfId="35658"/>
    <cellStyle name="Normal 3 3 3 10" xfId="35659"/>
    <cellStyle name="Normal 3 3 3 10 2" xfId="35660"/>
    <cellStyle name="Normal 3 3 3 10 2 2" xfId="35661"/>
    <cellStyle name="Normal 3 3 3 11" xfId="35662"/>
    <cellStyle name="Normal 3 3 3 11 2" xfId="35663"/>
    <cellStyle name="Normal 3 3 3 11 2 2" xfId="35664"/>
    <cellStyle name="Normal 3 3 3 12" xfId="35665"/>
    <cellStyle name="Normal 3 3 3 12 2" xfId="35666"/>
    <cellStyle name="Normal 3 3 3 12 2 2" xfId="35667"/>
    <cellStyle name="Normal 3 3 3 13" xfId="35668"/>
    <cellStyle name="Normal 3 3 3 13 2" xfId="35669"/>
    <cellStyle name="Normal 3 3 3 13 2 2" xfId="35670"/>
    <cellStyle name="Normal 3 3 3 14" xfId="35671"/>
    <cellStyle name="Normal 3 3 3 14 2" xfId="35672"/>
    <cellStyle name="Normal 3 3 3 14 2 2" xfId="35673"/>
    <cellStyle name="Normal 3 3 3 15" xfId="35674"/>
    <cellStyle name="Normal 3 3 3 15 2" xfId="35675"/>
    <cellStyle name="Normal 3 3 3 2" xfId="35676"/>
    <cellStyle name="Normal 3 3 3 2 2" xfId="35677"/>
    <cellStyle name="Normal 3 3 3 2 2 2" xfId="35678"/>
    <cellStyle name="Normal 3 3 3 3" xfId="35679"/>
    <cellStyle name="Normal 3 3 3 3 2" xfId="35680"/>
    <cellStyle name="Normal 3 3 3 3 2 2" xfId="35681"/>
    <cellStyle name="Normal 3 3 3 4" xfId="35682"/>
    <cellStyle name="Normal 3 3 3 4 2" xfId="35683"/>
    <cellStyle name="Normal 3 3 3 4 2 2" xfId="35684"/>
    <cellStyle name="Normal 3 3 3 5" xfId="35685"/>
    <cellStyle name="Normal 3 3 3 5 2" xfId="35686"/>
    <cellStyle name="Normal 3 3 3 5 2 2" xfId="35687"/>
    <cellStyle name="Normal 3 3 3 6" xfId="35688"/>
    <cellStyle name="Normal 3 3 3 6 2" xfId="35689"/>
    <cellStyle name="Normal 3 3 3 6 2 2" xfId="35690"/>
    <cellStyle name="Normal 3 3 3 7" xfId="35691"/>
    <cellStyle name="Normal 3 3 3 7 2" xfId="35692"/>
    <cellStyle name="Normal 3 3 3 7 2 2" xfId="35693"/>
    <cellStyle name="Normal 3 3 3 8" xfId="35694"/>
    <cellStyle name="Normal 3 3 3 8 2" xfId="35695"/>
    <cellStyle name="Normal 3 3 3 8 2 2" xfId="35696"/>
    <cellStyle name="Normal 3 3 3 9" xfId="35697"/>
    <cellStyle name="Normal 3 3 3 9 2" xfId="35698"/>
    <cellStyle name="Normal 3 3 3 9 2 2" xfId="35699"/>
    <cellStyle name="Normal 3 3 30" xfId="35700"/>
    <cellStyle name="Normal 3 3 30 2" xfId="35701"/>
    <cellStyle name="Normal 3 3 30 2 2" xfId="35702"/>
    <cellStyle name="Normal 3 3 31" xfId="35703"/>
    <cellStyle name="Normal 3 3 31 2" xfId="35704"/>
    <cellStyle name="Normal 3 3 31 2 2" xfId="35705"/>
    <cellStyle name="Normal 3 3 32" xfId="35706"/>
    <cellStyle name="Normal 3 3 32 2" xfId="35707"/>
    <cellStyle name="Normal 3 3 32 2 2" xfId="35708"/>
    <cellStyle name="Normal 3 3 33" xfId="35709"/>
    <cellStyle name="Normal 3 3 33 2" xfId="35710"/>
    <cellStyle name="Normal 3 3 33 2 2" xfId="35711"/>
    <cellStyle name="Normal 3 3 34" xfId="35712"/>
    <cellStyle name="Normal 3 3 34 2" xfId="35713"/>
    <cellStyle name="Normal 3 3 34 2 2" xfId="35714"/>
    <cellStyle name="Normal 3 3 35" xfId="35715"/>
    <cellStyle name="Normal 3 3 35 2" xfId="35716"/>
    <cellStyle name="Normal 3 3 35 2 2" xfId="35717"/>
    <cellStyle name="Normal 3 3 36" xfId="35718"/>
    <cellStyle name="Normal 3 3 36 2" xfId="35719"/>
    <cellStyle name="Normal 3 3 36 2 2" xfId="35720"/>
    <cellStyle name="Normal 3 3 37" xfId="35721"/>
    <cellStyle name="Normal 3 3 37 2" xfId="35722"/>
    <cellStyle name="Normal 3 3 4" xfId="35723"/>
    <cellStyle name="Normal 3 3 4 10" xfId="35724"/>
    <cellStyle name="Normal 3 3 4 10 2" xfId="35725"/>
    <cellStyle name="Normal 3 3 4 10 2 2" xfId="35726"/>
    <cellStyle name="Normal 3 3 4 11" xfId="35727"/>
    <cellStyle name="Normal 3 3 4 11 2" xfId="35728"/>
    <cellStyle name="Normal 3 3 4 11 2 2" xfId="35729"/>
    <cellStyle name="Normal 3 3 4 12" xfId="35730"/>
    <cellStyle name="Normal 3 3 4 12 2" xfId="35731"/>
    <cellStyle name="Normal 3 3 4 12 2 2" xfId="35732"/>
    <cellStyle name="Normal 3 3 4 13" xfId="35733"/>
    <cellStyle name="Normal 3 3 4 13 2" xfId="35734"/>
    <cellStyle name="Normal 3 3 4 13 2 2" xfId="35735"/>
    <cellStyle name="Normal 3 3 4 14" xfId="35736"/>
    <cellStyle name="Normal 3 3 4 14 2" xfId="35737"/>
    <cellStyle name="Normal 3 3 4 14 2 2" xfId="35738"/>
    <cellStyle name="Normal 3 3 4 15" xfId="35739"/>
    <cellStyle name="Normal 3 3 4 15 2" xfId="35740"/>
    <cellStyle name="Normal 3 3 4 2" xfId="35741"/>
    <cellStyle name="Normal 3 3 4 2 2" xfId="35742"/>
    <cellStyle name="Normal 3 3 4 2 2 2" xfId="35743"/>
    <cellStyle name="Normal 3 3 4 3" xfId="35744"/>
    <cellStyle name="Normal 3 3 4 3 2" xfId="35745"/>
    <cellStyle name="Normal 3 3 4 3 2 2" xfId="35746"/>
    <cellStyle name="Normal 3 3 4 4" xfId="35747"/>
    <cellStyle name="Normal 3 3 4 4 2" xfId="35748"/>
    <cellStyle name="Normal 3 3 4 4 2 2" xfId="35749"/>
    <cellStyle name="Normal 3 3 4 5" xfId="35750"/>
    <cellStyle name="Normal 3 3 4 5 2" xfId="35751"/>
    <cellStyle name="Normal 3 3 4 5 2 2" xfId="35752"/>
    <cellStyle name="Normal 3 3 4 6" xfId="35753"/>
    <cellStyle name="Normal 3 3 4 6 2" xfId="35754"/>
    <cellStyle name="Normal 3 3 4 6 2 2" xfId="35755"/>
    <cellStyle name="Normal 3 3 4 7" xfId="35756"/>
    <cellStyle name="Normal 3 3 4 7 2" xfId="35757"/>
    <cellStyle name="Normal 3 3 4 7 2 2" xfId="35758"/>
    <cellStyle name="Normal 3 3 4 8" xfId="35759"/>
    <cellStyle name="Normal 3 3 4 8 2" xfId="35760"/>
    <cellStyle name="Normal 3 3 4 8 2 2" xfId="35761"/>
    <cellStyle name="Normal 3 3 4 9" xfId="35762"/>
    <cellStyle name="Normal 3 3 4 9 2" xfId="35763"/>
    <cellStyle name="Normal 3 3 4 9 2 2" xfId="35764"/>
    <cellStyle name="Normal 3 3 5" xfId="35765"/>
    <cellStyle name="Normal 3 3 5 10" xfId="35766"/>
    <cellStyle name="Normal 3 3 5 10 2" xfId="35767"/>
    <cellStyle name="Normal 3 3 5 10 2 2" xfId="35768"/>
    <cellStyle name="Normal 3 3 5 11" xfId="35769"/>
    <cellStyle name="Normal 3 3 5 11 2" xfId="35770"/>
    <cellStyle name="Normal 3 3 5 11 2 2" xfId="35771"/>
    <cellStyle name="Normal 3 3 5 12" xfId="35772"/>
    <cellStyle name="Normal 3 3 5 12 2" xfId="35773"/>
    <cellStyle name="Normal 3 3 5 12 2 2" xfId="35774"/>
    <cellStyle name="Normal 3 3 5 13" xfId="35775"/>
    <cellStyle name="Normal 3 3 5 13 2" xfId="35776"/>
    <cellStyle name="Normal 3 3 5 13 2 2" xfId="35777"/>
    <cellStyle name="Normal 3 3 5 14" xfId="35778"/>
    <cellStyle name="Normal 3 3 5 14 2" xfId="35779"/>
    <cellStyle name="Normal 3 3 5 14 2 2" xfId="35780"/>
    <cellStyle name="Normal 3 3 5 15" xfId="35781"/>
    <cellStyle name="Normal 3 3 5 15 2" xfId="35782"/>
    <cellStyle name="Normal 3 3 5 2" xfId="35783"/>
    <cellStyle name="Normal 3 3 5 2 2" xfId="35784"/>
    <cellStyle name="Normal 3 3 5 2 2 2" xfId="35785"/>
    <cellStyle name="Normal 3 3 5 3" xfId="35786"/>
    <cellStyle name="Normal 3 3 5 3 2" xfId="35787"/>
    <cellStyle name="Normal 3 3 5 3 2 2" xfId="35788"/>
    <cellStyle name="Normal 3 3 5 4" xfId="35789"/>
    <cellStyle name="Normal 3 3 5 4 2" xfId="35790"/>
    <cellStyle name="Normal 3 3 5 4 2 2" xfId="35791"/>
    <cellStyle name="Normal 3 3 5 5" xfId="35792"/>
    <cellStyle name="Normal 3 3 5 5 2" xfId="35793"/>
    <cellStyle name="Normal 3 3 5 5 2 2" xfId="35794"/>
    <cellStyle name="Normal 3 3 5 6" xfId="35795"/>
    <cellStyle name="Normal 3 3 5 6 2" xfId="35796"/>
    <cellStyle name="Normal 3 3 5 6 2 2" xfId="35797"/>
    <cellStyle name="Normal 3 3 5 7" xfId="35798"/>
    <cellStyle name="Normal 3 3 5 7 2" xfId="35799"/>
    <cellStyle name="Normal 3 3 5 7 2 2" xfId="35800"/>
    <cellStyle name="Normal 3 3 5 8" xfId="35801"/>
    <cellStyle name="Normal 3 3 5 8 2" xfId="35802"/>
    <cellStyle name="Normal 3 3 5 8 2 2" xfId="35803"/>
    <cellStyle name="Normal 3 3 5 9" xfId="35804"/>
    <cellStyle name="Normal 3 3 5 9 2" xfId="35805"/>
    <cellStyle name="Normal 3 3 5 9 2 2" xfId="35806"/>
    <cellStyle name="Normal 3 3 6" xfId="35807"/>
    <cellStyle name="Normal 3 3 6 10" xfId="35808"/>
    <cellStyle name="Normal 3 3 6 10 2" xfId="35809"/>
    <cellStyle name="Normal 3 3 6 10 2 2" xfId="35810"/>
    <cellStyle name="Normal 3 3 6 11" xfId="35811"/>
    <cellStyle name="Normal 3 3 6 11 2" xfId="35812"/>
    <cellStyle name="Normal 3 3 6 11 2 2" xfId="35813"/>
    <cellStyle name="Normal 3 3 6 12" xfId="35814"/>
    <cellStyle name="Normal 3 3 6 12 2" xfId="35815"/>
    <cellStyle name="Normal 3 3 6 12 2 2" xfId="35816"/>
    <cellStyle name="Normal 3 3 6 13" xfId="35817"/>
    <cellStyle name="Normal 3 3 6 13 2" xfId="35818"/>
    <cellStyle name="Normal 3 3 6 13 2 2" xfId="35819"/>
    <cellStyle name="Normal 3 3 6 14" xfId="35820"/>
    <cellStyle name="Normal 3 3 6 14 2" xfId="35821"/>
    <cellStyle name="Normal 3 3 6 14 2 2" xfId="35822"/>
    <cellStyle name="Normal 3 3 6 15" xfId="35823"/>
    <cellStyle name="Normal 3 3 6 15 2" xfId="35824"/>
    <cellStyle name="Normal 3 3 6 2" xfId="35825"/>
    <cellStyle name="Normal 3 3 6 2 2" xfId="35826"/>
    <cellStyle name="Normal 3 3 6 2 2 2" xfId="35827"/>
    <cellStyle name="Normal 3 3 6 3" xfId="35828"/>
    <cellStyle name="Normal 3 3 6 3 2" xfId="35829"/>
    <cellStyle name="Normal 3 3 6 3 2 2" xfId="35830"/>
    <cellStyle name="Normal 3 3 6 4" xfId="35831"/>
    <cellStyle name="Normal 3 3 6 4 2" xfId="35832"/>
    <cellStyle name="Normal 3 3 6 4 2 2" xfId="35833"/>
    <cellStyle name="Normal 3 3 6 5" xfId="35834"/>
    <cellStyle name="Normal 3 3 6 5 2" xfId="35835"/>
    <cellStyle name="Normal 3 3 6 5 2 2" xfId="35836"/>
    <cellStyle name="Normal 3 3 6 6" xfId="35837"/>
    <cellStyle name="Normal 3 3 6 6 2" xfId="35838"/>
    <cellStyle name="Normal 3 3 6 6 2 2" xfId="35839"/>
    <cellStyle name="Normal 3 3 6 7" xfId="35840"/>
    <cellStyle name="Normal 3 3 6 7 2" xfId="35841"/>
    <cellStyle name="Normal 3 3 6 7 2 2" xfId="35842"/>
    <cellStyle name="Normal 3 3 6 8" xfId="35843"/>
    <cellStyle name="Normal 3 3 6 8 2" xfId="35844"/>
    <cellStyle name="Normal 3 3 6 8 2 2" xfId="35845"/>
    <cellStyle name="Normal 3 3 6 9" xfId="35846"/>
    <cellStyle name="Normal 3 3 6 9 2" xfId="35847"/>
    <cellStyle name="Normal 3 3 6 9 2 2" xfId="35848"/>
    <cellStyle name="Normal 3 3 7" xfId="35849"/>
    <cellStyle name="Normal 3 3 7 10" xfId="35850"/>
    <cellStyle name="Normal 3 3 7 10 2" xfId="35851"/>
    <cellStyle name="Normal 3 3 7 10 2 2" xfId="35852"/>
    <cellStyle name="Normal 3 3 7 11" xfId="35853"/>
    <cellStyle name="Normal 3 3 7 11 2" xfId="35854"/>
    <cellStyle name="Normal 3 3 7 11 2 2" xfId="35855"/>
    <cellStyle name="Normal 3 3 7 12" xfId="35856"/>
    <cellStyle name="Normal 3 3 7 12 2" xfId="35857"/>
    <cellStyle name="Normal 3 3 7 12 2 2" xfId="35858"/>
    <cellStyle name="Normal 3 3 7 13" xfId="35859"/>
    <cellStyle name="Normal 3 3 7 13 2" xfId="35860"/>
    <cellStyle name="Normal 3 3 7 13 2 2" xfId="35861"/>
    <cellStyle name="Normal 3 3 7 14" xfId="35862"/>
    <cellStyle name="Normal 3 3 7 14 2" xfId="35863"/>
    <cellStyle name="Normal 3 3 7 14 2 2" xfId="35864"/>
    <cellStyle name="Normal 3 3 7 15" xfId="35865"/>
    <cellStyle name="Normal 3 3 7 15 2" xfId="35866"/>
    <cellStyle name="Normal 3 3 7 2" xfId="35867"/>
    <cellStyle name="Normal 3 3 7 2 2" xfId="35868"/>
    <cellStyle name="Normal 3 3 7 2 2 2" xfId="35869"/>
    <cellStyle name="Normal 3 3 7 3" xfId="35870"/>
    <cellStyle name="Normal 3 3 7 3 2" xfId="35871"/>
    <cellStyle name="Normal 3 3 7 3 2 2" xfId="35872"/>
    <cellStyle name="Normal 3 3 7 4" xfId="35873"/>
    <cellStyle name="Normal 3 3 7 4 2" xfId="35874"/>
    <cellStyle name="Normal 3 3 7 4 2 2" xfId="35875"/>
    <cellStyle name="Normal 3 3 7 5" xfId="35876"/>
    <cellStyle name="Normal 3 3 7 5 2" xfId="35877"/>
    <cellStyle name="Normal 3 3 7 5 2 2" xfId="35878"/>
    <cellStyle name="Normal 3 3 7 6" xfId="35879"/>
    <cellStyle name="Normal 3 3 7 6 2" xfId="35880"/>
    <cellStyle name="Normal 3 3 7 6 2 2" xfId="35881"/>
    <cellStyle name="Normal 3 3 7 7" xfId="35882"/>
    <cellStyle name="Normal 3 3 7 7 2" xfId="35883"/>
    <cellStyle name="Normal 3 3 7 7 2 2" xfId="35884"/>
    <cellStyle name="Normal 3 3 7 8" xfId="35885"/>
    <cellStyle name="Normal 3 3 7 8 2" xfId="35886"/>
    <cellStyle name="Normal 3 3 7 8 2 2" xfId="35887"/>
    <cellStyle name="Normal 3 3 7 9" xfId="35888"/>
    <cellStyle name="Normal 3 3 7 9 2" xfId="35889"/>
    <cellStyle name="Normal 3 3 7 9 2 2" xfId="35890"/>
    <cellStyle name="Normal 3 3 8" xfId="35891"/>
    <cellStyle name="Normal 3 3 8 10" xfId="35892"/>
    <cellStyle name="Normal 3 3 8 10 2" xfId="35893"/>
    <cellStyle name="Normal 3 3 8 10 2 2" xfId="35894"/>
    <cellStyle name="Normal 3 3 8 11" xfId="35895"/>
    <cellStyle name="Normal 3 3 8 11 2" xfId="35896"/>
    <cellStyle name="Normal 3 3 8 11 2 2" xfId="35897"/>
    <cellStyle name="Normal 3 3 8 12" xfId="35898"/>
    <cellStyle name="Normal 3 3 8 12 2" xfId="35899"/>
    <cellStyle name="Normal 3 3 8 12 2 2" xfId="35900"/>
    <cellStyle name="Normal 3 3 8 13" xfId="35901"/>
    <cellStyle name="Normal 3 3 8 13 2" xfId="35902"/>
    <cellStyle name="Normal 3 3 8 13 2 2" xfId="35903"/>
    <cellStyle name="Normal 3 3 8 14" xfId="35904"/>
    <cellStyle name="Normal 3 3 8 14 2" xfId="35905"/>
    <cellStyle name="Normal 3 3 8 14 2 2" xfId="35906"/>
    <cellStyle name="Normal 3 3 8 15" xfId="35907"/>
    <cellStyle name="Normal 3 3 8 15 2" xfId="35908"/>
    <cellStyle name="Normal 3 3 8 2" xfId="35909"/>
    <cellStyle name="Normal 3 3 8 2 2" xfId="35910"/>
    <cellStyle name="Normal 3 3 8 2 2 2" xfId="35911"/>
    <cellStyle name="Normal 3 3 8 3" xfId="35912"/>
    <cellStyle name="Normal 3 3 8 3 2" xfId="35913"/>
    <cellStyle name="Normal 3 3 8 3 2 2" xfId="35914"/>
    <cellStyle name="Normal 3 3 8 4" xfId="35915"/>
    <cellStyle name="Normal 3 3 8 4 2" xfId="35916"/>
    <cellStyle name="Normal 3 3 8 4 2 2" xfId="35917"/>
    <cellStyle name="Normal 3 3 8 5" xfId="35918"/>
    <cellStyle name="Normal 3 3 8 5 2" xfId="35919"/>
    <cellStyle name="Normal 3 3 8 5 2 2" xfId="35920"/>
    <cellStyle name="Normal 3 3 8 6" xfId="35921"/>
    <cellStyle name="Normal 3 3 8 6 2" xfId="35922"/>
    <cellStyle name="Normal 3 3 8 6 2 2" xfId="35923"/>
    <cellStyle name="Normal 3 3 8 7" xfId="35924"/>
    <cellStyle name="Normal 3 3 8 7 2" xfId="35925"/>
    <cellStyle name="Normal 3 3 8 7 2 2" xfId="35926"/>
    <cellStyle name="Normal 3 3 8 8" xfId="35927"/>
    <cellStyle name="Normal 3 3 8 8 2" xfId="35928"/>
    <cellStyle name="Normal 3 3 8 8 2 2" xfId="35929"/>
    <cellStyle name="Normal 3 3 8 9" xfId="35930"/>
    <cellStyle name="Normal 3 3 8 9 2" xfId="35931"/>
    <cellStyle name="Normal 3 3 8 9 2 2" xfId="35932"/>
    <cellStyle name="Normal 3 3 9" xfId="35933"/>
    <cellStyle name="Normal 3 3 9 10" xfId="35934"/>
    <cellStyle name="Normal 3 3 9 10 2" xfId="35935"/>
    <cellStyle name="Normal 3 3 9 10 2 2" xfId="35936"/>
    <cellStyle name="Normal 3 3 9 11" xfId="35937"/>
    <cellStyle name="Normal 3 3 9 11 2" xfId="35938"/>
    <cellStyle name="Normal 3 3 9 11 2 2" xfId="35939"/>
    <cellStyle name="Normal 3 3 9 12" xfId="35940"/>
    <cellStyle name="Normal 3 3 9 12 2" xfId="35941"/>
    <cellStyle name="Normal 3 3 9 12 2 2" xfId="35942"/>
    <cellStyle name="Normal 3 3 9 13" xfId="35943"/>
    <cellStyle name="Normal 3 3 9 13 2" xfId="35944"/>
    <cellStyle name="Normal 3 3 9 13 2 2" xfId="35945"/>
    <cellStyle name="Normal 3 3 9 14" xfId="35946"/>
    <cellStyle name="Normal 3 3 9 14 2" xfId="35947"/>
    <cellStyle name="Normal 3 3 9 14 2 2" xfId="35948"/>
    <cellStyle name="Normal 3 3 9 15" xfId="35949"/>
    <cellStyle name="Normal 3 3 9 15 2" xfId="35950"/>
    <cellStyle name="Normal 3 3 9 2" xfId="35951"/>
    <cellStyle name="Normal 3 3 9 2 2" xfId="35952"/>
    <cellStyle name="Normal 3 3 9 2 2 2" xfId="35953"/>
    <cellStyle name="Normal 3 3 9 3" xfId="35954"/>
    <cellStyle name="Normal 3 3 9 3 2" xfId="35955"/>
    <cellStyle name="Normal 3 3 9 3 2 2" xfId="35956"/>
    <cellStyle name="Normal 3 3 9 4" xfId="35957"/>
    <cellStyle name="Normal 3 3 9 4 2" xfId="35958"/>
    <cellStyle name="Normal 3 3 9 4 2 2" xfId="35959"/>
    <cellStyle name="Normal 3 3 9 5" xfId="35960"/>
    <cellStyle name="Normal 3 3 9 5 2" xfId="35961"/>
    <cellStyle name="Normal 3 3 9 5 2 2" xfId="35962"/>
    <cellStyle name="Normal 3 3 9 6" xfId="35963"/>
    <cellStyle name="Normal 3 3 9 6 2" xfId="35964"/>
    <cellStyle name="Normal 3 3 9 6 2 2" xfId="35965"/>
    <cellStyle name="Normal 3 3 9 7" xfId="35966"/>
    <cellStyle name="Normal 3 3 9 7 2" xfId="35967"/>
    <cellStyle name="Normal 3 3 9 7 2 2" xfId="35968"/>
    <cellStyle name="Normal 3 3 9 8" xfId="35969"/>
    <cellStyle name="Normal 3 3 9 8 2" xfId="35970"/>
    <cellStyle name="Normal 3 3 9 8 2 2" xfId="35971"/>
    <cellStyle name="Normal 3 3 9 9" xfId="35972"/>
    <cellStyle name="Normal 3 3 9 9 2" xfId="35973"/>
    <cellStyle name="Normal 3 3 9 9 2 2" xfId="35974"/>
    <cellStyle name="Normal 3 4" xfId="35975"/>
    <cellStyle name="Normal 3 4 2" xfId="35976"/>
    <cellStyle name="Normal 3 4 2 2" xfId="35977"/>
    <cellStyle name="Normal 3 4 2 2 2" xfId="35978"/>
    <cellStyle name="Normal 3 4 3" xfId="35979"/>
    <cellStyle name="Normal 3 4 3 2" xfId="35980"/>
    <cellStyle name="Normal 3 4 3 2 2" xfId="35981"/>
    <cellStyle name="Normal 3 4 4" xfId="35982"/>
    <cellStyle name="Normal 3 4 4 2" xfId="35983"/>
    <cellStyle name="Normal 3 5" xfId="35984"/>
    <cellStyle name="Normal 3 5 2" xfId="35985"/>
    <cellStyle name="Normal 3 5 2 2" xfId="35986"/>
    <cellStyle name="Normal 3 5 2 2 2" xfId="35987"/>
    <cellStyle name="Normal 3 5 3" xfId="35988"/>
    <cellStyle name="Normal 3 5 3 2" xfId="35989"/>
    <cellStyle name="Normal 3 5 3 2 2" xfId="35990"/>
    <cellStyle name="Normal 3 5 4" xfId="35991"/>
    <cellStyle name="Normal 3 5 4 2" xfId="35992"/>
    <cellStyle name="Normal 3 6" xfId="35993"/>
    <cellStyle name="Normal 3 6 2" xfId="35994"/>
    <cellStyle name="Normal 3 6 2 2" xfId="35995"/>
    <cellStyle name="Normal 3 6 2 2 2" xfId="35996"/>
    <cellStyle name="Normal 3 6 3" xfId="35997"/>
    <cellStyle name="Normal 3 6 3 2" xfId="35998"/>
    <cellStyle name="Normal 3 6 3 2 2" xfId="35999"/>
    <cellStyle name="Normal 3 6 4" xfId="36000"/>
    <cellStyle name="Normal 3 6 4 2" xfId="36001"/>
    <cellStyle name="Normal 3 7" xfId="36002"/>
    <cellStyle name="Normal 3 7 2" xfId="36003"/>
    <cellStyle name="Normal 3 7 2 2" xfId="36004"/>
    <cellStyle name="Normal 3 7 2 2 2" xfId="36005"/>
    <cellStyle name="Normal 3 7 3" xfId="36006"/>
    <cellStyle name="Normal 3 7 3 2" xfId="36007"/>
    <cellStyle name="Normal 3 7 3 2 2" xfId="36008"/>
    <cellStyle name="Normal 3 7 4" xfId="36009"/>
    <cellStyle name="Normal 3 7 4 2" xfId="36010"/>
    <cellStyle name="Normal 3 8" xfId="36011"/>
    <cellStyle name="Normal 3 8 2" xfId="36012"/>
    <cellStyle name="Normal 3 8 2 2" xfId="36013"/>
    <cellStyle name="Normal 3 8 2 2 2" xfId="36014"/>
    <cellStyle name="Normal 3 8 3" xfId="36015"/>
    <cellStyle name="Normal 3 8 3 2" xfId="36016"/>
    <cellStyle name="Normal 3 8 3 2 2" xfId="36017"/>
    <cellStyle name="Normal 3 8 4" xfId="36018"/>
    <cellStyle name="Normal 3 8 4 2" xfId="36019"/>
    <cellStyle name="Normal 3 9" xfId="36020"/>
    <cellStyle name="Normal 3 9 2" xfId="36021"/>
    <cellStyle name="Normal 3 9 2 2" xfId="36022"/>
    <cellStyle name="Normal 3 9 2 2 2" xfId="36023"/>
    <cellStyle name="Normal 3 9 3" xfId="36024"/>
    <cellStyle name="Normal 3 9 3 2" xfId="36025"/>
    <cellStyle name="Normal 3 9 3 2 2" xfId="36026"/>
    <cellStyle name="Normal 3 9 4" xfId="36027"/>
    <cellStyle name="Normal 3 9 4 2" xfId="36028"/>
    <cellStyle name="Normal 3_# 83.4 DTP REC WITH DBN AS AT 31.3.2009- final" xfId="36029"/>
    <cellStyle name="Normal 30" xfId="36030"/>
    <cellStyle name="Normal 31" xfId="36031"/>
    <cellStyle name="Normal 32" xfId="36032"/>
    <cellStyle name="Normal 33" xfId="36033"/>
    <cellStyle name="Normal 34" xfId="36034"/>
    <cellStyle name="Normal 35" xfId="36035"/>
    <cellStyle name="Normal 36" xfId="36036"/>
    <cellStyle name="Normal 37" xfId="36037"/>
    <cellStyle name="Normal 38" xfId="36038"/>
    <cellStyle name="Normal 39" xfId="36039"/>
    <cellStyle name="Normal 4" xfId="36040"/>
    <cellStyle name="Normal 4 10" xfId="36041"/>
    <cellStyle name="Normal 4 10 2" xfId="36042"/>
    <cellStyle name="Normal 4 10 2 2" xfId="36043"/>
    <cellStyle name="Normal 4 10 2 2 2" xfId="36044"/>
    <cellStyle name="Normal 4 10 3" xfId="36045"/>
    <cellStyle name="Normal 4 10 3 2" xfId="36046"/>
    <cellStyle name="Normal 4 10 3 2 2" xfId="36047"/>
    <cellStyle name="Normal 4 10 4" xfId="36048"/>
    <cellStyle name="Normal 4 10 4 2" xfId="36049"/>
    <cellStyle name="Normal 4 11" xfId="36050"/>
    <cellStyle name="Normal 4 11 2" xfId="36051"/>
    <cellStyle name="Normal 4 11 2 2" xfId="36052"/>
    <cellStyle name="Normal 4 11 2 2 2" xfId="36053"/>
    <cellStyle name="Normal 4 11 3" xfId="36054"/>
    <cellStyle name="Normal 4 11 3 2" xfId="36055"/>
    <cellStyle name="Normal 4 11 3 2 2" xfId="36056"/>
    <cellStyle name="Normal 4 11 4" xfId="36057"/>
    <cellStyle name="Normal 4 11 4 2" xfId="36058"/>
    <cellStyle name="Normal 4 12" xfId="36059"/>
    <cellStyle name="Normal 4 12 2" xfId="36060"/>
    <cellStyle name="Normal 4 12 2 2" xfId="36061"/>
    <cellStyle name="Normal 4 12 2 2 2" xfId="36062"/>
    <cellStyle name="Normal 4 12 3" xfId="36063"/>
    <cellStyle name="Normal 4 12 3 2" xfId="36064"/>
    <cellStyle name="Normal 4 12 3 2 2" xfId="36065"/>
    <cellStyle name="Normal 4 12 4" xfId="36066"/>
    <cellStyle name="Normal 4 12 4 2" xfId="36067"/>
    <cellStyle name="Normal 4 13" xfId="36068"/>
    <cellStyle name="Normal 4 13 2" xfId="36069"/>
    <cellStyle name="Normal 4 13 2 2" xfId="36070"/>
    <cellStyle name="Normal 4 13 2 2 2" xfId="36071"/>
    <cellStyle name="Normal 4 13 3" xfId="36072"/>
    <cellStyle name="Normal 4 13 3 2" xfId="36073"/>
    <cellStyle name="Normal 4 13 3 2 2" xfId="36074"/>
    <cellStyle name="Normal 4 13 4" xfId="36075"/>
    <cellStyle name="Normal 4 13 4 2" xfId="36076"/>
    <cellStyle name="Normal 4 14" xfId="36077"/>
    <cellStyle name="Normal 4 14 2" xfId="36078"/>
    <cellStyle name="Normal 4 14 2 2" xfId="36079"/>
    <cellStyle name="Normal 4 14 2 2 2" xfId="36080"/>
    <cellStyle name="Normal 4 14 3" xfId="36081"/>
    <cellStyle name="Normal 4 14 3 2" xfId="36082"/>
    <cellStyle name="Normal 4 14 3 2 2" xfId="36083"/>
    <cellStyle name="Normal 4 14 4" xfId="36084"/>
    <cellStyle name="Normal 4 14 4 2" xfId="36085"/>
    <cellStyle name="Normal 4 15" xfId="36086"/>
    <cellStyle name="Normal 4 15 2" xfId="36087"/>
    <cellStyle name="Normal 4 15 2 2" xfId="36088"/>
    <cellStyle name="Normal 4 15 2 2 2" xfId="49779"/>
    <cellStyle name="Normal 4 16" xfId="36089"/>
    <cellStyle name="Normal 4 16 2" xfId="36090"/>
    <cellStyle name="Normal 4 16 2 2" xfId="36091"/>
    <cellStyle name="Normal 4 17" xfId="36092"/>
    <cellStyle name="Normal 4 17 2" xfId="36093"/>
    <cellStyle name="Normal 4 17 2 2" xfId="36094"/>
    <cellStyle name="Normal 4 18" xfId="36095"/>
    <cellStyle name="Normal 4 18 2" xfId="36096"/>
    <cellStyle name="Normal 4 18 2 2" xfId="36097"/>
    <cellStyle name="Normal 4 19" xfId="36098"/>
    <cellStyle name="Normal 4 19 2" xfId="36099"/>
    <cellStyle name="Normal 4 19 2 2" xfId="36100"/>
    <cellStyle name="Normal 4 2" xfId="36101"/>
    <cellStyle name="Normal 4 2 10" xfId="36102"/>
    <cellStyle name="Normal 4 2 10 10" xfId="36103"/>
    <cellStyle name="Normal 4 2 10 10 2" xfId="36104"/>
    <cellStyle name="Normal 4 2 10 10 2 2" xfId="36105"/>
    <cellStyle name="Normal 4 2 10 11" xfId="36106"/>
    <cellStyle name="Normal 4 2 10 11 2" xfId="36107"/>
    <cellStyle name="Normal 4 2 10 11 2 2" xfId="36108"/>
    <cellStyle name="Normal 4 2 10 12" xfId="36109"/>
    <cellStyle name="Normal 4 2 10 12 2" xfId="36110"/>
    <cellStyle name="Normal 4 2 10 12 2 2" xfId="36111"/>
    <cellStyle name="Normal 4 2 10 13" xfId="36112"/>
    <cellStyle name="Normal 4 2 10 13 2" xfId="36113"/>
    <cellStyle name="Normal 4 2 10 13 2 2" xfId="36114"/>
    <cellStyle name="Normal 4 2 10 14" xfId="36115"/>
    <cellStyle name="Normal 4 2 10 14 2" xfId="36116"/>
    <cellStyle name="Normal 4 2 10 14 2 2" xfId="36117"/>
    <cellStyle name="Normal 4 2 10 15" xfId="36118"/>
    <cellStyle name="Normal 4 2 10 15 2" xfId="36119"/>
    <cellStyle name="Normal 4 2 10 2" xfId="36120"/>
    <cellStyle name="Normal 4 2 10 2 2" xfId="36121"/>
    <cellStyle name="Normal 4 2 10 2 2 2" xfId="36122"/>
    <cellStyle name="Normal 4 2 10 3" xfId="36123"/>
    <cellStyle name="Normal 4 2 10 3 2" xfId="36124"/>
    <cellStyle name="Normal 4 2 10 3 2 2" xfId="36125"/>
    <cellStyle name="Normal 4 2 10 4" xfId="36126"/>
    <cellStyle name="Normal 4 2 10 4 2" xfId="36127"/>
    <cellStyle name="Normal 4 2 10 4 2 2" xfId="36128"/>
    <cellStyle name="Normal 4 2 10 5" xfId="36129"/>
    <cellStyle name="Normal 4 2 10 5 2" xfId="36130"/>
    <cellStyle name="Normal 4 2 10 5 2 2" xfId="36131"/>
    <cellStyle name="Normal 4 2 10 6" xfId="36132"/>
    <cellStyle name="Normal 4 2 10 6 2" xfId="36133"/>
    <cellStyle name="Normal 4 2 10 6 2 2" xfId="36134"/>
    <cellStyle name="Normal 4 2 10 7" xfId="36135"/>
    <cellStyle name="Normal 4 2 10 7 2" xfId="36136"/>
    <cellStyle name="Normal 4 2 10 7 2 2" xfId="36137"/>
    <cellStyle name="Normal 4 2 10 8" xfId="36138"/>
    <cellStyle name="Normal 4 2 10 8 2" xfId="36139"/>
    <cellStyle name="Normal 4 2 10 8 2 2" xfId="36140"/>
    <cellStyle name="Normal 4 2 10 9" xfId="36141"/>
    <cellStyle name="Normal 4 2 10 9 2" xfId="36142"/>
    <cellStyle name="Normal 4 2 10 9 2 2" xfId="36143"/>
    <cellStyle name="Normal 4 2 11" xfId="36144"/>
    <cellStyle name="Normal 4 2 11 10" xfId="36145"/>
    <cellStyle name="Normal 4 2 11 10 2" xfId="36146"/>
    <cellStyle name="Normal 4 2 11 10 2 2" xfId="36147"/>
    <cellStyle name="Normal 4 2 11 11" xfId="36148"/>
    <cellStyle name="Normal 4 2 11 11 2" xfId="36149"/>
    <cellStyle name="Normal 4 2 11 11 2 2" xfId="36150"/>
    <cellStyle name="Normal 4 2 11 12" xfId="36151"/>
    <cellStyle name="Normal 4 2 11 12 2" xfId="36152"/>
    <cellStyle name="Normal 4 2 11 12 2 2" xfId="36153"/>
    <cellStyle name="Normal 4 2 11 13" xfId="36154"/>
    <cellStyle name="Normal 4 2 11 13 2" xfId="36155"/>
    <cellStyle name="Normal 4 2 11 13 2 2" xfId="36156"/>
    <cellStyle name="Normal 4 2 11 14" xfId="36157"/>
    <cellStyle name="Normal 4 2 11 14 2" xfId="36158"/>
    <cellStyle name="Normal 4 2 11 14 2 2" xfId="36159"/>
    <cellStyle name="Normal 4 2 11 15" xfId="36160"/>
    <cellStyle name="Normal 4 2 11 15 2" xfId="36161"/>
    <cellStyle name="Normal 4 2 11 2" xfId="36162"/>
    <cellStyle name="Normal 4 2 11 2 2" xfId="36163"/>
    <cellStyle name="Normal 4 2 11 2 2 2" xfId="36164"/>
    <cellStyle name="Normal 4 2 11 3" xfId="36165"/>
    <cellStyle name="Normal 4 2 11 3 2" xfId="36166"/>
    <cellStyle name="Normal 4 2 11 3 2 2" xfId="36167"/>
    <cellStyle name="Normal 4 2 11 4" xfId="36168"/>
    <cellStyle name="Normal 4 2 11 4 2" xfId="36169"/>
    <cellStyle name="Normal 4 2 11 4 2 2" xfId="36170"/>
    <cellStyle name="Normal 4 2 11 5" xfId="36171"/>
    <cellStyle name="Normal 4 2 11 5 2" xfId="36172"/>
    <cellStyle name="Normal 4 2 11 5 2 2" xfId="36173"/>
    <cellStyle name="Normal 4 2 11 6" xfId="36174"/>
    <cellStyle name="Normal 4 2 11 6 2" xfId="36175"/>
    <cellStyle name="Normal 4 2 11 6 2 2" xfId="36176"/>
    <cellStyle name="Normal 4 2 11 7" xfId="36177"/>
    <cellStyle name="Normal 4 2 11 7 2" xfId="36178"/>
    <cellStyle name="Normal 4 2 11 7 2 2" xfId="36179"/>
    <cellStyle name="Normal 4 2 11 8" xfId="36180"/>
    <cellStyle name="Normal 4 2 11 8 2" xfId="36181"/>
    <cellStyle name="Normal 4 2 11 8 2 2" xfId="36182"/>
    <cellStyle name="Normal 4 2 11 9" xfId="36183"/>
    <cellStyle name="Normal 4 2 11 9 2" xfId="36184"/>
    <cellStyle name="Normal 4 2 11 9 2 2" xfId="36185"/>
    <cellStyle name="Normal 4 2 12" xfId="36186"/>
    <cellStyle name="Normal 4 2 12 10" xfId="36187"/>
    <cellStyle name="Normal 4 2 12 10 2" xfId="36188"/>
    <cellStyle name="Normal 4 2 12 10 2 2" xfId="36189"/>
    <cellStyle name="Normal 4 2 12 11" xfId="36190"/>
    <cellStyle name="Normal 4 2 12 11 2" xfId="36191"/>
    <cellStyle name="Normal 4 2 12 11 2 2" xfId="36192"/>
    <cellStyle name="Normal 4 2 12 12" xfId="36193"/>
    <cellStyle name="Normal 4 2 12 12 2" xfId="36194"/>
    <cellStyle name="Normal 4 2 12 12 2 2" xfId="36195"/>
    <cellStyle name="Normal 4 2 12 13" xfId="36196"/>
    <cellStyle name="Normal 4 2 12 13 2" xfId="36197"/>
    <cellStyle name="Normal 4 2 12 13 2 2" xfId="36198"/>
    <cellStyle name="Normal 4 2 12 14" xfId="36199"/>
    <cellStyle name="Normal 4 2 12 14 2" xfId="36200"/>
    <cellStyle name="Normal 4 2 12 14 2 2" xfId="36201"/>
    <cellStyle name="Normal 4 2 12 15" xfId="36202"/>
    <cellStyle name="Normal 4 2 12 15 2" xfId="36203"/>
    <cellStyle name="Normal 4 2 12 2" xfId="36204"/>
    <cellStyle name="Normal 4 2 12 2 2" xfId="36205"/>
    <cellStyle name="Normal 4 2 12 2 2 2" xfId="36206"/>
    <cellStyle name="Normal 4 2 12 3" xfId="36207"/>
    <cellStyle name="Normal 4 2 12 3 2" xfId="36208"/>
    <cellStyle name="Normal 4 2 12 3 2 2" xfId="36209"/>
    <cellStyle name="Normal 4 2 12 4" xfId="36210"/>
    <cellStyle name="Normal 4 2 12 4 2" xfId="36211"/>
    <cellStyle name="Normal 4 2 12 4 2 2" xfId="36212"/>
    <cellStyle name="Normal 4 2 12 5" xfId="36213"/>
    <cellStyle name="Normal 4 2 12 5 2" xfId="36214"/>
    <cellStyle name="Normal 4 2 12 5 2 2" xfId="36215"/>
    <cellStyle name="Normal 4 2 12 6" xfId="36216"/>
    <cellStyle name="Normal 4 2 12 6 2" xfId="36217"/>
    <cellStyle name="Normal 4 2 12 6 2 2" xfId="36218"/>
    <cellStyle name="Normal 4 2 12 7" xfId="36219"/>
    <cellStyle name="Normal 4 2 12 7 2" xfId="36220"/>
    <cellStyle name="Normal 4 2 12 7 2 2" xfId="36221"/>
    <cellStyle name="Normal 4 2 12 8" xfId="36222"/>
    <cellStyle name="Normal 4 2 12 8 2" xfId="36223"/>
    <cellStyle name="Normal 4 2 12 8 2 2" xfId="36224"/>
    <cellStyle name="Normal 4 2 12 9" xfId="36225"/>
    <cellStyle name="Normal 4 2 12 9 2" xfId="36226"/>
    <cellStyle name="Normal 4 2 12 9 2 2" xfId="36227"/>
    <cellStyle name="Normal 4 2 13" xfId="36228"/>
    <cellStyle name="Normal 4 2 13 10" xfId="36229"/>
    <cellStyle name="Normal 4 2 13 10 2" xfId="36230"/>
    <cellStyle name="Normal 4 2 13 10 2 2" xfId="36231"/>
    <cellStyle name="Normal 4 2 13 11" xfId="36232"/>
    <cellStyle name="Normal 4 2 13 11 2" xfId="36233"/>
    <cellStyle name="Normal 4 2 13 11 2 2" xfId="36234"/>
    <cellStyle name="Normal 4 2 13 12" xfId="36235"/>
    <cellStyle name="Normal 4 2 13 12 2" xfId="36236"/>
    <cellStyle name="Normal 4 2 13 12 2 2" xfId="36237"/>
    <cellStyle name="Normal 4 2 13 13" xfId="36238"/>
    <cellStyle name="Normal 4 2 13 13 2" xfId="36239"/>
    <cellStyle name="Normal 4 2 13 13 2 2" xfId="36240"/>
    <cellStyle name="Normal 4 2 13 14" xfId="36241"/>
    <cellStyle name="Normal 4 2 13 14 2" xfId="36242"/>
    <cellStyle name="Normal 4 2 13 14 2 2" xfId="36243"/>
    <cellStyle name="Normal 4 2 13 15" xfId="36244"/>
    <cellStyle name="Normal 4 2 13 15 2" xfId="36245"/>
    <cellStyle name="Normal 4 2 13 2" xfId="36246"/>
    <cellStyle name="Normal 4 2 13 2 2" xfId="36247"/>
    <cellStyle name="Normal 4 2 13 2 2 2" xfId="36248"/>
    <cellStyle name="Normal 4 2 13 3" xfId="36249"/>
    <cellStyle name="Normal 4 2 13 3 2" xfId="36250"/>
    <cellStyle name="Normal 4 2 13 3 2 2" xfId="36251"/>
    <cellStyle name="Normal 4 2 13 4" xfId="36252"/>
    <cellStyle name="Normal 4 2 13 4 2" xfId="36253"/>
    <cellStyle name="Normal 4 2 13 4 2 2" xfId="36254"/>
    <cellStyle name="Normal 4 2 13 5" xfId="36255"/>
    <cellStyle name="Normal 4 2 13 5 2" xfId="36256"/>
    <cellStyle name="Normal 4 2 13 5 2 2" xfId="36257"/>
    <cellStyle name="Normal 4 2 13 6" xfId="36258"/>
    <cellStyle name="Normal 4 2 13 6 2" xfId="36259"/>
    <cellStyle name="Normal 4 2 13 6 2 2" xfId="36260"/>
    <cellStyle name="Normal 4 2 13 7" xfId="36261"/>
    <cellStyle name="Normal 4 2 13 7 2" xfId="36262"/>
    <cellStyle name="Normal 4 2 13 7 2 2" xfId="36263"/>
    <cellStyle name="Normal 4 2 13 8" xfId="36264"/>
    <cellStyle name="Normal 4 2 13 8 2" xfId="36265"/>
    <cellStyle name="Normal 4 2 13 8 2 2" xfId="36266"/>
    <cellStyle name="Normal 4 2 13 9" xfId="36267"/>
    <cellStyle name="Normal 4 2 13 9 2" xfId="36268"/>
    <cellStyle name="Normal 4 2 13 9 2 2" xfId="36269"/>
    <cellStyle name="Normal 4 2 14" xfId="36270"/>
    <cellStyle name="Normal 4 2 14 10" xfId="36271"/>
    <cellStyle name="Normal 4 2 14 10 2" xfId="36272"/>
    <cellStyle name="Normal 4 2 14 10 2 2" xfId="36273"/>
    <cellStyle name="Normal 4 2 14 11" xfId="36274"/>
    <cellStyle name="Normal 4 2 14 11 2" xfId="36275"/>
    <cellStyle name="Normal 4 2 14 11 2 2" xfId="36276"/>
    <cellStyle name="Normal 4 2 14 12" xfId="36277"/>
    <cellStyle name="Normal 4 2 14 12 2" xfId="36278"/>
    <cellStyle name="Normal 4 2 14 12 2 2" xfId="36279"/>
    <cellStyle name="Normal 4 2 14 13" xfId="36280"/>
    <cellStyle name="Normal 4 2 14 13 2" xfId="36281"/>
    <cellStyle name="Normal 4 2 14 13 2 2" xfId="36282"/>
    <cellStyle name="Normal 4 2 14 14" xfId="36283"/>
    <cellStyle name="Normal 4 2 14 14 2" xfId="36284"/>
    <cellStyle name="Normal 4 2 14 14 2 2" xfId="36285"/>
    <cellStyle name="Normal 4 2 14 15" xfId="36286"/>
    <cellStyle name="Normal 4 2 14 15 2" xfId="36287"/>
    <cellStyle name="Normal 4 2 14 2" xfId="36288"/>
    <cellStyle name="Normal 4 2 14 2 2" xfId="36289"/>
    <cellStyle name="Normal 4 2 14 2 2 2" xfId="36290"/>
    <cellStyle name="Normal 4 2 14 3" xfId="36291"/>
    <cellStyle name="Normal 4 2 14 3 2" xfId="36292"/>
    <cellStyle name="Normal 4 2 14 3 2 2" xfId="36293"/>
    <cellStyle name="Normal 4 2 14 4" xfId="36294"/>
    <cellStyle name="Normal 4 2 14 4 2" xfId="36295"/>
    <cellStyle name="Normal 4 2 14 4 2 2" xfId="36296"/>
    <cellStyle name="Normal 4 2 14 5" xfId="36297"/>
    <cellStyle name="Normal 4 2 14 5 2" xfId="36298"/>
    <cellStyle name="Normal 4 2 14 5 2 2" xfId="36299"/>
    <cellStyle name="Normal 4 2 14 6" xfId="36300"/>
    <cellStyle name="Normal 4 2 14 6 2" xfId="36301"/>
    <cellStyle name="Normal 4 2 14 6 2 2" xfId="36302"/>
    <cellStyle name="Normal 4 2 14 7" xfId="36303"/>
    <cellStyle name="Normal 4 2 14 7 2" xfId="36304"/>
    <cellStyle name="Normal 4 2 14 7 2 2" xfId="36305"/>
    <cellStyle name="Normal 4 2 14 8" xfId="36306"/>
    <cellStyle name="Normal 4 2 14 8 2" xfId="36307"/>
    <cellStyle name="Normal 4 2 14 8 2 2" xfId="36308"/>
    <cellStyle name="Normal 4 2 14 9" xfId="36309"/>
    <cellStyle name="Normal 4 2 14 9 2" xfId="36310"/>
    <cellStyle name="Normal 4 2 14 9 2 2" xfId="36311"/>
    <cellStyle name="Normal 4 2 15" xfId="36312"/>
    <cellStyle name="Normal 4 2 15 10" xfId="36313"/>
    <cellStyle name="Normal 4 2 15 10 2" xfId="36314"/>
    <cellStyle name="Normal 4 2 15 10 2 2" xfId="36315"/>
    <cellStyle name="Normal 4 2 15 11" xfId="36316"/>
    <cellStyle name="Normal 4 2 15 11 2" xfId="36317"/>
    <cellStyle name="Normal 4 2 15 11 2 2" xfId="36318"/>
    <cellStyle name="Normal 4 2 15 12" xfId="36319"/>
    <cellStyle name="Normal 4 2 15 12 2" xfId="36320"/>
    <cellStyle name="Normal 4 2 15 12 2 2" xfId="36321"/>
    <cellStyle name="Normal 4 2 15 13" xfId="36322"/>
    <cellStyle name="Normal 4 2 15 13 2" xfId="36323"/>
    <cellStyle name="Normal 4 2 15 13 2 2" xfId="36324"/>
    <cellStyle name="Normal 4 2 15 14" xfId="36325"/>
    <cellStyle name="Normal 4 2 15 14 2" xfId="36326"/>
    <cellStyle name="Normal 4 2 15 14 2 2" xfId="36327"/>
    <cellStyle name="Normal 4 2 15 15" xfId="36328"/>
    <cellStyle name="Normal 4 2 15 15 2" xfId="36329"/>
    <cellStyle name="Normal 4 2 15 2" xfId="36330"/>
    <cellStyle name="Normal 4 2 15 2 2" xfId="36331"/>
    <cellStyle name="Normal 4 2 15 2 2 2" xfId="36332"/>
    <cellStyle name="Normal 4 2 15 3" xfId="36333"/>
    <cellStyle name="Normal 4 2 15 3 2" xfId="36334"/>
    <cellStyle name="Normal 4 2 15 3 2 2" xfId="36335"/>
    <cellStyle name="Normal 4 2 15 4" xfId="36336"/>
    <cellStyle name="Normal 4 2 15 4 2" xfId="36337"/>
    <cellStyle name="Normal 4 2 15 4 2 2" xfId="36338"/>
    <cellStyle name="Normal 4 2 15 5" xfId="36339"/>
    <cellStyle name="Normal 4 2 15 5 2" xfId="36340"/>
    <cellStyle name="Normal 4 2 15 5 2 2" xfId="36341"/>
    <cellStyle name="Normal 4 2 15 6" xfId="36342"/>
    <cellStyle name="Normal 4 2 15 6 2" xfId="36343"/>
    <cellStyle name="Normal 4 2 15 6 2 2" xfId="36344"/>
    <cellStyle name="Normal 4 2 15 7" xfId="36345"/>
    <cellStyle name="Normal 4 2 15 7 2" xfId="36346"/>
    <cellStyle name="Normal 4 2 15 7 2 2" xfId="36347"/>
    <cellStyle name="Normal 4 2 15 8" xfId="36348"/>
    <cellStyle name="Normal 4 2 15 8 2" xfId="36349"/>
    <cellStyle name="Normal 4 2 15 8 2 2" xfId="36350"/>
    <cellStyle name="Normal 4 2 15 9" xfId="36351"/>
    <cellStyle name="Normal 4 2 15 9 2" xfId="36352"/>
    <cellStyle name="Normal 4 2 15 9 2 2" xfId="36353"/>
    <cellStyle name="Normal 4 2 16" xfId="36354"/>
    <cellStyle name="Normal 4 2 16 10" xfId="36355"/>
    <cellStyle name="Normal 4 2 16 10 2" xfId="36356"/>
    <cellStyle name="Normal 4 2 16 10 2 2" xfId="36357"/>
    <cellStyle name="Normal 4 2 16 11" xfId="36358"/>
    <cellStyle name="Normal 4 2 16 11 2" xfId="36359"/>
    <cellStyle name="Normal 4 2 16 11 2 2" xfId="36360"/>
    <cellStyle name="Normal 4 2 16 12" xfId="36361"/>
    <cellStyle name="Normal 4 2 16 12 2" xfId="36362"/>
    <cellStyle name="Normal 4 2 16 12 2 2" xfId="36363"/>
    <cellStyle name="Normal 4 2 16 13" xfId="36364"/>
    <cellStyle name="Normal 4 2 16 13 2" xfId="36365"/>
    <cellStyle name="Normal 4 2 16 13 2 2" xfId="36366"/>
    <cellStyle name="Normal 4 2 16 14" xfId="36367"/>
    <cellStyle name="Normal 4 2 16 14 2" xfId="36368"/>
    <cellStyle name="Normal 4 2 16 14 2 2" xfId="36369"/>
    <cellStyle name="Normal 4 2 16 15" xfId="36370"/>
    <cellStyle name="Normal 4 2 16 15 2" xfId="36371"/>
    <cellStyle name="Normal 4 2 16 2" xfId="36372"/>
    <cellStyle name="Normal 4 2 16 2 2" xfId="36373"/>
    <cellStyle name="Normal 4 2 16 2 2 2" xfId="36374"/>
    <cellStyle name="Normal 4 2 16 3" xfId="36375"/>
    <cellStyle name="Normal 4 2 16 3 2" xfId="36376"/>
    <cellStyle name="Normal 4 2 16 3 2 2" xfId="36377"/>
    <cellStyle name="Normal 4 2 16 4" xfId="36378"/>
    <cellStyle name="Normal 4 2 16 4 2" xfId="36379"/>
    <cellStyle name="Normal 4 2 16 4 2 2" xfId="36380"/>
    <cellStyle name="Normal 4 2 16 5" xfId="36381"/>
    <cellStyle name="Normal 4 2 16 5 2" xfId="36382"/>
    <cellStyle name="Normal 4 2 16 5 2 2" xfId="36383"/>
    <cellStyle name="Normal 4 2 16 6" xfId="36384"/>
    <cellStyle name="Normal 4 2 16 6 2" xfId="36385"/>
    <cellStyle name="Normal 4 2 16 6 2 2" xfId="36386"/>
    <cellStyle name="Normal 4 2 16 7" xfId="36387"/>
    <cellStyle name="Normal 4 2 16 7 2" xfId="36388"/>
    <cellStyle name="Normal 4 2 16 7 2 2" xfId="36389"/>
    <cellStyle name="Normal 4 2 16 8" xfId="36390"/>
    <cellStyle name="Normal 4 2 16 8 2" xfId="36391"/>
    <cellStyle name="Normal 4 2 16 8 2 2" xfId="36392"/>
    <cellStyle name="Normal 4 2 16 9" xfId="36393"/>
    <cellStyle name="Normal 4 2 16 9 2" xfId="36394"/>
    <cellStyle name="Normal 4 2 16 9 2 2" xfId="36395"/>
    <cellStyle name="Normal 4 2 17" xfId="36396"/>
    <cellStyle name="Normal 4 2 17 10" xfId="36397"/>
    <cellStyle name="Normal 4 2 17 10 2" xfId="36398"/>
    <cellStyle name="Normal 4 2 17 10 2 2" xfId="36399"/>
    <cellStyle name="Normal 4 2 17 11" xfId="36400"/>
    <cellStyle name="Normal 4 2 17 11 2" xfId="36401"/>
    <cellStyle name="Normal 4 2 17 11 2 2" xfId="36402"/>
    <cellStyle name="Normal 4 2 17 12" xfId="36403"/>
    <cellStyle name="Normal 4 2 17 12 2" xfId="36404"/>
    <cellStyle name="Normal 4 2 17 12 2 2" xfId="36405"/>
    <cellStyle name="Normal 4 2 17 13" xfId="36406"/>
    <cellStyle name="Normal 4 2 17 13 2" xfId="36407"/>
    <cellStyle name="Normal 4 2 17 13 2 2" xfId="36408"/>
    <cellStyle name="Normal 4 2 17 14" xfId="36409"/>
    <cellStyle name="Normal 4 2 17 14 2" xfId="36410"/>
    <cellStyle name="Normal 4 2 17 14 2 2" xfId="36411"/>
    <cellStyle name="Normal 4 2 17 15" xfId="36412"/>
    <cellStyle name="Normal 4 2 17 15 2" xfId="36413"/>
    <cellStyle name="Normal 4 2 17 2" xfId="36414"/>
    <cellStyle name="Normal 4 2 17 2 2" xfId="36415"/>
    <cellStyle name="Normal 4 2 17 2 2 2" xfId="36416"/>
    <cellStyle name="Normal 4 2 17 3" xfId="36417"/>
    <cellStyle name="Normal 4 2 17 3 2" xfId="36418"/>
    <cellStyle name="Normal 4 2 17 3 2 2" xfId="36419"/>
    <cellStyle name="Normal 4 2 17 4" xfId="36420"/>
    <cellStyle name="Normal 4 2 17 4 2" xfId="36421"/>
    <cellStyle name="Normal 4 2 17 4 2 2" xfId="36422"/>
    <cellStyle name="Normal 4 2 17 5" xfId="36423"/>
    <cellStyle name="Normal 4 2 17 5 2" xfId="36424"/>
    <cellStyle name="Normal 4 2 17 5 2 2" xfId="36425"/>
    <cellStyle name="Normal 4 2 17 6" xfId="36426"/>
    <cellStyle name="Normal 4 2 17 6 2" xfId="36427"/>
    <cellStyle name="Normal 4 2 17 6 2 2" xfId="36428"/>
    <cellStyle name="Normal 4 2 17 7" xfId="36429"/>
    <cellStyle name="Normal 4 2 17 7 2" xfId="36430"/>
    <cellStyle name="Normal 4 2 17 7 2 2" xfId="36431"/>
    <cellStyle name="Normal 4 2 17 8" xfId="36432"/>
    <cellStyle name="Normal 4 2 17 8 2" xfId="36433"/>
    <cellStyle name="Normal 4 2 17 8 2 2" xfId="36434"/>
    <cellStyle name="Normal 4 2 17 9" xfId="36435"/>
    <cellStyle name="Normal 4 2 17 9 2" xfId="36436"/>
    <cellStyle name="Normal 4 2 17 9 2 2" xfId="36437"/>
    <cellStyle name="Normal 4 2 18" xfId="36438"/>
    <cellStyle name="Normal 4 2 18 10" xfId="36439"/>
    <cellStyle name="Normal 4 2 18 10 2" xfId="36440"/>
    <cellStyle name="Normal 4 2 18 10 2 2" xfId="36441"/>
    <cellStyle name="Normal 4 2 18 11" xfId="36442"/>
    <cellStyle name="Normal 4 2 18 11 2" xfId="36443"/>
    <cellStyle name="Normal 4 2 18 11 2 2" xfId="36444"/>
    <cellStyle name="Normal 4 2 18 12" xfId="36445"/>
    <cellStyle name="Normal 4 2 18 12 2" xfId="36446"/>
    <cellStyle name="Normal 4 2 18 12 2 2" xfId="36447"/>
    <cellStyle name="Normal 4 2 18 13" xfId="36448"/>
    <cellStyle name="Normal 4 2 18 13 2" xfId="36449"/>
    <cellStyle name="Normal 4 2 18 13 2 2" xfId="36450"/>
    <cellStyle name="Normal 4 2 18 14" xfId="36451"/>
    <cellStyle name="Normal 4 2 18 14 2" xfId="36452"/>
    <cellStyle name="Normal 4 2 18 14 2 2" xfId="36453"/>
    <cellStyle name="Normal 4 2 18 15" xfId="36454"/>
    <cellStyle name="Normal 4 2 18 15 2" xfId="36455"/>
    <cellStyle name="Normal 4 2 18 2" xfId="36456"/>
    <cellStyle name="Normal 4 2 18 2 2" xfId="36457"/>
    <cellStyle name="Normal 4 2 18 2 2 2" xfId="36458"/>
    <cellStyle name="Normal 4 2 18 3" xfId="36459"/>
    <cellStyle name="Normal 4 2 18 3 2" xfId="36460"/>
    <cellStyle name="Normal 4 2 18 3 2 2" xfId="36461"/>
    <cellStyle name="Normal 4 2 18 4" xfId="36462"/>
    <cellStyle name="Normal 4 2 18 4 2" xfId="36463"/>
    <cellStyle name="Normal 4 2 18 4 2 2" xfId="36464"/>
    <cellStyle name="Normal 4 2 18 5" xfId="36465"/>
    <cellStyle name="Normal 4 2 18 5 2" xfId="36466"/>
    <cellStyle name="Normal 4 2 18 5 2 2" xfId="36467"/>
    <cellStyle name="Normal 4 2 18 6" xfId="36468"/>
    <cellStyle name="Normal 4 2 18 6 2" xfId="36469"/>
    <cellStyle name="Normal 4 2 18 6 2 2" xfId="36470"/>
    <cellStyle name="Normal 4 2 18 7" xfId="36471"/>
    <cellStyle name="Normal 4 2 18 7 2" xfId="36472"/>
    <cellStyle name="Normal 4 2 18 7 2 2" xfId="36473"/>
    <cellStyle name="Normal 4 2 18 8" xfId="36474"/>
    <cellStyle name="Normal 4 2 18 8 2" xfId="36475"/>
    <cellStyle name="Normal 4 2 18 8 2 2" xfId="36476"/>
    <cellStyle name="Normal 4 2 18 9" xfId="36477"/>
    <cellStyle name="Normal 4 2 18 9 2" xfId="36478"/>
    <cellStyle name="Normal 4 2 18 9 2 2" xfId="36479"/>
    <cellStyle name="Normal 4 2 19" xfId="36480"/>
    <cellStyle name="Normal 4 2 19 10" xfId="36481"/>
    <cellStyle name="Normal 4 2 19 10 2" xfId="36482"/>
    <cellStyle name="Normal 4 2 19 10 2 2" xfId="36483"/>
    <cellStyle name="Normal 4 2 19 11" xfId="36484"/>
    <cellStyle name="Normal 4 2 19 11 2" xfId="36485"/>
    <cellStyle name="Normal 4 2 19 11 2 2" xfId="36486"/>
    <cellStyle name="Normal 4 2 19 12" xfId="36487"/>
    <cellStyle name="Normal 4 2 19 12 2" xfId="36488"/>
    <cellStyle name="Normal 4 2 19 12 2 2" xfId="36489"/>
    <cellStyle name="Normal 4 2 19 13" xfId="36490"/>
    <cellStyle name="Normal 4 2 19 13 2" xfId="36491"/>
    <cellStyle name="Normal 4 2 19 13 2 2" xfId="36492"/>
    <cellStyle name="Normal 4 2 19 14" xfId="36493"/>
    <cellStyle name="Normal 4 2 19 14 2" xfId="36494"/>
    <cellStyle name="Normal 4 2 19 14 2 2" xfId="36495"/>
    <cellStyle name="Normal 4 2 19 15" xfId="36496"/>
    <cellStyle name="Normal 4 2 19 15 2" xfId="36497"/>
    <cellStyle name="Normal 4 2 19 2" xfId="36498"/>
    <cellStyle name="Normal 4 2 19 2 2" xfId="36499"/>
    <cellStyle name="Normal 4 2 19 2 2 2" xfId="36500"/>
    <cellStyle name="Normal 4 2 19 3" xfId="36501"/>
    <cellStyle name="Normal 4 2 19 3 2" xfId="36502"/>
    <cellStyle name="Normal 4 2 19 3 2 2" xfId="36503"/>
    <cellStyle name="Normal 4 2 19 4" xfId="36504"/>
    <cellStyle name="Normal 4 2 19 4 2" xfId="36505"/>
    <cellStyle name="Normal 4 2 19 4 2 2" xfId="36506"/>
    <cellStyle name="Normal 4 2 19 5" xfId="36507"/>
    <cellStyle name="Normal 4 2 19 5 2" xfId="36508"/>
    <cellStyle name="Normal 4 2 19 5 2 2" xfId="36509"/>
    <cellStyle name="Normal 4 2 19 6" xfId="36510"/>
    <cellStyle name="Normal 4 2 19 6 2" xfId="36511"/>
    <cellStyle name="Normal 4 2 19 6 2 2" xfId="36512"/>
    <cellStyle name="Normal 4 2 19 7" xfId="36513"/>
    <cellStyle name="Normal 4 2 19 7 2" xfId="36514"/>
    <cellStyle name="Normal 4 2 19 7 2 2" xfId="36515"/>
    <cellStyle name="Normal 4 2 19 8" xfId="36516"/>
    <cellStyle name="Normal 4 2 19 8 2" xfId="36517"/>
    <cellStyle name="Normal 4 2 19 8 2 2" xfId="36518"/>
    <cellStyle name="Normal 4 2 19 9" xfId="36519"/>
    <cellStyle name="Normal 4 2 19 9 2" xfId="36520"/>
    <cellStyle name="Normal 4 2 19 9 2 2" xfId="36521"/>
    <cellStyle name="Normal 4 2 2" xfId="36522"/>
    <cellStyle name="Normal 4 2 2 10" xfId="36523"/>
    <cellStyle name="Normal 4 2 2 10 2" xfId="36524"/>
    <cellStyle name="Normal 4 2 2 10 2 2" xfId="36525"/>
    <cellStyle name="Normal 4 2 2 11" xfId="36526"/>
    <cellStyle name="Normal 4 2 2 11 2" xfId="36527"/>
    <cellStyle name="Normal 4 2 2 11 2 2" xfId="36528"/>
    <cellStyle name="Normal 4 2 2 12" xfId="36529"/>
    <cellStyle name="Normal 4 2 2 12 2" xfId="36530"/>
    <cellStyle name="Normal 4 2 2 12 2 2" xfId="36531"/>
    <cellStyle name="Normal 4 2 2 13" xfId="36532"/>
    <cellStyle name="Normal 4 2 2 13 2" xfId="36533"/>
    <cellStyle name="Normal 4 2 2 13 2 2" xfId="36534"/>
    <cellStyle name="Normal 4 2 2 14" xfId="36535"/>
    <cellStyle name="Normal 4 2 2 14 2" xfId="36536"/>
    <cellStyle name="Normal 4 2 2 14 2 2" xfId="36537"/>
    <cellStyle name="Normal 4 2 2 15" xfId="36538"/>
    <cellStyle name="Normal 4 2 2 15 2" xfId="36539"/>
    <cellStyle name="Normal 4 2 2 2" xfId="36540"/>
    <cellStyle name="Normal 4 2 2 2 2" xfId="36541"/>
    <cellStyle name="Normal 4 2 2 2 2 2" xfId="36542"/>
    <cellStyle name="Normal 4 2 2 3" xfId="36543"/>
    <cellStyle name="Normal 4 2 2 3 2" xfId="36544"/>
    <cellStyle name="Normal 4 2 2 3 2 2" xfId="36545"/>
    <cellStyle name="Normal 4 2 2 4" xfId="36546"/>
    <cellStyle name="Normal 4 2 2 4 2" xfId="36547"/>
    <cellStyle name="Normal 4 2 2 4 2 2" xfId="36548"/>
    <cellStyle name="Normal 4 2 2 5" xfId="36549"/>
    <cellStyle name="Normal 4 2 2 5 2" xfId="36550"/>
    <cellStyle name="Normal 4 2 2 5 2 2" xfId="36551"/>
    <cellStyle name="Normal 4 2 2 6" xfId="36552"/>
    <cellStyle name="Normal 4 2 2 6 2" xfId="36553"/>
    <cellStyle name="Normal 4 2 2 6 2 2" xfId="36554"/>
    <cellStyle name="Normal 4 2 2 7" xfId="36555"/>
    <cellStyle name="Normal 4 2 2 7 2" xfId="36556"/>
    <cellStyle name="Normal 4 2 2 7 2 2" xfId="36557"/>
    <cellStyle name="Normal 4 2 2 8" xfId="36558"/>
    <cellStyle name="Normal 4 2 2 8 2" xfId="36559"/>
    <cellStyle name="Normal 4 2 2 8 2 2" xfId="36560"/>
    <cellStyle name="Normal 4 2 2 9" xfId="36561"/>
    <cellStyle name="Normal 4 2 2 9 2" xfId="36562"/>
    <cellStyle name="Normal 4 2 2 9 2 2" xfId="36563"/>
    <cellStyle name="Normal 4 2 20" xfId="36564"/>
    <cellStyle name="Normal 4 2 20 10" xfId="36565"/>
    <cellStyle name="Normal 4 2 20 10 2" xfId="36566"/>
    <cellStyle name="Normal 4 2 20 10 2 2" xfId="36567"/>
    <cellStyle name="Normal 4 2 20 11" xfId="36568"/>
    <cellStyle name="Normal 4 2 20 11 2" xfId="36569"/>
    <cellStyle name="Normal 4 2 20 11 2 2" xfId="36570"/>
    <cellStyle name="Normal 4 2 20 12" xfId="36571"/>
    <cellStyle name="Normal 4 2 20 12 2" xfId="36572"/>
    <cellStyle name="Normal 4 2 20 12 2 2" xfId="36573"/>
    <cellStyle name="Normal 4 2 20 13" xfId="36574"/>
    <cellStyle name="Normal 4 2 20 13 2" xfId="36575"/>
    <cellStyle name="Normal 4 2 20 13 2 2" xfId="36576"/>
    <cellStyle name="Normal 4 2 20 14" xfId="36577"/>
    <cellStyle name="Normal 4 2 20 14 2" xfId="36578"/>
    <cellStyle name="Normal 4 2 20 14 2 2" xfId="36579"/>
    <cellStyle name="Normal 4 2 20 15" xfId="36580"/>
    <cellStyle name="Normal 4 2 20 15 2" xfId="36581"/>
    <cellStyle name="Normal 4 2 20 2" xfId="36582"/>
    <cellStyle name="Normal 4 2 20 2 2" xfId="36583"/>
    <cellStyle name="Normal 4 2 20 2 2 2" xfId="36584"/>
    <cellStyle name="Normal 4 2 20 3" xfId="36585"/>
    <cellStyle name="Normal 4 2 20 3 2" xfId="36586"/>
    <cellStyle name="Normal 4 2 20 3 2 2" xfId="36587"/>
    <cellStyle name="Normal 4 2 20 4" xfId="36588"/>
    <cellStyle name="Normal 4 2 20 4 2" xfId="36589"/>
    <cellStyle name="Normal 4 2 20 4 2 2" xfId="36590"/>
    <cellStyle name="Normal 4 2 20 5" xfId="36591"/>
    <cellStyle name="Normal 4 2 20 5 2" xfId="36592"/>
    <cellStyle name="Normal 4 2 20 5 2 2" xfId="36593"/>
    <cellStyle name="Normal 4 2 20 6" xfId="36594"/>
    <cellStyle name="Normal 4 2 20 6 2" xfId="36595"/>
    <cellStyle name="Normal 4 2 20 6 2 2" xfId="36596"/>
    <cellStyle name="Normal 4 2 20 7" xfId="36597"/>
    <cellStyle name="Normal 4 2 20 7 2" xfId="36598"/>
    <cellStyle name="Normal 4 2 20 7 2 2" xfId="36599"/>
    <cellStyle name="Normal 4 2 20 8" xfId="36600"/>
    <cellStyle name="Normal 4 2 20 8 2" xfId="36601"/>
    <cellStyle name="Normal 4 2 20 8 2 2" xfId="36602"/>
    <cellStyle name="Normal 4 2 20 9" xfId="36603"/>
    <cellStyle name="Normal 4 2 20 9 2" xfId="36604"/>
    <cellStyle name="Normal 4 2 20 9 2 2" xfId="36605"/>
    <cellStyle name="Normal 4 2 21" xfId="36606"/>
    <cellStyle name="Normal 4 2 21 10" xfId="36607"/>
    <cellStyle name="Normal 4 2 21 10 2" xfId="36608"/>
    <cellStyle name="Normal 4 2 21 10 2 2" xfId="36609"/>
    <cellStyle name="Normal 4 2 21 11" xfId="36610"/>
    <cellStyle name="Normal 4 2 21 11 2" xfId="36611"/>
    <cellStyle name="Normal 4 2 21 11 2 2" xfId="36612"/>
    <cellStyle name="Normal 4 2 21 12" xfId="36613"/>
    <cellStyle name="Normal 4 2 21 12 2" xfId="36614"/>
    <cellStyle name="Normal 4 2 21 12 2 2" xfId="36615"/>
    <cellStyle name="Normal 4 2 21 13" xfId="36616"/>
    <cellStyle name="Normal 4 2 21 13 2" xfId="36617"/>
    <cellStyle name="Normal 4 2 21 13 2 2" xfId="36618"/>
    <cellStyle name="Normal 4 2 21 14" xfId="36619"/>
    <cellStyle name="Normal 4 2 21 14 2" xfId="36620"/>
    <cellStyle name="Normal 4 2 21 14 2 2" xfId="36621"/>
    <cellStyle name="Normal 4 2 21 15" xfId="36622"/>
    <cellStyle name="Normal 4 2 21 15 2" xfId="36623"/>
    <cellStyle name="Normal 4 2 21 2" xfId="36624"/>
    <cellStyle name="Normal 4 2 21 2 2" xfId="36625"/>
    <cellStyle name="Normal 4 2 21 2 2 2" xfId="36626"/>
    <cellStyle name="Normal 4 2 21 3" xfId="36627"/>
    <cellStyle name="Normal 4 2 21 3 2" xfId="36628"/>
    <cellStyle name="Normal 4 2 21 3 2 2" xfId="36629"/>
    <cellStyle name="Normal 4 2 21 4" xfId="36630"/>
    <cellStyle name="Normal 4 2 21 4 2" xfId="36631"/>
    <cellStyle name="Normal 4 2 21 4 2 2" xfId="36632"/>
    <cellStyle name="Normal 4 2 21 5" xfId="36633"/>
    <cellStyle name="Normal 4 2 21 5 2" xfId="36634"/>
    <cellStyle name="Normal 4 2 21 5 2 2" xfId="36635"/>
    <cellStyle name="Normal 4 2 21 6" xfId="36636"/>
    <cellStyle name="Normal 4 2 21 6 2" xfId="36637"/>
    <cellStyle name="Normal 4 2 21 6 2 2" xfId="36638"/>
    <cellStyle name="Normal 4 2 21 7" xfId="36639"/>
    <cellStyle name="Normal 4 2 21 7 2" xfId="36640"/>
    <cellStyle name="Normal 4 2 21 7 2 2" xfId="36641"/>
    <cellStyle name="Normal 4 2 21 8" xfId="36642"/>
    <cellStyle name="Normal 4 2 21 8 2" xfId="36643"/>
    <cellStyle name="Normal 4 2 21 8 2 2" xfId="36644"/>
    <cellStyle name="Normal 4 2 21 9" xfId="36645"/>
    <cellStyle name="Normal 4 2 21 9 2" xfId="36646"/>
    <cellStyle name="Normal 4 2 21 9 2 2" xfId="36647"/>
    <cellStyle name="Normal 4 2 22" xfId="36648"/>
    <cellStyle name="Normal 4 2 22 10" xfId="36649"/>
    <cellStyle name="Normal 4 2 22 10 2" xfId="36650"/>
    <cellStyle name="Normal 4 2 22 10 2 2" xfId="36651"/>
    <cellStyle name="Normal 4 2 22 11" xfId="36652"/>
    <cellStyle name="Normal 4 2 22 11 2" xfId="36653"/>
    <cellStyle name="Normal 4 2 22 11 2 2" xfId="36654"/>
    <cellStyle name="Normal 4 2 22 12" xfId="36655"/>
    <cellStyle name="Normal 4 2 22 12 2" xfId="36656"/>
    <cellStyle name="Normal 4 2 22 12 2 2" xfId="36657"/>
    <cellStyle name="Normal 4 2 22 13" xfId="36658"/>
    <cellStyle name="Normal 4 2 22 13 2" xfId="36659"/>
    <cellStyle name="Normal 4 2 22 13 2 2" xfId="36660"/>
    <cellStyle name="Normal 4 2 22 14" xfId="36661"/>
    <cellStyle name="Normal 4 2 22 14 2" xfId="36662"/>
    <cellStyle name="Normal 4 2 22 14 2 2" xfId="36663"/>
    <cellStyle name="Normal 4 2 22 15" xfId="36664"/>
    <cellStyle name="Normal 4 2 22 15 2" xfId="36665"/>
    <cellStyle name="Normal 4 2 22 2" xfId="36666"/>
    <cellStyle name="Normal 4 2 22 2 2" xfId="36667"/>
    <cellStyle name="Normal 4 2 22 2 2 2" xfId="36668"/>
    <cellStyle name="Normal 4 2 22 3" xfId="36669"/>
    <cellStyle name="Normal 4 2 22 3 2" xfId="36670"/>
    <cellStyle name="Normal 4 2 22 3 2 2" xfId="36671"/>
    <cellStyle name="Normal 4 2 22 4" xfId="36672"/>
    <cellStyle name="Normal 4 2 22 4 2" xfId="36673"/>
    <cellStyle name="Normal 4 2 22 4 2 2" xfId="36674"/>
    <cellStyle name="Normal 4 2 22 5" xfId="36675"/>
    <cellStyle name="Normal 4 2 22 5 2" xfId="36676"/>
    <cellStyle name="Normal 4 2 22 5 2 2" xfId="36677"/>
    <cellStyle name="Normal 4 2 22 6" xfId="36678"/>
    <cellStyle name="Normal 4 2 22 6 2" xfId="36679"/>
    <cellStyle name="Normal 4 2 22 6 2 2" xfId="36680"/>
    <cellStyle name="Normal 4 2 22 7" xfId="36681"/>
    <cellStyle name="Normal 4 2 22 7 2" xfId="36682"/>
    <cellStyle name="Normal 4 2 22 7 2 2" xfId="36683"/>
    <cellStyle name="Normal 4 2 22 8" xfId="36684"/>
    <cellStyle name="Normal 4 2 22 8 2" xfId="36685"/>
    <cellStyle name="Normal 4 2 22 8 2 2" xfId="36686"/>
    <cellStyle name="Normal 4 2 22 9" xfId="36687"/>
    <cellStyle name="Normal 4 2 22 9 2" xfId="36688"/>
    <cellStyle name="Normal 4 2 22 9 2 2" xfId="36689"/>
    <cellStyle name="Normal 4 2 23" xfId="36690"/>
    <cellStyle name="Normal 4 2 23 10" xfId="36691"/>
    <cellStyle name="Normal 4 2 23 10 2" xfId="36692"/>
    <cellStyle name="Normal 4 2 23 10 2 2" xfId="36693"/>
    <cellStyle name="Normal 4 2 23 11" xfId="36694"/>
    <cellStyle name="Normal 4 2 23 11 2" xfId="36695"/>
    <cellStyle name="Normal 4 2 23 11 2 2" xfId="36696"/>
    <cellStyle name="Normal 4 2 23 12" xfId="36697"/>
    <cellStyle name="Normal 4 2 23 12 2" xfId="36698"/>
    <cellStyle name="Normal 4 2 23 12 2 2" xfId="36699"/>
    <cellStyle name="Normal 4 2 23 13" xfId="36700"/>
    <cellStyle name="Normal 4 2 23 13 2" xfId="36701"/>
    <cellStyle name="Normal 4 2 23 13 2 2" xfId="36702"/>
    <cellStyle name="Normal 4 2 23 14" xfId="36703"/>
    <cellStyle name="Normal 4 2 23 14 2" xfId="36704"/>
    <cellStyle name="Normal 4 2 23 14 2 2" xfId="36705"/>
    <cellStyle name="Normal 4 2 23 15" xfId="36706"/>
    <cellStyle name="Normal 4 2 23 15 2" xfId="36707"/>
    <cellStyle name="Normal 4 2 23 2" xfId="36708"/>
    <cellStyle name="Normal 4 2 23 2 2" xfId="36709"/>
    <cellStyle name="Normal 4 2 23 2 2 2" xfId="36710"/>
    <cellStyle name="Normal 4 2 23 3" xfId="36711"/>
    <cellStyle name="Normal 4 2 23 3 2" xfId="36712"/>
    <cellStyle name="Normal 4 2 23 3 2 2" xfId="36713"/>
    <cellStyle name="Normal 4 2 23 4" xfId="36714"/>
    <cellStyle name="Normal 4 2 23 4 2" xfId="36715"/>
    <cellStyle name="Normal 4 2 23 4 2 2" xfId="36716"/>
    <cellStyle name="Normal 4 2 23 5" xfId="36717"/>
    <cellStyle name="Normal 4 2 23 5 2" xfId="36718"/>
    <cellStyle name="Normal 4 2 23 5 2 2" xfId="36719"/>
    <cellStyle name="Normal 4 2 23 6" xfId="36720"/>
    <cellStyle name="Normal 4 2 23 6 2" xfId="36721"/>
    <cellStyle name="Normal 4 2 23 6 2 2" xfId="36722"/>
    <cellStyle name="Normal 4 2 23 7" xfId="36723"/>
    <cellStyle name="Normal 4 2 23 7 2" xfId="36724"/>
    <cellStyle name="Normal 4 2 23 7 2 2" xfId="36725"/>
    <cellStyle name="Normal 4 2 23 8" xfId="36726"/>
    <cellStyle name="Normal 4 2 23 8 2" xfId="36727"/>
    <cellStyle name="Normal 4 2 23 8 2 2" xfId="36728"/>
    <cellStyle name="Normal 4 2 23 9" xfId="36729"/>
    <cellStyle name="Normal 4 2 23 9 2" xfId="36730"/>
    <cellStyle name="Normal 4 2 23 9 2 2" xfId="36731"/>
    <cellStyle name="Normal 4 2 24" xfId="36732"/>
    <cellStyle name="Normal 4 2 24 2" xfId="36733"/>
    <cellStyle name="Normal 4 2 24 2 2" xfId="36734"/>
    <cellStyle name="Normal 4 2 25" xfId="36735"/>
    <cellStyle name="Normal 4 2 25 2" xfId="36736"/>
    <cellStyle name="Normal 4 2 25 2 2" xfId="36737"/>
    <cellStyle name="Normal 4 2 26" xfId="36738"/>
    <cellStyle name="Normal 4 2 26 2" xfId="36739"/>
    <cellStyle name="Normal 4 2 26 2 2" xfId="36740"/>
    <cellStyle name="Normal 4 2 27" xfId="36741"/>
    <cellStyle name="Normal 4 2 27 2" xfId="36742"/>
    <cellStyle name="Normal 4 2 27 2 2" xfId="36743"/>
    <cellStyle name="Normal 4 2 28" xfId="36744"/>
    <cellStyle name="Normal 4 2 28 2" xfId="36745"/>
    <cellStyle name="Normal 4 2 28 2 2" xfId="36746"/>
    <cellStyle name="Normal 4 2 29" xfId="36747"/>
    <cellStyle name="Normal 4 2 29 2" xfId="36748"/>
    <cellStyle name="Normal 4 2 29 2 2" xfId="36749"/>
    <cellStyle name="Normal 4 2 3" xfId="36750"/>
    <cellStyle name="Normal 4 2 3 10" xfId="36751"/>
    <cellStyle name="Normal 4 2 3 10 2" xfId="36752"/>
    <cellStyle name="Normal 4 2 3 10 2 2" xfId="36753"/>
    <cellStyle name="Normal 4 2 3 11" xfId="36754"/>
    <cellStyle name="Normal 4 2 3 11 2" xfId="36755"/>
    <cellStyle name="Normal 4 2 3 11 2 2" xfId="36756"/>
    <cellStyle name="Normal 4 2 3 12" xfId="36757"/>
    <cellStyle name="Normal 4 2 3 12 2" xfId="36758"/>
    <cellStyle name="Normal 4 2 3 12 2 2" xfId="36759"/>
    <cellStyle name="Normal 4 2 3 13" xfId="36760"/>
    <cellStyle name="Normal 4 2 3 13 2" xfId="36761"/>
    <cellStyle name="Normal 4 2 3 13 2 2" xfId="36762"/>
    <cellStyle name="Normal 4 2 3 14" xfId="36763"/>
    <cellStyle name="Normal 4 2 3 14 2" xfId="36764"/>
    <cellStyle name="Normal 4 2 3 14 2 2" xfId="36765"/>
    <cellStyle name="Normal 4 2 3 15" xfId="36766"/>
    <cellStyle name="Normal 4 2 3 15 2" xfId="36767"/>
    <cellStyle name="Normal 4 2 3 2" xfId="36768"/>
    <cellStyle name="Normal 4 2 3 2 2" xfId="36769"/>
    <cellStyle name="Normal 4 2 3 2 2 2" xfId="36770"/>
    <cellStyle name="Normal 4 2 3 3" xfId="36771"/>
    <cellStyle name="Normal 4 2 3 3 2" xfId="36772"/>
    <cellStyle name="Normal 4 2 3 3 2 2" xfId="36773"/>
    <cellStyle name="Normal 4 2 3 4" xfId="36774"/>
    <cellStyle name="Normal 4 2 3 4 2" xfId="36775"/>
    <cellStyle name="Normal 4 2 3 4 2 2" xfId="36776"/>
    <cellStyle name="Normal 4 2 3 5" xfId="36777"/>
    <cellStyle name="Normal 4 2 3 5 2" xfId="36778"/>
    <cellStyle name="Normal 4 2 3 5 2 2" xfId="36779"/>
    <cellStyle name="Normal 4 2 3 6" xfId="36780"/>
    <cellStyle name="Normal 4 2 3 6 2" xfId="36781"/>
    <cellStyle name="Normal 4 2 3 6 2 2" xfId="36782"/>
    <cellStyle name="Normal 4 2 3 7" xfId="36783"/>
    <cellStyle name="Normal 4 2 3 7 2" xfId="36784"/>
    <cellStyle name="Normal 4 2 3 7 2 2" xfId="36785"/>
    <cellStyle name="Normal 4 2 3 8" xfId="36786"/>
    <cellStyle name="Normal 4 2 3 8 2" xfId="36787"/>
    <cellStyle name="Normal 4 2 3 8 2 2" xfId="36788"/>
    <cellStyle name="Normal 4 2 3 9" xfId="36789"/>
    <cellStyle name="Normal 4 2 3 9 2" xfId="36790"/>
    <cellStyle name="Normal 4 2 3 9 2 2" xfId="36791"/>
    <cellStyle name="Normal 4 2 30" xfId="36792"/>
    <cellStyle name="Normal 4 2 30 2" xfId="36793"/>
    <cellStyle name="Normal 4 2 30 2 2" xfId="36794"/>
    <cellStyle name="Normal 4 2 31" xfId="36795"/>
    <cellStyle name="Normal 4 2 31 2" xfId="36796"/>
    <cellStyle name="Normal 4 2 31 2 2" xfId="36797"/>
    <cellStyle name="Normal 4 2 32" xfId="36798"/>
    <cellStyle name="Normal 4 2 32 2" xfId="36799"/>
    <cellStyle name="Normal 4 2 32 2 2" xfId="36800"/>
    <cellStyle name="Normal 4 2 33" xfId="36801"/>
    <cellStyle name="Normal 4 2 33 2" xfId="36802"/>
    <cellStyle name="Normal 4 2 33 2 2" xfId="36803"/>
    <cellStyle name="Normal 4 2 34" xfId="36804"/>
    <cellStyle name="Normal 4 2 34 2" xfId="36805"/>
    <cellStyle name="Normal 4 2 34 2 2" xfId="36806"/>
    <cellStyle name="Normal 4 2 35" xfId="36807"/>
    <cellStyle name="Normal 4 2 35 2" xfId="36808"/>
    <cellStyle name="Normal 4 2 35 2 2" xfId="36809"/>
    <cellStyle name="Normal 4 2 36" xfId="36810"/>
    <cellStyle name="Normal 4 2 36 2" xfId="36811"/>
    <cellStyle name="Normal 4 2 36 2 2" xfId="36812"/>
    <cellStyle name="Normal 4 2 37" xfId="36813"/>
    <cellStyle name="Normal 4 2 37 2" xfId="36814"/>
    <cellStyle name="Normal 4 2 37 2 2" xfId="36815"/>
    <cellStyle name="Normal 4 2 38" xfId="36816"/>
    <cellStyle name="Normal 4 2 38 2" xfId="36817"/>
    <cellStyle name="Normal 4 2 38 2 2" xfId="36818"/>
    <cellStyle name="Normal 4 2 39" xfId="36819"/>
    <cellStyle name="Normal 4 2 39 2" xfId="36820"/>
    <cellStyle name="Normal 4 2 39 2 2" xfId="36821"/>
    <cellStyle name="Normal 4 2 4" xfId="36822"/>
    <cellStyle name="Normal 4 2 4 10" xfId="36823"/>
    <cellStyle name="Normal 4 2 4 10 2" xfId="36824"/>
    <cellStyle name="Normal 4 2 4 10 2 2" xfId="36825"/>
    <cellStyle name="Normal 4 2 4 11" xfId="36826"/>
    <cellStyle name="Normal 4 2 4 11 2" xfId="36827"/>
    <cellStyle name="Normal 4 2 4 11 2 2" xfId="36828"/>
    <cellStyle name="Normal 4 2 4 12" xfId="36829"/>
    <cellStyle name="Normal 4 2 4 12 2" xfId="36830"/>
    <cellStyle name="Normal 4 2 4 12 2 2" xfId="36831"/>
    <cellStyle name="Normal 4 2 4 13" xfId="36832"/>
    <cellStyle name="Normal 4 2 4 13 2" xfId="36833"/>
    <cellStyle name="Normal 4 2 4 13 2 2" xfId="36834"/>
    <cellStyle name="Normal 4 2 4 14" xfId="36835"/>
    <cellStyle name="Normal 4 2 4 14 2" xfId="36836"/>
    <cellStyle name="Normal 4 2 4 14 2 2" xfId="36837"/>
    <cellStyle name="Normal 4 2 4 15" xfId="36838"/>
    <cellStyle name="Normal 4 2 4 15 2" xfId="36839"/>
    <cellStyle name="Normal 4 2 4 2" xfId="36840"/>
    <cellStyle name="Normal 4 2 4 2 2" xfId="36841"/>
    <cellStyle name="Normal 4 2 4 2 2 2" xfId="36842"/>
    <cellStyle name="Normal 4 2 4 3" xfId="36843"/>
    <cellStyle name="Normal 4 2 4 3 2" xfId="36844"/>
    <cellStyle name="Normal 4 2 4 3 2 2" xfId="36845"/>
    <cellStyle name="Normal 4 2 4 4" xfId="36846"/>
    <cellStyle name="Normal 4 2 4 4 2" xfId="36847"/>
    <cellStyle name="Normal 4 2 4 4 2 2" xfId="36848"/>
    <cellStyle name="Normal 4 2 4 5" xfId="36849"/>
    <cellStyle name="Normal 4 2 4 5 2" xfId="36850"/>
    <cellStyle name="Normal 4 2 4 5 2 2" xfId="36851"/>
    <cellStyle name="Normal 4 2 4 6" xfId="36852"/>
    <cellStyle name="Normal 4 2 4 6 2" xfId="36853"/>
    <cellStyle name="Normal 4 2 4 6 2 2" xfId="36854"/>
    <cellStyle name="Normal 4 2 4 7" xfId="36855"/>
    <cellStyle name="Normal 4 2 4 7 2" xfId="36856"/>
    <cellStyle name="Normal 4 2 4 7 2 2" xfId="36857"/>
    <cellStyle name="Normal 4 2 4 8" xfId="36858"/>
    <cellStyle name="Normal 4 2 4 8 2" xfId="36859"/>
    <cellStyle name="Normal 4 2 4 8 2 2" xfId="36860"/>
    <cellStyle name="Normal 4 2 4 9" xfId="36861"/>
    <cellStyle name="Normal 4 2 4 9 2" xfId="36862"/>
    <cellStyle name="Normal 4 2 4 9 2 2" xfId="36863"/>
    <cellStyle name="Normal 4 2 40" xfId="36864"/>
    <cellStyle name="Normal 4 2 40 2" xfId="36865"/>
    <cellStyle name="Normal 4 2 5" xfId="36866"/>
    <cellStyle name="Normal 4 2 5 10" xfId="36867"/>
    <cellStyle name="Normal 4 2 5 10 2" xfId="36868"/>
    <cellStyle name="Normal 4 2 5 10 2 2" xfId="36869"/>
    <cellStyle name="Normal 4 2 5 11" xfId="36870"/>
    <cellStyle name="Normal 4 2 5 11 2" xfId="36871"/>
    <cellStyle name="Normal 4 2 5 11 2 2" xfId="36872"/>
    <cellStyle name="Normal 4 2 5 12" xfId="36873"/>
    <cellStyle name="Normal 4 2 5 12 2" xfId="36874"/>
    <cellStyle name="Normal 4 2 5 12 2 2" xfId="36875"/>
    <cellStyle name="Normal 4 2 5 13" xfId="36876"/>
    <cellStyle name="Normal 4 2 5 13 2" xfId="36877"/>
    <cellStyle name="Normal 4 2 5 13 2 2" xfId="36878"/>
    <cellStyle name="Normal 4 2 5 14" xfId="36879"/>
    <cellStyle name="Normal 4 2 5 14 2" xfId="36880"/>
    <cellStyle name="Normal 4 2 5 14 2 2" xfId="36881"/>
    <cellStyle name="Normal 4 2 5 15" xfId="36882"/>
    <cellStyle name="Normal 4 2 5 15 2" xfId="36883"/>
    <cellStyle name="Normal 4 2 5 2" xfId="36884"/>
    <cellStyle name="Normal 4 2 5 2 2" xfId="36885"/>
    <cellStyle name="Normal 4 2 5 2 2 2" xfId="36886"/>
    <cellStyle name="Normal 4 2 5 3" xfId="36887"/>
    <cellStyle name="Normal 4 2 5 3 2" xfId="36888"/>
    <cellStyle name="Normal 4 2 5 3 2 2" xfId="36889"/>
    <cellStyle name="Normal 4 2 5 4" xfId="36890"/>
    <cellStyle name="Normal 4 2 5 4 2" xfId="36891"/>
    <cellStyle name="Normal 4 2 5 4 2 2" xfId="36892"/>
    <cellStyle name="Normal 4 2 5 5" xfId="36893"/>
    <cellStyle name="Normal 4 2 5 5 2" xfId="36894"/>
    <cellStyle name="Normal 4 2 5 5 2 2" xfId="36895"/>
    <cellStyle name="Normal 4 2 5 6" xfId="36896"/>
    <cellStyle name="Normal 4 2 5 6 2" xfId="36897"/>
    <cellStyle name="Normal 4 2 5 6 2 2" xfId="36898"/>
    <cellStyle name="Normal 4 2 5 7" xfId="36899"/>
    <cellStyle name="Normal 4 2 5 7 2" xfId="36900"/>
    <cellStyle name="Normal 4 2 5 7 2 2" xfId="36901"/>
    <cellStyle name="Normal 4 2 5 8" xfId="36902"/>
    <cellStyle name="Normal 4 2 5 8 2" xfId="36903"/>
    <cellStyle name="Normal 4 2 5 8 2 2" xfId="36904"/>
    <cellStyle name="Normal 4 2 5 9" xfId="36905"/>
    <cellStyle name="Normal 4 2 5 9 2" xfId="36906"/>
    <cellStyle name="Normal 4 2 5 9 2 2" xfId="36907"/>
    <cellStyle name="Normal 4 2 6" xfId="36908"/>
    <cellStyle name="Normal 4 2 6 10" xfId="36909"/>
    <cellStyle name="Normal 4 2 6 10 2" xfId="36910"/>
    <cellStyle name="Normal 4 2 6 10 2 2" xfId="36911"/>
    <cellStyle name="Normal 4 2 6 11" xfId="36912"/>
    <cellStyle name="Normal 4 2 6 11 2" xfId="36913"/>
    <cellStyle name="Normal 4 2 6 11 2 2" xfId="36914"/>
    <cellStyle name="Normal 4 2 6 12" xfId="36915"/>
    <cellStyle name="Normal 4 2 6 12 2" xfId="36916"/>
    <cellStyle name="Normal 4 2 6 12 2 2" xfId="36917"/>
    <cellStyle name="Normal 4 2 6 13" xfId="36918"/>
    <cellStyle name="Normal 4 2 6 13 2" xfId="36919"/>
    <cellStyle name="Normal 4 2 6 13 2 2" xfId="36920"/>
    <cellStyle name="Normal 4 2 6 14" xfId="36921"/>
    <cellStyle name="Normal 4 2 6 14 2" xfId="36922"/>
    <cellStyle name="Normal 4 2 6 14 2 2" xfId="36923"/>
    <cellStyle name="Normal 4 2 6 15" xfId="36924"/>
    <cellStyle name="Normal 4 2 6 15 2" xfId="36925"/>
    <cellStyle name="Normal 4 2 6 2" xfId="36926"/>
    <cellStyle name="Normal 4 2 6 2 2" xfId="36927"/>
    <cellStyle name="Normal 4 2 6 2 2 2" xfId="36928"/>
    <cellStyle name="Normal 4 2 6 3" xfId="36929"/>
    <cellStyle name="Normal 4 2 6 3 2" xfId="36930"/>
    <cellStyle name="Normal 4 2 6 3 2 2" xfId="36931"/>
    <cellStyle name="Normal 4 2 6 4" xfId="36932"/>
    <cellStyle name="Normal 4 2 6 4 2" xfId="36933"/>
    <cellStyle name="Normal 4 2 6 4 2 2" xfId="36934"/>
    <cellStyle name="Normal 4 2 6 5" xfId="36935"/>
    <cellStyle name="Normal 4 2 6 5 2" xfId="36936"/>
    <cellStyle name="Normal 4 2 6 5 2 2" xfId="36937"/>
    <cellStyle name="Normal 4 2 6 6" xfId="36938"/>
    <cellStyle name="Normal 4 2 6 6 2" xfId="36939"/>
    <cellStyle name="Normal 4 2 6 6 2 2" xfId="36940"/>
    <cellStyle name="Normal 4 2 6 7" xfId="36941"/>
    <cellStyle name="Normal 4 2 6 7 2" xfId="36942"/>
    <cellStyle name="Normal 4 2 6 7 2 2" xfId="36943"/>
    <cellStyle name="Normal 4 2 6 8" xfId="36944"/>
    <cellStyle name="Normal 4 2 6 8 2" xfId="36945"/>
    <cellStyle name="Normal 4 2 6 8 2 2" xfId="36946"/>
    <cellStyle name="Normal 4 2 6 9" xfId="36947"/>
    <cellStyle name="Normal 4 2 6 9 2" xfId="36948"/>
    <cellStyle name="Normal 4 2 6 9 2 2" xfId="36949"/>
    <cellStyle name="Normal 4 2 7" xfId="36950"/>
    <cellStyle name="Normal 4 2 7 10" xfId="36951"/>
    <cellStyle name="Normal 4 2 7 10 2" xfId="36952"/>
    <cellStyle name="Normal 4 2 7 10 2 2" xfId="36953"/>
    <cellStyle name="Normal 4 2 7 11" xfId="36954"/>
    <cellStyle name="Normal 4 2 7 11 2" xfId="36955"/>
    <cellStyle name="Normal 4 2 7 11 2 2" xfId="36956"/>
    <cellStyle name="Normal 4 2 7 12" xfId="36957"/>
    <cellStyle name="Normal 4 2 7 12 2" xfId="36958"/>
    <cellStyle name="Normal 4 2 7 12 2 2" xfId="36959"/>
    <cellStyle name="Normal 4 2 7 13" xfId="36960"/>
    <cellStyle name="Normal 4 2 7 13 2" xfId="36961"/>
    <cellStyle name="Normal 4 2 7 13 2 2" xfId="36962"/>
    <cellStyle name="Normal 4 2 7 14" xfId="36963"/>
    <cellStyle name="Normal 4 2 7 14 2" xfId="36964"/>
    <cellStyle name="Normal 4 2 7 14 2 2" xfId="36965"/>
    <cellStyle name="Normal 4 2 7 15" xfId="36966"/>
    <cellStyle name="Normal 4 2 7 15 2" xfId="36967"/>
    <cellStyle name="Normal 4 2 7 2" xfId="36968"/>
    <cellStyle name="Normal 4 2 7 2 2" xfId="36969"/>
    <cellStyle name="Normal 4 2 7 2 2 2" xfId="36970"/>
    <cellStyle name="Normal 4 2 7 3" xfId="36971"/>
    <cellStyle name="Normal 4 2 7 3 2" xfId="36972"/>
    <cellStyle name="Normal 4 2 7 3 2 2" xfId="36973"/>
    <cellStyle name="Normal 4 2 7 4" xfId="36974"/>
    <cellStyle name="Normal 4 2 7 4 2" xfId="36975"/>
    <cellStyle name="Normal 4 2 7 4 2 2" xfId="36976"/>
    <cellStyle name="Normal 4 2 7 5" xfId="36977"/>
    <cellStyle name="Normal 4 2 7 5 2" xfId="36978"/>
    <cellStyle name="Normal 4 2 7 5 2 2" xfId="36979"/>
    <cellStyle name="Normal 4 2 7 6" xfId="36980"/>
    <cellStyle name="Normal 4 2 7 6 2" xfId="36981"/>
    <cellStyle name="Normal 4 2 7 6 2 2" xfId="36982"/>
    <cellStyle name="Normal 4 2 7 7" xfId="36983"/>
    <cellStyle name="Normal 4 2 7 7 2" xfId="36984"/>
    <cellStyle name="Normal 4 2 7 7 2 2" xfId="36985"/>
    <cellStyle name="Normal 4 2 7 8" xfId="36986"/>
    <cellStyle name="Normal 4 2 7 8 2" xfId="36987"/>
    <cellStyle name="Normal 4 2 7 8 2 2" xfId="36988"/>
    <cellStyle name="Normal 4 2 7 9" xfId="36989"/>
    <cellStyle name="Normal 4 2 7 9 2" xfId="36990"/>
    <cellStyle name="Normal 4 2 7 9 2 2" xfId="36991"/>
    <cellStyle name="Normal 4 2 8" xfId="36992"/>
    <cellStyle name="Normal 4 2 8 10" xfId="36993"/>
    <cellStyle name="Normal 4 2 8 10 2" xfId="36994"/>
    <cellStyle name="Normal 4 2 8 10 2 2" xfId="36995"/>
    <cellStyle name="Normal 4 2 8 11" xfId="36996"/>
    <cellStyle name="Normal 4 2 8 11 2" xfId="36997"/>
    <cellStyle name="Normal 4 2 8 11 2 2" xfId="36998"/>
    <cellStyle name="Normal 4 2 8 12" xfId="36999"/>
    <cellStyle name="Normal 4 2 8 12 2" xfId="37000"/>
    <cellStyle name="Normal 4 2 8 12 2 2" xfId="37001"/>
    <cellStyle name="Normal 4 2 8 13" xfId="37002"/>
    <cellStyle name="Normal 4 2 8 13 2" xfId="37003"/>
    <cellStyle name="Normal 4 2 8 13 2 2" xfId="37004"/>
    <cellStyle name="Normal 4 2 8 14" xfId="37005"/>
    <cellStyle name="Normal 4 2 8 14 2" xfId="37006"/>
    <cellStyle name="Normal 4 2 8 14 2 2" xfId="37007"/>
    <cellStyle name="Normal 4 2 8 15" xfId="37008"/>
    <cellStyle name="Normal 4 2 8 15 2" xfId="37009"/>
    <cellStyle name="Normal 4 2 8 2" xfId="37010"/>
    <cellStyle name="Normal 4 2 8 2 2" xfId="37011"/>
    <cellStyle name="Normal 4 2 8 2 2 2" xfId="37012"/>
    <cellStyle name="Normal 4 2 8 3" xfId="37013"/>
    <cellStyle name="Normal 4 2 8 3 2" xfId="37014"/>
    <cellStyle name="Normal 4 2 8 3 2 2" xfId="37015"/>
    <cellStyle name="Normal 4 2 8 4" xfId="37016"/>
    <cellStyle name="Normal 4 2 8 4 2" xfId="37017"/>
    <cellStyle name="Normal 4 2 8 4 2 2" xfId="37018"/>
    <cellStyle name="Normal 4 2 8 5" xfId="37019"/>
    <cellStyle name="Normal 4 2 8 5 2" xfId="37020"/>
    <cellStyle name="Normal 4 2 8 5 2 2" xfId="37021"/>
    <cellStyle name="Normal 4 2 8 6" xfId="37022"/>
    <cellStyle name="Normal 4 2 8 6 2" xfId="37023"/>
    <cellStyle name="Normal 4 2 8 6 2 2" xfId="37024"/>
    <cellStyle name="Normal 4 2 8 7" xfId="37025"/>
    <cellStyle name="Normal 4 2 8 7 2" xfId="37026"/>
    <cellStyle name="Normal 4 2 8 7 2 2" xfId="37027"/>
    <cellStyle name="Normal 4 2 8 8" xfId="37028"/>
    <cellStyle name="Normal 4 2 8 8 2" xfId="37029"/>
    <cellStyle name="Normal 4 2 8 8 2 2" xfId="37030"/>
    <cellStyle name="Normal 4 2 8 9" xfId="37031"/>
    <cellStyle name="Normal 4 2 8 9 2" xfId="37032"/>
    <cellStyle name="Normal 4 2 8 9 2 2" xfId="37033"/>
    <cellStyle name="Normal 4 2 9" xfId="37034"/>
    <cellStyle name="Normal 4 2 9 10" xfId="37035"/>
    <cellStyle name="Normal 4 2 9 10 2" xfId="37036"/>
    <cellStyle name="Normal 4 2 9 10 2 2" xfId="37037"/>
    <cellStyle name="Normal 4 2 9 11" xfId="37038"/>
    <cellStyle name="Normal 4 2 9 11 2" xfId="37039"/>
    <cellStyle name="Normal 4 2 9 11 2 2" xfId="37040"/>
    <cellStyle name="Normal 4 2 9 12" xfId="37041"/>
    <cellStyle name="Normal 4 2 9 12 2" xfId="37042"/>
    <cellStyle name="Normal 4 2 9 12 2 2" xfId="37043"/>
    <cellStyle name="Normal 4 2 9 13" xfId="37044"/>
    <cellStyle name="Normal 4 2 9 13 2" xfId="37045"/>
    <cellStyle name="Normal 4 2 9 13 2 2" xfId="37046"/>
    <cellStyle name="Normal 4 2 9 14" xfId="37047"/>
    <cellStyle name="Normal 4 2 9 14 2" xfId="37048"/>
    <cellStyle name="Normal 4 2 9 14 2 2" xfId="37049"/>
    <cellStyle name="Normal 4 2 9 15" xfId="37050"/>
    <cellStyle name="Normal 4 2 9 15 2" xfId="37051"/>
    <cellStyle name="Normal 4 2 9 2" xfId="37052"/>
    <cellStyle name="Normal 4 2 9 2 2" xfId="37053"/>
    <cellStyle name="Normal 4 2 9 2 2 2" xfId="37054"/>
    <cellStyle name="Normal 4 2 9 3" xfId="37055"/>
    <cellStyle name="Normal 4 2 9 3 2" xfId="37056"/>
    <cellStyle name="Normal 4 2 9 3 2 2" xfId="37057"/>
    <cellStyle name="Normal 4 2 9 4" xfId="37058"/>
    <cellStyle name="Normal 4 2 9 4 2" xfId="37059"/>
    <cellStyle name="Normal 4 2 9 4 2 2" xfId="37060"/>
    <cellStyle name="Normal 4 2 9 5" xfId="37061"/>
    <cellStyle name="Normal 4 2 9 5 2" xfId="37062"/>
    <cellStyle name="Normal 4 2 9 5 2 2" xfId="37063"/>
    <cellStyle name="Normal 4 2 9 6" xfId="37064"/>
    <cellStyle name="Normal 4 2 9 6 2" xfId="37065"/>
    <cellStyle name="Normal 4 2 9 6 2 2" xfId="37066"/>
    <cellStyle name="Normal 4 2 9 7" xfId="37067"/>
    <cellStyle name="Normal 4 2 9 7 2" xfId="37068"/>
    <cellStyle name="Normal 4 2 9 7 2 2" xfId="37069"/>
    <cellStyle name="Normal 4 2 9 8" xfId="37070"/>
    <cellStyle name="Normal 4 2 9 8 2" xfId="37071"/>
    <cellStyle name="Normal 4 2 9 8 2 2" xfId="37072"/>
    <cellStyle name="Normal 4 2 9 9" xfId="37073"/>
    <cellStyle name="Normal 4 2 9 9 2" xfId="37074"/>
    <cellStyle name="Normal 4 2 9 9 2 2" xfId="37075"/>
    <cellStyle name="Normal 4 20" xfId="37076"/>
    <cellStyle name="Normal 4 20 2" xfId="37077"/>
    <cellStyle name="Normal 4 3" xfId="37078"/>
    <cellStyle name="Normal 4 3 10" xfId="37079"/>
    <cellStyle name="Normal 4 3 10 10" xfId="37080"/>
    <cellStyle name="Normal 4 3 10 10 2" xfId="37081"/>
    <cellStyle name="Normal 4 3 10 10 2 2" xfId="37082"/>
    <cellStyle name="Normal 4 3 10 11" xfId="37083"/>
    <cellStyle name="Normal 4 3 10 11 2" xfId="37084"/>
    <cellStyle name="Normal 4 3 10 11 2 2" xfId="37085"/>
    <cellStyle name="Normal 4 3 10 12" xfId="37086"/>
    <cellStyle name="Normal 4 3 10 12 2" xfId="37087"/>
    <cellStyle name="Normal 4 3 10 12 2 2" xfId="37088"/>
    <cellStyle name="Normal 4 3 10 13" xfId="37089"/>
    <cellStyle name="Normal 4 3 10 13 2" xfId="37090"/>
    <cellStyle name="Normal 4 3 10 13 2 2" xfId="37091"/>
    <cellStyle name="Normal 4 3 10 14" xfId="37092"/>
    <cellStyle name="Normal 4 3 10 14 2" xfId="37093"/>
    <cellStyle name="Normal 4 3 10 14 2 2" xfId="37094"/>
    <cellStyle name="Normal 4 3 10 15" xfId="37095"/>
    <cellStyle name="Normal 4 3 10 15 2" xfId="37096"/>
    <cellStyle name="Normal 4 3 10 2" xfId="37097"/>
    <cellStyle name="Normal 4 3 10 2 2" xfId="37098"/>
    <cellStyle name="Normal 4 3 10 2 2 2" xfId="37099"/>
    <cellStyle name="Normal 4 3 10 3" xfId="37100"/>
    <cellStyle name="Normal 4 3 10 3 2" xfId="37101"/>
    <cellStyle name="Normal 4 3 10 3 2 2" xfId="37102"/>
    <cellStyle name="Normal 4 3 10 4" xfId="37103"/>
    <cellStyle name="Normal 4 3 10 4 2" xfId="37104"/>
    <cellStyle name="Normal 4 3 10 4 2 2" xfId="37105"/>
    <cellStyle name="Normal 4 3 10 5" xfId="37106"/>
    <cellStyle name="Normal 4 3 10 5 2" xfId="37107"/>
    <cellStyle name="Normal 4 3 10 5 2 2" xfId="37108"/>
    <cellStyle name="Normal 4 3 10 6" xfId="37109"/>
    <cellStyle name="Normal 4 3 10 6 2" xfId="37110"/>
    <cellStyle name="Normal 4 3 10 6 2 2" xfId="37111"/>
    <cellStyle name="Normal 4 3 10 7" xfId="37112"/>
    <cellStyle name="Normal 4 3 10 7 2" xfId="37113"/>
    <cellStyle name="Normal 4 3 10 7 2 2" xfId="37114"/>
    <cellStyle name="Normal 4 3 10 8" xfId="37115"/>
    <cellStyle name="Normal 4 3 10 8 2" xfId="37116"/>
    <cellStyle name="Normal 4 3 10 8 2 2" xfId="37117"/>
    <cellStyle name="Normal 4 3 10 9" xfId="37118"/>
    <cellStyle name="Normal 4 3 10 9 2" xfId="37119"/>
    <cellStyle name="Normal 4 3 10 9 2 2" xfId="37120"/>
    <cellStyle name="Normal 4 3 11" xfId="37121"/>
    <cellStyle name="Normal 4 3 11 10" xfId="37122"/>
    <cellStyle name="Normal 4 3 11 10 2" xfId="37123"/>
    <cellStyle name="Normal 4 3 11 10 2 2" xfId="37124"/>
    <cellStyle name="Normal 4 3 11 11" xfId="37125"/>
    <cellStyle name="Normal 4 3 11 11 2" xfId="37126"/>
    <cellStyle name="Normal 4 3 11 11 2 2" xfId="37127"/>
    <cellStyle name="Normal 4 3 11 12" xfId="37128"/>
    <cellStyle name="Normal 4 3 11 12 2" xfId="37129"/>
    <cellStyle name="Normal 4 3 11 12 2 2" xfId="37130"/>
    <cellStyle name="Normal 4 3 11 13" xfId="37131"/>
    <cellStyle name="Normal 4 3 11 13 2" xfId="37132"/>
    <cellStyle name="Normal 4 3 11 13 2 2" xfId="37133"/>
    <cellStyle name="Normal 4 3 11 14" xfId="37134"/>
    <cellStyle name="Normal 4 3 11 14 2" xfId="37135"/>
    <cellStyle name="Normal 4 3 11 14 2 2" xfId="37136"/>
    <cellStyle name="Normal 4 3 11 15" xfId="37137"/>
    <cellStyle name="Normal 4 3 11 15 2" xfId="37138"/>
    <cellStyle name="Normal 4 3 11 2" xfId="37139"/>
    <cellStyle name="Normal 4 3 11 2 2" xfId="37140"/>
    <cellStyle name="Normal 4 3 11 2 2 2" xfId="37141"/>
    <cellStyle name="Normal 4 3 11 3" xfId="37142"/>
    <cellStyle name="Normal 4 3 11 3 2" xfId="37143"/>
    <cellStyle name="Normal 4 3 11 3 2 2" xfId="37144"/>
    <cellStyle name="Normal 4 3 11 4" xfId="37145"/>
    <cellStyle name="Normal 4 3 11 4 2" xfId="37146"/>
    <cellStyle name="Normal 4 3 11 4 2 2" xfId="37147"/>
    <cellStyle name="Normal 4 3 11 5" xfId="37148"/>
    <cellStyle name="Normal 4 3 11 5 2" xfId="37149"/>
    <cellStyle name="Normal 4 3 11 5 2 2" xfId="37150"/>
    <cellStyle name="Normal 4 3 11 6" xfId="37151"/>
    <cellStyle name="Normal 4 3 11 6 2" xfId="37152"/>
    <cellStyle name="Normal 4 3 11 6 2 2" xfId="37153"/>
    <cellStyle name="Normal 4 3 11 7" xfId="37154"/>
    <cellStyle name="Normal 4 3 11 7 2" xfId="37155"/>
    <cellStyle name="Normal 4 3 11 7 2 2" xfId="37156"/>
    <cellStyle name="Normal 4 3 11 8" xfId="37157"/>
    <cellStyle name="Normal 4 3 11 8 2" xfId="37158"/>
    <cellStyle name="Normal 4 3 11 8 2 2" xfId="37159"/>
    <cellStyle name="Normal 4 3 11 9" xfId="37160"/>
    <cellStyle name="Normal 4 3 11 9 2" xfId="37161"/>
    <cellStyle name="Normal 4 3 11 9 2 2" xfId="37162"/>
    <cellStyle name="Normal 4 3 12" xfId="37163"/>
    <cellStyle name="Normal 4 3 12 10" xfId="37164"/>
    <cellStyle name="Normal 4 3 12 10 2" xfId="37165"/>
    <cellStyle name="Normal 4 3 12 10 2 2" xfId="37166"/>
    <cellStyle name="Normal 4 3 12 11" xfId="37167"/>
    <cellStyle name="Normal 4 3 12 11 2" xfId="37168"/>
    <cellStyle name="Normal 4 3 12 11 2 2" xfId="37169"/>
    <cellStyle name="Normal 4 3 12 12" xfId="37170"/>
    <cellStyle name="Normal 4 3 12 12 2" xfId="37171"/>
    <cellStyle name="Normal 4 3 12 12 2 2" xfId="37172"/>
    <cellStyle name="Normal 4 3 12 13" xfId="37173"/>
    <cellStyle name="Normal 4 3 12 13 2" xfId="37174"/>
    <cellStyle name="Normal 4 3 12 13 2 2" xfId="37175"/>
    <cellStyle name="Normal 4 3 12 14" xfId="37176"/>
    <cellStyle name="Normal 4 3 12 14 2" xfId="37177"/>
    <cellStyle name="Normal 4 3 12 14 2 2" xfId="37178"/>
    <cellStyle name="Normal 4 3 12 15" xfId="37179"/>
    <cellStyle name="Normal 4 3 12 15 2" xfId="37180"/>
    <cellStyle name="Normal 4 3 12 2" xfId="37181"/>
    <cellStyle name="Normal 4 3 12 2 2" xfId="37182"/>
    <cellStyle name="Normal 4 3 12 2 2 2" xfId="37183"/>
    <cellStyle name="Normal 4 3 12 3" xfId="37184"/>
    <cellStyle name="Normal 4 3 12 3 2" xfId="37185"/>
    <cellStyle name="Normal 4 3 12 3 2 2" xfId="37186"/>
    <cellStyle name="Normal 4 3 12 4" xfId="37187"/>
    <cellStyle name="Normal 4 3 12 4 2" xfId="37188"/>
    <cellStyle name="Normal 4 3 12 4 2 2" xfId="37189"/>
    <cellStyle name="Normal 4 3 12 5" xfId="37190"/>
    <cellStyle name="Normal 4 3 12 5 2" xfId="37191"/>
    <cellStyle name="Normal 4 3 12 5 2 2" xfId="37192"/>
    <cellStyle name="Normal 4 3 12 6" xfId="37193"/>
    <cellStyle name="Normal 4 3 12 6 2" xfId="37194"/>
    <cellStyle name="Normal 4 3 12 6 2 2" xfId="37195"/>
    <cellStyle name="Normal 4 3 12 7" xfId="37196"/>
    <cellStyle name="Normal 4 3 12 7 2" xfId="37197"/>
    <cellStyle name="Normal 4 3 12 7 2 2" xfId="37198"/>
    <cellStyle name="Normal 4 3 12 8" xfId="37199"/>
    <cellStyle name="Normal 4 3 12 8 2" xfId="37200"/>
    <cellStyle name="Normal 4 3 12 8 2 2" xfId="37201"/>
    <cellStyle name="Normal 4 3 12 9" xfId="37202"/>
    <cellStyle name="Normal 4 3 12 9 2" xfId="37203"/>
    <cellStyle name="Normal 4 3 12 9 2 2" xfId="37204"/>
    <cellStyle name="Normal 4 3 13" xfId="37205"/>
    <cellStyle name="Normal 4 3 13 10" xfId="37206"/>
    <cellStyle name="Normal 4 3 13 10 2" xfId="37207"/>
    <cellStyle name="Normal 4 3 13 10 2 2" xfId="37208"/>
    <cellStyle name="Normal 4 3 13 11" xfId="37209"/>
    <cellStyle name="Normal 4 3 13 11 2" xfId="37210"/>
    <cellStyle name="Normal 4 3 13 11 2 2" xfId="37211"/>
    <cellStyle name="Normal 4 3 13 12" xfId="37212"/>
    <cellStyle name="Normal 4 3 13 12 2" xfId="37213"/>
    <cellStyle name="Normal 4 3 13 12 2 2" xfId="37214"/>
    <cellStyle name="Normal 4 3 13 13" xfId="37215"/>
    <cellStyle name="Normal 4 3 13 13 2" xfId="37216"/>
    <cellStyle name="Normal 4 3 13 13 2 2" xfId="37217"/>
    <cellStyle name="Normal 4 3 13 14" xfId="37218"/>
    <cellStyle name="Normal 4 3 13 14 2" xfId="37219"/>
    <cellStyle name="Normal 4 3 13 14 2 2" xfId="37220"/>
    <cellStyle name="Normal 4 3 13 15" xfId="37221"/>
    <cellStyle name="Normal 4 3 13 15 2" xfId="37222"/>
    <cellStyle name="Normal 4 3 13 2" xfId="37223"/>
    <cellStyle name="Normal 4 3 13 2 2" xfId="37224"/>
    <cellStyle name="Normal 4 3 13 2 2 2" xfId="37225"/>
    <cellStyle name="Normal 4 3 13 3" xfId="37226"/>
    <cellStyle name="Normal 4 3 13 3 2" xfId="37227"/>
    <cellStyle name="Normal 4 3 13 3 2 2" xfId="37228"/>
    <cellStyle name="Normal 4 3 13 4" xfId="37229"/>
    <cellStyle name="Normal 4 3 13 4 2" xfId="37230"/>
    <cellStyle name="Normal 4 3 13 4 2 2" xfId="37231"/>
    <cellStyle name="Normal 4 3 13 5" xfId="37232"/>
    <cellStyle name="Normal 4 3 13 5 2" xfId="37233"/>
    <cellStyle name="Normal 4 3 13 5 2 2" xfId="37234"/>
    <cellStyle name="Normal 4 3 13 6" xfId="37235"/>
    <cellStyle name="Normal 4 3 13 6 2" xfId="37236"/>
    <cellStyle name="Normal 4 3 13 6 2 2" xfId="37237"/>
    <cellStyle name="Normal 4 3 13 7" xfId="37238"/>
    <cellStyle name="Normal 4 3 13 7 2" xfId="37239"/>
    <cellStyle name="Normal 4 3 13 7 2 2" xfId="37240"/>
    <cellStyle name="Normal 4 3 13 8" xfId="37241"/>
    <cellStyle name="Normal 4 3 13 8 2" xfId="37242"/>
    <cellStyle name="Normal 4 3 13 8 2 2" xfId="37243"/>
    <cellStyle name="Normal 4 3 13 9" xfId="37244"/>
    <cellStyle name="Normal 4 3 13 9 2" xfId="37245"/>
    <cellStyle name="Normal 4 3 13 9 2 2" xfId="37246"/>
    <cellStyle name="Normal 4 3 14" xfId="37247"/>
    <cellStyle name="Normal 4 3 14 10" xfId="37248"/>
    <cellStyle name="Normal 4 3 14 10 2" xfId="37249"/>
    <cellStyle name="Normal 4 3 14 10 2 2" xfId="37250"/>
    <cellStyle name="Normal 4 3 14 11" xfId="37251"/>
    <cellStyle name="Normal 4 3 14 11 2" xfId="37252"/>
    <cellStyle name="Normal 4 3 14 11 2 2" xfId="37253"/>
    <cellStyle name="Normal 4 3 14 12" xfId="37254"/>
    <cellStyle name="Normal 4 3 14 12 2" xfId="37255"/>
    <cellStyle name="Normal 4 3 14 12 2 2" xfId="37256"/>
    <cellStyle name="Normal 4 3 14 13" xfId="37257"/>
    <cellStyle name="Normal 4 3 14 13 2" xfId="37258"/>
    <cellStyle name="Normal 4 3 14 13 2 2" xfId="37259"/>
    <cellStyle name="Normal 4 3 14 14" xfId="37260"/>
    <cellStyle name="Normal 4 3 14 14 2" xfId="37261"/>
    <cellStyle name="Normal 4 3 14 14 2 2" xfId="37262"/>
    <cellStyle name="Normal 4 3 14 15" xfId="37263"/>
    <cellStyle name="Normal 4 3 14 15 2" xfId="37264"/>
    <cellStyle name="Normal 4 3 14 2" xfId="37265"/>
    <cellStyle name="Normal 4 3 14 2 2" xfId="37266"/>
    <cellStyle name="Normal 4 3 14 2 2 2" xfId="37267"/>
    <cellStyle name="Normal 4 3 14 3" xfId="37268"/>
    <cellStyle name="Normal 4 3 14 3 2" xfId="37269"/>
    <cellStyle name="Normal 4 3 14 3 2 2" xfId="37270"/>
    <cellStyle name="Normal 4 3 14 4" xfId="37271"/>
    <cellStyle name="Normal 4 3 14 4 2" xfId="37272"/>
    <cellStyle name="Normal 4 3 14 4 2 2" xfId="37273"/>
    <cellStyle name="Normal 4 3 14 5" xfId="37274"/>
    <cellStyle name="Normal 4 3 14 5 2" xfId="37275"/>
    <cellStyle name="Normal 4 3 14 5 2 2" xfId="37276"/>
    <cellStyle name="Normal 4 3 14 6" xfId="37277"/>
    <cellStyle name="Normal 4 3 14 6 2" xfId="37278"/>
    <cellStyle name="Normal 4 3 14 6 2 2" xfId="37279"/>
    <cellStyle name="Normal 4 3 14 7" xfId="37280"/>
    <cellStyle name="Normal 4 3 14 7 2" xfId="37281"/>
    <cellStyle name="Normal 4 3 14 7 2 2" xfId="37282"/>
    <cellStyle name="Normal 4 3 14 8" xfId="37283"/>
    <cellStyle name="Normal 4 3 14 8 2" xfId="37284"/>
    <cellStyle name="Normal 4 3 14 8 2 2" xfId="37285"/>
    <cellStyle name="Normal 4 3 14 9" xfId="37286"/>
    <cellStyle name="Normal 4 3 14 9 2" xfId="37287"/>
    <cellStyle name="Normal 4 3 14 9 2 2" xfId="37288"/>
    <cellStyle name="Normal 4 3 15" xfId="37289"/>
    <cellStyle name="Normal 4 3 15 10" xfId="37290"/>
    <cellStyle name="Normal 4 3 15 10 2" xfId="37291"/>
    <cellStyle name="Normal 4 3 15 10 2 2" xfId="37292"/>
    <cellStyle name="Normal 4 3 15 11" xfId="37293"/>
    <cellStyle name="Normal 4 3 15 11 2" xfId="37294"/>
    <cellStyle name="Normal 4 3 15 11 2 2" xfId="37295"/>
    <cellStyle name="Normal 4 3 15 12" xfId="37296"/>
    <cellStyle name="Normal 4 3 15 12 2" xfId="37297"/>
    <cellStyle name="Normal 4 3 15 12 2 2" xfId="37298"/>
    <cellStyle name="Normal 4 3 15 13" xfId="37299"/>
    <cellStyle name="Normal 4 3 15 13 2" xfId="37300"/>
    <cellStyle name="Normal 4 3 15 13 2 2" xfId="37301"/>
    <cellStyle name="Normal 4 3 15 14" xfId="37302"/>
    <cellStyle name="Normal 4 3 15 14 2" xfId="37303"/>
    <cellStyle name="Normal 4 3 15 14 2 2" xfId="37304"/>
    <cellStyle name="Normal 4 3 15 15" xfId="37305"/>
    <cellStyle name="Normal 4 3 15 15 2" xfId="37306"/>
    <cellStyle name="Normal 4 3 15 2" xfId="37307"/>
    <cellStyle name="Normal 4 3 15 2 2" xfId="37308"/>
    <cellStyle name="Normal 4 3 15 2 2 2" xfId="37309"/>
    <cellStyle name="Normal 4 3 15 3" xfId="37310"/>
    <cellStyle name="Normal 4 3 15 3 2" xfId="37311"/>
    <cellStyle name="Normal 4 3 15 3 2 2" xfId="37312"/>
    <cellStyle name="Normal 4 3 15 4" xfId="37313"/>
    <cellStyle name="Normal 4 3 15 4 2" xfId="37314"/>
    <cellStyle name="Normal 4 3 15 4 2 2" xfId="37315"/>
    <cellStyle name="Normal 4 3 15 5" xfId="37316"/>
    <cellStyle name="Normal 4 3 15 5 2" xfId="37317"/>
    <cellStyle name="Normal 4 3 15 5 2 2" xfId="37318"/>
    <cellStyle name="Normal 4 3 15 6" xfId="37319"/>
    <cellStyle name="Normal 4 3 15 6 2" xfId="37320"/>
    <cellStyle name="Normal 4 3 15 6 2 2" xfId="37321"/>
    <cellStyle name="Normal 4 3 15 7" xfId="37322"/>
    <cellStyle name="Normal 4 3 15 7 2" xfId="37323"/>
    <cellStyle name="Normal 4 3 15 7 2 2" xfId="37324"/>
    <cellStyle name="Normal 4 3 15 8" xfId="37325"/>
    <cellStyle name="Normal 4 3 15 8 2" xfId="37326"/>
    <cellStyle name="Normal 4 3 15 8 2 2" xfId="37327"/>
    <cellStyle name="Normal 4 3 15 9" xfId="37328"/>
    <cellStyle name="Normal 4 3 15 9 2" xfId="37329"/>
    <cellStyle name="Normal 4 3 15 9 2 2" xfId="37330"/>
    <cellStyle name="Normal 4 3 16" xfId="37331"/>
    <cellStyle name="Normal 4 3 16 10" xfId="37332"/>
    <cellStyle name="Normal 4 3 16 10 2" xfId="37333"/>
    <cellStyle name="Normal 4 3 16 10 2 2" xfId="37334"/>
    <cellStyle name="Normal 4 3 16 11" xfId="37335"/>
    <cellStyle name="Normal 4 3 16 11 2" xfId="37336"/>
    <cellStyle name="Normal 4 3 16 11 2 2" xfId="37337"/>
    <cellStyle name="Normal 4 3 16 12" xfId="37338"/>
    <cellStyle name="Normal 4 3 16 12 2" xfId="37339"/>
    <cellStyle name="Normal 4 3 16 12 2 2" xfId="37340"/>
    <cellStyle name="Normal 4 3 16 13" xfId="37341"/>
    <cellStyle name="Normal 4 3 16 13 2" xfId="37342"/>
    <cellStyle name="Normal 4 3 16 13 2 2" xfId="37343"/>
    <cellStyle name="Normal 4 3 16 14" xfId="37344"/>
    <cellStyle name="Normal 4 3 16 14 2" xfId="37345"/>
    <cellStyle name="Normal 4 3 16 14 2 2" xfId="37346"/>
    <cellStyle name="Normal 4 3 16 15" xfId="37347"/>
    <cellStyle name="Normal 4 3 16 15 2" xfId="37348"/>
    <cellStyle name="Normal 4 3 16 2" xfId="37349"/>
    <cellStyle name="Normal 4 3 16 2 2" xfId="37350"/>
    <cellStyle name="Normal 4 3 16 2 2 2" xfId="37351"/>
    <cellStyle name="Normal 4 3 16 3" xfId="37352"/>
    <cellStyle name="Normal 4 3 16 3 2" xfId="37353"/>
    <cellStyle name="Normal 4 3 16 3 2 2" xfId="37354"/>
    <cellStyle name="Normal 4 3 16 4" xfId="37355"/>
    <cellStyle name="Normal 4 3 16 4 2" xfId="37356"/>
    <cellStyle name="Normal 4 3 16 4 2 2" xfId="37357"/>
    <cellStyle name="Normal 4 3 16 5" xfId="37358"/>
    <cellStyle name="Normal 4 3 16 5 2" xfId="37359"/>
    <cellStyle name="Normal 4 3 16 5 2 2" xfId="37360"/>
    <cellStyle name="Normal 4 3 16 6" xfId="37361"/>
    <cellStyle name="Normal 4 3 16 6 2" xfId="37362"/>
    <cellStyle name="Normal 4 3 16 6 2 2" xfId="37363"/>
    <cellStyle name="Normal 4 3 16 7" xfId="37364"/>
    <cellStyle name="Normal 4 3 16 7 2" xfId="37365"/>
    <cellStyle name="Normal 4 3 16 7 2 2" xfId="37366"/>
    <cellStyle name="Normal 4 3 16 8" xfId="37367"/>
    <cellStyle name="Normal 4 3 16 8 2" xfId="37368"/>
    <cellStyle name="Normal 4 3 16 8 2 2" xfId="37369"/>
    <cellStyle name="Normal 4 3 16 9" xfId="37370"/>
    <cellStyle name="Normal 4 3 16 9 2" xfId="37371"/>
    <cellStyle name="Normal 4 3 16 9 2 2" xfId="37372"/>
    <cellStyle name="Normal 4 3 17" xfId="37373"/>
    <cellStyle name="Normal 4 3 17 10" xfId="37374"/>
    <cellStyle name="Normal 4 3 17 10 2" xfId="37375"/>
    <cellStyle name="Normal 4 3 17 10 2 2" xfId="37376"/>
    <cellStyle name="Normal 4 3 17 11" xfId="37377"/>
    <cellStyle name="Normal 4 3 17 11 2" xfId="37378"/>
    <cellStyle name="Normal 4 3 17 11 2 2" xfId="37379"/>
    <cellStyle name="Normal 4 3 17 12" xfId="37380"/>
    <cellStyle name="Normal 4 3 17 12 2" xfId="37381"/>
    <cellStyle name="Normal 4 3 17 12 2 2" xfId="37382"/>
    <cellStyle name="Normal 4 3 17 13" xfId="37383"/>
    <cellStyle name="Normal 4 3 17 13 2" xfId="37384"/>
    <cellStyle name="Normal 4 3 17 13 2 2" xfId="37385"/>
    <cellStyle name="Normal 4 3 17 14" xfId="37386"/>
    <cellStyle name="Normal 4 3 17 14 2" xfId="37387"/>
    <cellStyle name="Normal 4 3 17 14 2 2" xfId="37388"/>
    <cellStyle name="Normal 4 3 17 15" xfId="37389"/>
    <cellStyle name="Normal 4 3 17 15 2" xfId="37390"/>
    <cellStyle name="Normal 4 3 17 2" xfId="37391"/>
    <cellStyle name="Normal 4 3 17 2 2" xfId="37392"/>
    <cellStyle name="Normal 4 3 17 2 2 2" xfId="37393"/>
    <cellStyle name="Normal 4 3 17 3" xfId="37394"/>
    <cellStyle name="Normal 4 3 17 3 2" xfId="37395"/>
    <cellStyle name="Normal 4 3 17 3 2 2" xfId="37396"/>
    <cellStyle name="Normal 4 3 17 4" xfId="37397"/>
    <cellStyle name="Normal 4 3 17 4 2" xfId="37398"/>
    <cellStyle name="Normal 4 3 17 4 2 2" xfId="37399"/>
    <cellStyle name="Normal 4 3 17 5" xfId="37400"/>
    <cellStyle name="Normal 4 3 17 5 2" xfId="37401"/>
    <cellStyle name="Normal 4 3 17 5 2 2" xfId="37402"/>
    <cellStyle name="Normal 4 3 17 6" xfId="37403"/>
    <cellStyle name="Normal 4 3 17 6 2" xfId="37404"/>
    <cellStyle name="Normal 4 3 17 6 2 2" xfId="37405"/>
    <cellStyle name="Normal 4 3 17 7" xfId="37406"/>
    <cellStyle name="Normal 4 3 17 7 2" xfId="37407"/>
    <cellStyle name="Normal 4 3 17 7 2 2" xfId="37408"/>
    <cellStyle name="Normal 4 3 17 8" xfId="37409"/>
    <cellStyle name="Normal 4 3 17 8 2" xfId="37410"/>
    <cellStyle name="Normal 4 3 17 8 2 2" xfId="37411"/>
    <cellStyle name="Normal 4 3 17 9" xfId="37412"/>
    <cellStyle name="Normal 4 3 17 9 2" xfId="37413"/>
    <cellStyle name="Normal 4 3 17 9 2 2" xfId="37414"/>
    <cellStyle name="Normal 4 3 18" xfId="37415"/>
    <cellStyle name="Normal 4 3 18 10" xfId="37416"/>
    <cellStyle name="Normal 4 3 18 10 2" xfId="37417"/>
    <cellStyle name="Normal 4 3 18 10 2 2" xfId="37418"/>
    <cellStyle name="Normal 4 3 18 11" xfId="37419"/>
    <cellStyle name="Normal 4 3 18 11 2" xfId="37420"/>
    <cellStyle name="Normal 4 3 18 11 2 2" xfId="37421"/>
    <cellStyle name="Normal 4 3 18 12" xfId="37422"/>
    <cellStyle name="Normal 4 3 18 12 2" xfId="37423"/>
    <cellStyle name="Normal 4 3 18 12 2 2" xfId="37424"/>
    <cellStyle name="Normal 4 3 18 13" xfId="37425"/>
    <cellStyle name="Normal 4 3 18 13 2" xfId="37426"/>
    <cellStyle name="Normal 4 3 18 13 2 2" xfId="37427"/>
    <cellStyle name="Normal 4 3 18 14" xfId="37428"/>
    <cellStyle name="Normal 4 3 18 14 2" xfId="37429"/>
    <cellStyle name="Normal 4 3 18 14 2 2" xfId="37430"/>
    <cellStyle name="Normal 4 3 18 15" xfId="37431"/>
    <cellStyle name="Normal 4 3 18 15 2" xfId="37432"/>
    <cellStyle name="Normal 4 3 18 2" xfId="37433"/>
    <cellStyle name="Normal 4 3 18 2 2" xfId="37434"/>
    <cellStyle name="Normal 4 3 18 2 2 2" xfId="37435"/>
    <cellStyle name="Normal 4 3 18 3" xfId="37436"/>
    <cellStyle name="Normal 4 3 18 3 2" xfId="37437"/>
    <cellStyle name="Normal 4 3 18 3 2 2" xfId="37438"/>
    <cellStyle name="Normal 4 3 18 4" xfId="37439"/>
    <cellStyle name="Normal 4 3 18 4 2" xfId="37440"/>
    <cellStyle name="Normal 4 3 18 4 2 2" xfId="37441"/>
    <cellStyle name="Normal 4 3 18 5" xfId="37442"/>
    <cellStyle name="Normal 4 3 18 5 2" xfId="37443"/>
    <cellStyle name="Normal 4 3 18 5 2 2" xfId="37444"/>
    <cellStyle name="Normal 4 3 18 6" xfId="37445"/>
    <cellStyle name="Normal 4 3 18 6 2" xfId="37446"/>
    <cellStyle name="Normal 4 3 18 6 2 2" xfId="37447"/>
    <cellStyle name="Normal 4 3 18 7" xfId="37448"/>
    <cellStyle name="Normal 4 3 18 7 2" xfId="37449"/>
    <cellStyle name="Normal 4 3 18 7 2 2" xfId="37450"/>
    <cellStyle name="Normal 4 3 18 8" xfId="37451"/>
    <cellStyle name="Normal 4 3 18 8 2" xfId="37452"/>
    <cellStyle name="Normal 4 3 18 8 2 2" xfId="37453"/>
    <cellStyle name="Normal 4 3 18 9" xfId="37454"/>
    <cellStyle name="Normal 4 3 18 9 2" xfId="37455"/>
    <cellStyle name="Normal 4 3 18 9 2 2" xfId="37456"/>
    <cellStyle name="Normal 4 3 19" xfId="37457"/>
    <cellStyle name="Normal 4 3 19 10" xfId="37458"/>
    <cellStyle name="Normal 4 3 19 10 2" xfId="37459"/>
    <cellStyle name="Normal 4 3 19 10 2 2" xfId="37460"/>
    <cellStyle name="Normal 4 3 19 11" xfId="37461"/>
    <cellStyle name="Normal 4 3 19 11 2" xfId="37462"/>
    <cellStyle name="Normal 4 3 19 11 2 2" xfId="37463"/>
    <cellStyle name="Normal 4 3 19 12" xfId="37464"/>
    <cellStyle name="Normal 4 3 19 12 2" xfId="37465"/>
    <cellStyle name="Normal 4 3 19 12 2 2" xfId="37466"/>
    <cellStyle name="Normal 4 3 19 13" xfId="37467"/>
    <cellStyle name="Normal 4 3 19 13 2" xfId="37468"/>
    <cellStyle name="Normal 4 3 19 13 2 2" xfId="37469"/>
    <cellStyle name="Normal 4 3 19 14" xfId="37470"/>
    <cellStyle name="Normal 4 3 19 14 2" xfId="37471"/>
    <cellStyle name="Normal 4 3 19 14 2 2" xfId="37472"/>
    <cellStyle name="Normal 4 3 19 15" xfId="37473"/>
    <cellStyle name="Normal 4 3 19 15 2" xfId="37474"/>
    <cellStyle name="Normal 4 3 19 2" xfId="37475"/>
    <cellStyle name="Normal 4 3 19 2 2" xfId="37476"/>
    <cellStyle name="Normal 4 3 19 2 2 2" xfId="37477"/>
    <cellStyle name="Normal 4 3 19 3" xfId="37478"/>
    <cellStyle name="Normal 4 3 19 3 2" xfId="37479"/>
    <cellStyle name="Normal 4 3 19 3 2 2" xfId="37480"/>
    <cellStyle name="Normal 4 3 19 4" xfId="37481"/>
    <cellStyle name="Normal 4 3 19 4 2" xfId="37482"/>
    <cellStyle name="Normal 4 3 19 4 2 2" xfId="37483"/>
    <cellStyle name="Normal 4 3 19 5" xfId="37484"/>
    <cellStyle name="Normal 4 3 19 5 2" xfId="37485"/>
    <cellStyle name="Normal 4 3 19 5 2 2" xfId="37486"/>
    <cellStyle name="Normal 4 3 19 6" xfId="37487"/>
    <cellStyle name="Normal 4 3 19 6 2" xfId="37488"/>
    <cellStyle name="Normal 4 3 19 6 2 2" xfId="37489"/>
    <cellStyle name="Normal 4 3 19 7" xfId="37490"/>
    <cellStyle name="Normal 4 3 19 7 2" xfId="37491"/>
    <cellStyle name="Normal 4 3 19 7 2 2" xfId="37492"/>
    <cellStyle name="Normal 4 3 19 8" xfId="37493"/>
    <cellStyle name="Normal 4 3 19 8 2" xfId="37494"/>
    <cellStyle name="Normal 4 3 19 8 2 2" xfId="37495"/>
    <cellStyle name="Normal 4 3 19 9" xfId="37496"/>
    <cellStyle name="Normal 4 3 19 9 2" xfId="37497"/>
    <cellStyle name="Normal 4 3 19 9 2 2" xfId="37498"/>
    <cellStyle name="Normal 4 3 2" xfId="37499"/>
    <cellStyle name="Normal 4 3 2 10" xfId="37500"/>
    <cellStyle name="Normal 4 3 2 10 2" xfId="37501"/>
    <cellStyle name="Normal 4 3 2 10 2 2" xfId="37502"/>
    <cellStyle name="Normal 4 3 2 11" xfId="37503"/>
    <cellStyle name="Normal 4 3 2 11 2" xfId="37504"/>
    <cellStyle name="Normal 4 3 2 11 2 2" xfId="37505"/>
    <cellStyle name="Normal 4 3 2 12" xfId="37506"/>
    <cellStyle name="Normal 4 3 2 12 2" xfId="37507"/>
    <cellStyle name="Normal 4 3 2 12 2 2" xfId="37508"/>
    <cellStyle name="Normal 4 3 2 13" xfId="37509"/>
    <cellStyle name="Normal 4 3 2 13 2" xfId="37510"/>
    <cellStyle name="Normal 4 3 2 13 2 2" xfId="37511"/>
    <cellStyle name="Normal 4 3 2 14" xfId="37512"/>
    <cellStyle name="Normal 4 3 2 14 2" xfId="37513"/>
    <cellStyle name="Normal 4 3 2 14 2 2" xfId="37514"/>
    <cellStyle name="Normal 4 3 2 15" xfId="37515"/>
    <cellStyle name="Normal 4 3 2 15 2" xfId="37516"/>
    <cellStyle name="Normal 4 3 2 2" xfId="37517"/>
    <cellStyle name="Normal 4 3 2 2 2" xfId="37518"/>
    <cellStyle name="Normal 4 3 2 2 2 2" xfId="37519"/>
    <cellStyle name="Normal 4 3 2 3" xfId="37520"/>
    <cellStyle name="Normal 4 3 2 3 2" xfId="37521"/>
    <cellStyle name="Normal 4 3 2 3 2 2" xfId="37522"/>
    <cellStyle name="Normal 4 3 2 4" xfId="37523"/>
    <cellStyle name="Normal 4 3 2 4 2" xfId="37524"/>
    <cellStyle name="Normal 4 3 2 4 2 2" xfId="37525"/>
    <cellStyle name="Normal 4 3 2 5" xfId="37526"/>
    <cellStyle name="Normal 4 3 2 5 2" xfId="37527"/>
    <cellStyle name="Normal 4 3 2 5 2 2" xfId="37528"/>
    <cellStyle name="Normal 4 3 2 6" xfId="37529"/>
    <cellStyle name="Normal 4 3 2 6 2" xfId="37530"/>
    <cellStyle name="Normal 4 3 2 6 2 2" xfId="37531"/>
    <cellStyle name="Normal 4 3 2 7" xfId="37532"/>
    <cellStyle name="Normal 4 3 2 7 2" xfId="37533"/>
    <cellStyle name="Normal 4 3 2 7 2 2" xfId="37534"/>
    <cellStyle name="Normal 4 3 2 8" xfId="37535"/>
    <cellStyle name="Normal 4 3 2 8 2" xfId="37536"/>
    <cellStyle name="Normal 4 3 2 8 2 2" xfId="37537"/>
    <cellStyle name="Normal 4 3 2 9" xfId="37538"/>
    <cellStyle name="Normal 4 3 2 9 2" xfId="37539"/>
    <cellStyle name="Normal 4 3 2 9 2 2" xfId="37540"/>
    <cellStyle name="Normal 4 3 20" xfId="37541"/>
    <cellStyle name="Normal 4 3 20 10" xfId="37542"/>
    <cellStyle name="Normal 4 3 20 10 2" xfId="37543"/>
    <cellStyle name="Normal 4 3 20 10 2 2" xfId="37544"/>
    <cellStyle name="Normal 4 3 20 11" xfId="37545"/>
    <cellStyle name="Normal 4 3 20 11 2" xfId="37546"/>
    <cellStyle name="Normal 4 3 20 11 2 2" xfId="37547"/>
    <cellStyle name="Normal 4 3 20 12" xfId="37548"/>
    <cellStyle name="Normal 4 3 20 12 2" xfId="37549"/>
    <cellStyle name="Normal 4 3 20 12 2 2" xfId="37550"/>
    <cellStyle name="Normal 4 3 20 13" xfId="37551"/>
    <cellStyle name="Normal 4 3 20 13 2" xfId="37552"/>
    <cellStyle name="Normal 4 3 20 13 2 2" xfId="37553"/>
    <cellStyle name="Normal 4 3 20 14" xfId="37554"/>
    <cellStyle name="Normal 4 3 20 14 2" xfId="37555"/>
    <cellStyle name="Normal 4 3 20 14 2 2" xfId="37556"/>
    <cellStyle name="Normal 4 3 20 15" xfId="37557"/>
    <cellStyle name="Normal 4 3 20 15 2" xfId="37558"/>
    <cellStyle name="Normal 4 3 20 2" xfId="37559"/>
    <cellStyle name="Normal 4 3 20 2 2" xfId="37560"/>
    <cellStyle name="Normal 4 3 20 2 2 2" xfId="37561"/>
    <cellStyle name="Normal 4 3 20 3" xfId="37562"/>
    <cellStyle name="Normal 4 3 20 3 2" xfId="37563"/>
    <cellStyle name="Normal 4 3 20 3 2 2" xfId="37564"/>
    <cellStyle name="Normal 4 3 20 4" xfId="37565"/>
    <cellStyle name="Normal 4 3 20 4 2" xfId="37566"/>
    <cellStyle name="Normal 4 3 20 4 2 2" xfId="37567"/>
    <cellStyle name="Normal 4 3 20 5" xfId="37568"/>
    <cellStyle name="Normal 4 3 20 5 2" xfId="37569"/>
    <cellStyle name="Normal 4 3 20 5 2 2" xfId="37570"/>
    <cellStyle name="Normal 4 3 20 6" xfId="37571"/>
    <cellStyle name="Normal 4 3 20 6 2" xfId="37572"/>
    <cellStyle name="Normal 4 3 20 6 2 2" xfId="37573"/>
    <cellStyle name="Normal 4 3 20 7" xfId="37574"/>
    <cellStyle name="Normal 4 3 20 7 2" xfId="37575"/>
    <cellStyle name="Normal 4 3 20 7 2 2" xfId="37576"/>
    <cellStyle name="Normal 4 3 20 8" xfId="37577"/>
    <cellStyle name="Normal 4 3 20 8 2" xfId="37578"/>
    <cellStyle name="Normal 4 3 20 8 2 2" xfId="37579"/>
    <cellStyle name="Normal 4 3 20 9" xfId="37580"/>
    <cellStyle name="Normal 4 3 20 9 2" xfId="37581"/>
    <cellStyle name="Normal 4 3 20 9 2 2" xfId="37582"/>
    <cellStyle name="Normal 4 3 21" xfId="37583"/>
    <cellStyle name="Normal 4 3 21 10" xfId="37584"/>
    <cellStyle name="Normal 4 3 21 10 2" xfId="37585"/>
    <cellStyle name="Normal 4 3 21 10 2 2" xfId="37586"/>
    <cellStyle name="Normal 4 3 21 11" xfId="37587"/>
    <cellStyle name="Normal 4 3 21 11 2" xfId="37588"/>
    <cellStyle name="Normal 4 3 21 11 2 2" xfId="37589"/>
    <cellStyle name="Normal 4 3 21 12" xfId="37590"/>
    <cellStyle name="Normal 4 3 21 12 2" xfId="37591"/>
    <cellStyle name="Normal 4 3 21 12 2 2" xfId="37592"/>
    <cellStyle name="Normal 4 3 21 13" xfId="37593"/>
    <cellStyle name="Normal 4 3 21 13 2" xfId="37594"/>
    <cellStyle name="Normal 4 3 21 13 2 2" xfId="37595"/>
    <cellStyle name="Normal 4 3 21 14" xfId="37596"/>
    <cellStyle name="Normal 4 3 21 14 2" xfId="37597"/>
    <cellStyle name="Normal 4 3 21 14 2 2" xfId="37598"/>
    <cellStyle name="Normal 4 3 21 15" xfId="37599"/>
    <cellStyle name="Normal 4 3 21 15 2" xfId="37600"/>
    <cellStyle name="Normal 4 3 21 2" xfId="37601"/>
    <cellStyle name="Normal 4 3 21 2 2" xfId="37602"/>
    <cellStyle name="Normal 4 3 21 2 2 2" xfId="37603"/>
    <cellStyle name="Normal 4 3 21 3" xfId="37604"/>
    <cellStyle name="Normal 4 3 21 3 2" xfId="37605"/>
    <cellStyle name="Normal 4 3 21 3 2 2" xfId="37606"/>
    <cellStyle name="Normal 4 3 21 4" xfId="37607"/>
    <cellStyle name="Normal 4 3 21 4 2" xfId="37608"/>
    <cellStyle name="Normal 4 3 21 4 2 2" xfId="37609"/>
    <cellStyle name="Normal 4 3 21 5" xfId="37610"/>
    <cellStyle name="Normal 4 3 21 5 2" xfId="37611"/>
    <cellStyle name="Normal 4 3 21 5 2 2" xfId="37612"/>
    <cellStyle name="Normal 4 3 21 6" xfId="37613"/>
    <cellStyle name="Normal 4 3 21 6 2" xfId="37614"/>
    <cellStyle name="Normal 4 3 21 6 2 2" xfId="37615"/>
    <cellStyle name="Normal 4 3 21 7" xfId="37616"/>
    <cellStyle name="Normal 4 3 21 7 2" xfId="37617"/>
    <cellStyle name="Normal 4 3 21 7 2 2" xfId="37618"/>
    <cellStyle name="Normal 4 3 21 8" xfId="37619"/>
    <cellStyle name="Normal 4 3 21 8 2" xfId="37620"/>
    <cellStyle name="Normal 4 3 21 8 2 2" xfId="37621"/>
    <cellStyle name="Normal 4 3 21 9" xfId="37622"/>
    <cellStyle name="Normal 4 3 21 9 2" xfId="37623"/>
    <cellStyle name="Normal 4 3 21 9 2 2" xfId="37624"/>
    <cellStyle name="Normal 4 3 22" xfId="37625"/>
    <cellStyle name="Normal 4 3 22 10" xfId="37626"/>
    <cellStyle name="Normal 4 3 22 10 2" xfId="37627"/>
    <cellStyle name="Normal 4 3 22 10 2 2" xfId="37628"/>
    <cellStyle name="Normal 4 3 22 11" xfId="37629"/>
    <cellStyle name="Normal 4 3 22 11 2" xfId="37630"/>
    <cellStyle name="Normal 4 3 22 11 2 2" xfId="37631"/>
    <cellStyle name="Normal 4 3 22 12" xfId="37632"/>
    <cellStyle name="Normal 4 3 22 12 2" xfId="37633"/>
    <cellStyle name="Normal 4 3 22 12 2 2" xfId="37634"/>
    <cellStyle name="Normal 4 3 22 13" xfId="37635"/>
    <cellStyle name="Normal 4 3 22 13 2" xfId="37636"/>
    <cellStyle name="Normal 4 3 22 13 2 2" xfId="37637"/>
    <cellStyle name="Normal 4 3 22 14" xfId="37638"/>
    <cellStyle name="Normal 4 3 22 14 2" xfId="37639"/>
    <cellStyle name="Normal 4 3 22 14 2 2" xfId="37640"/>
    <cellStyle name="Normal 4 3 22 15" xfId="37641"/>
    <cellStyle name="Normal 4 3 22 15 2" xfId="37642"/>
    <cellStyle name="Normal 4 3 22 2" xfId="37643"/>
    <cellStyle name="Normal 4 3 22 2 2" xfId="37644"/>
    <cellStyle name="Normal 4 3 22 2 2 2" xfId="37645"/>
    <cellStyle name="Normal 4 3 22 3" xfId="37646"/>
    <cellStyle name="Normal 4 3 22 3 2" xfId="37647"/>
    <cellStyle name="Normal 4 3 22 3 2 2" xfId="37648"/>
    <cellStyle name="Normal 4 3 22 4" xfId="37649"/>
    <cellStyle name="Normal 4 3 22 4 2" xfId="37650"/>
    <cellStyle name="Normal 4 3 22 4 2 2" xfId="37651"/>
    <cellStyle name="Normal 4 3 22 5" xfId="37652"/>
    <cellStyle name="Normal 4 3 22 5 2" xfId="37653"/>
    <cellStyle name="Normal 4 3 22 5 2 2" xfId="37654"/>
    <cellStyle name="Normal 4 3 22 6" xfId="37655"/>
    <cellStyle name="Normal 4 3 22 6 2" xfId="37656"/>
    <cellStyle name="Normal 4 3 22 6 2 2" xfId="37657"/>
    <cellStyle name="Normal 4 3 22 7" xfId="37658"/>
    <cellStyle name="Normal 4 3 22 7 2" xfId="37659"/>
    <cellStyle name="Normal 4 3 22 7 2 2" xfId="37660"/>
    <cellStyle name="Normal 4 3 22 8" xfId="37661"/>
    <cellStyle name="Normal 4 3 22 8 2" xfId="37662"/>
    <cellStyle name="Normal 4 3 22 8 2 2" xfId="37663"/>
    <cellStyle name="Normal 4 3 22 9" xfId="37664"/>
    <cellStyle name="Normal 4 3 22 9 2" xfId="37665"/>
    <cellStyle name="Normal 4 3 22 9 2 2" xfId="37666"/>
    <cellStyle name="Normal 4 3 23" xfId="37667"/>
    <cellStyle name="Normal 4 3 23 10" xfId="37668"/>
    <cellStyle name="Normal 4 3 23 10 2" xfId="37669"/>
    <cellStyle name="Normal 4 3 23 10 2 2" xfId="37670"/>
    <cellStyle name="Normal 4 3 23 11" xfId="37671"/>
    <cellStyle name="Normal 4 3 23 11 2" xfId="37672"/>
    <cellStyle name="Normal 4 3 23 11 2 2" xfId="37673"/>
    <cellStyle name="Normal 4 3 23 12" xfId="37674"/>
    <cellStyle name="Normal 4 3 23 12 2" xfId="37675"/>
    <cellStyle name="Normal 4 3 23 12 2 2" xfId="37676"/>
    <cellStyle name="Normal 4 3 23 13" xfId="37677"/>
    <cellStyle name="Normal 4 3 23 13 2" xfId="37678"/>
    <cellStyle name="Normal 4 3 23 13 2 2" xfId="37679"/>
    <cellStyle name="Normal 4 3 23 14" xfId="37680"/>
    <cellStyle name="Normal 4 3 23 14 2" xfId="37681"/>
    <cellStyle name="Normal 4 3 23 14 2 2" xfId="37682"/>
    <cellStyle name="Normal 4 3 23 15" xfId="37683"/>
    <cellStyle name="Normal 4 3 23 15 2" xfId="37684"/>
    <cellStyle name="Normal 4 3 23 2" xfId="37685"/>
    <cellStyle name="Normal 4 3 23 2 2" xfId="37686"/>
    <cellStyle name="Normal 4 3 23 2 2 2" xfId="37687"/>
    <cellStyle name="Normal 4 3 23 3" xfId="37688"/>
    <cellStyle name="Normal 4 3 23 3 2" xfId="37689"/>
    <cellStyle name="Normal 4 3 23 3 2 2" xfId="37690"/>
    <cellStyle name="Normal 4 3 23 4" xfId="37691"/>
    <cellStyle name="Normal 4 3 23 4 2" xfId="37692"/>
    <cellStyle name="Normal 4 3 23 4 2 2" xfId="37693"/>
    <cellStyle name="Normal 4 3 23 5" xfId="37694"/>
    <cellStyle name="Normal 4 3 23 5 2" xfId="37695"/>
    <cellStyle name="Normal 4 3 23 5 2 2" xfId="37696"/>
    <cellStyle name="Normal 4 3 23 6" xfId="37697"/>
    <cellStyle name="Normal 4 3 23 6 2" xfId="37698"/>
    <cellStyle name="Normal 4 3 23 6 2 2" xfId="37699"/>
    <cellStyle name="Normal 4 3 23 7" xfId="37700"/>
    <cellStyle name="Normal 4 3 23 7 2" xfId="37701"/>
    <cellStyle name="Normal 4 3 23 7 2 2" xfId="37702"/>
    <cellStyle name="Normal 4 3 23 8" xfId="37703"/>
    <cellStyle name="Normal 4 3 23 8 2" xfId="37704"/>
    <cellStyle name="Normal 4 3 23 8 2 2" xfId="37705"/>
    <cellStyle name="Normal 4 3 23 9" xfId="37706"/>
    <cellStyle name="Normal 4 3 23 9 2" xfId="37707"/>
    <cellStyle name="Normal 4 3 23 9 2 2" xfId="37708"/>
    <cellStyle name="Normal 4 3 24" xfId="37709"/>
    <cellStyle name="Normal 4 3 24 2" xfId="37710"/>
    <cellStyle name="Normal 4 3 24 2 2" xfId="37711"/>
    <cellStyle name="Normal 4 3 25" xfId="37712"/>
    <cellStyle name="Normal 4 3 25 2" xfId="37713"/>
    <cellStyle name="Normal 4 3 25 2 2" xfId="37714"/>
    <cellStyle name="Normal 4 3 26" xfId="37715"/>
    <cellStyle name="Normal 4 3 26 2" xfId="37716"/>
    <cellStyle name="Normal 4 3 26 2 2" xfId="37717"/>
    <cellStyle name="Normal 4 3 27" xfId="37718"/>
    <cellStyle name="Normal 4 3 27 2" xfId="37719"/>
    <cellStyle name="Normal 4 3 27 2 2" xfId="37720"/>
    <cellStyle name="Normal 4 3 28" xfId="37721"/>
    <cellStyle name="Normal 4 3 28 2" xfId="37722"/>
    <cellStyle name="Normal 4 3 28 2 2" xfId="37723"/>
    <cellStyle name="Normal 4 3 29" xfId="37724"/>
    <cellStyle name="Normal 4 3 29 2" xfId="37725"/>
    <cellStyle name="Normal 4 3 29 2 2" xfId="37726"/>
    <cellStyle name="Normal 4 3 3" xfId="37727"/>
    <cellStyle name="Normal 4 3 3 10" xfId="37728"/>
    <cellStyle name="Normal 4 3 3 10 2" xfId="37729"/>
    <cellStyle name="Normal 4 3 3 10 2 2" xfId="37730"/>
    <cellStyle name="Normal 4 3 3 11" xfId="37731"/>
    <cellStyle name="Normal 4 3 3 11 2" xfId="37732"/>
    <cellStyle name="Normal 4 3 3 11 2 2" xfId="37733"/>
    <cellStyle name="Normal 4 3 3 12" xfId="37734"/>
    <cellStyle name="Normal 4 3 3 12 2" xfId="37735"/>
    <cellStyle name="Normal 4 3 3 12 2 2" xfId="37736"/>
    <cellStyle name="Normal 4 3 3 13" xfId="37737"/>
    <cellStyle name="Normal 4 3 3 13 2" xfId="37738"/>
    <cellStyle name="Normal 4 3 3 13 2 2" xfId="37739"/>
    <cellStyle name="Normal 4 3 3 14" xfId="37740"/>
    <cellStyle name="Normal 4 3 3 14 2" xfId="37741"/>
    <cellStyle name="Normal 4 3 3 14 2 2" xfId="37742"/>
    <cellStyle name="Normal 4 3 3 15" xfId="37743"/>
    <cellStyle name="Normal 4 3 3 15 2" xfId="37744"/>
    <cellStyle name="Normal 4 3 3 2" xfId="37745"/>
    <cellStyle name="Normal 4 3 3 2 2" xfId="37746"/>
    <cellStyle name="Normal 4 3 3 2 2 2" xfId="37747"/>
    <cellStyle name="Normal 4 3 3 3" xfId="37748"/>
    <cellStyle name="Normal 4 3 3 3 2" xfId="37749"/>
    <cellStyle name="Normal 4 3 3 3 2 2" xfId="37750"/>
    <cellStyle name="Normal 4 3 3 4" xfId="37751"/>
    <cellStyle name="Normal 4 3 3 4 2" xfId="37752"/>
    <cellStyle name="Normal 4 3 3 4 2 2" xfId="37753"/>
    <cellStyle name="Normal 4 3 3 5" xfId="37754"/>
    <cellStyle name="Normal 4 3 3 5 2" xfId="37755"/>
    <cellStyle name="Normal 4 3 3 5 2 2" xfId="37756"/>
    <cellStyle name="Normal 4 3 3 6" xfId="37757"/>
    <cellStyle name="Normal 4 3 3 6 2" xfId="37758"/>
    <cellStyle name="Normal 4 3 3 6 2 2" xfId="37759"/>
    <cellStyle name="Normal 4 3 3 7" xfId="37760"/>
    <cellStyle name="Normal 4 3 3 7 2" xfId="37761"/>
    <cellStyle name="Normal 4 3 3 7 2 2" xfId="37762"/>
    <cellStyle name="Normal 4 3 3 8" xfId="37763"/>
    <cellStyle name="Normal 4 3 3 8 2" xfId="37764"/>
    <cellStyle name="Normal 4 3 3 8 2 2" xfId="37765"/>
    <cellStyle name="Normal 4 3 3 9" xfId="37766"/>
    <cellStyle name="Normal 4 3 3 9 2" xfId="37767"/>
    <cellStyle name="Normal 4 3 3 9 2 2" xfId="37768"/>
    <cellStyle name="Normal 4 3 30" xfId="37769"/>
    <cellStyle name="Normal 4 3 30 2" xfId="37770"/>
    <cellStyle name="Normal 4 3 30 2 2" xfId="37771"/>
    <cellStyle name="Normal 4 3 31" xfId="37772"/>
    <cellStyle name="Normal 4 3 31 2" xfId="37773"/>
    <cellStyle name="Normal 4 3 31 2 2" xfId="37774"/>
    <cellStyle name="Normal 4 3 32" xfId="37775"/>
    <cellStyle name="Normal 4 3 32 2" xfId="37776"/>
    <cellStyle name="Normal 4 3 32 2 2" xfId="37777"/>
    <cellStyle name="Normal 4 3 33" xfId="37778"/>
    <cellStyle name="Normal 4 3 33 2" xfId="37779"/>
    <cellStyle name="Normal 4 3 33 2 2" xfId="37780"/>
    <cellStyle name="Normal 4 3 34" xfId="37781"/>
    <cellStyle name="Normal 4 3 34 2" xfId="37782"/>
    <cellStyle name="Normal 4 3 34 2 2" xfId="37783"/>
    <cellStyle name="Normal 4 3 35" xfId="37784"/>
    <cellStyle name="Normal 4 3 35 2" xfId="37785"/>
    <cellStyle name="Normal 4 3 35 2 2" xfId="37786"/>
    <cellStyle name="Normal 4 3 36" xfId="37787"/>
    <cellStyle name="Normal 4 3 36 2" xfId="37788"/>
    <cellStyle name="Normal 4 3 36 2 2" xfId="37789"/>
    <cellStyle name="Normal 4 3 37" xfId="37790"/>
    <cellStyle name="Normal 4 3 37 2" xfId="37791"/>
    <cellStyle name="Normal 4 3 4" xfId="37792"/>
    <cellStyle name="Normal 4 3 4 10" xfId="37793"/>
    <cellStyle name="Normal 4 3 4 10 2" xfId="37794"/>
    <cellStyle name="Normal 4 3 4 10 2 2" xfId="37795"/>
    <cellStyle name="Normal 4 3 4 11" xfId="37796"/>
    <cellStyle name="Normal 4 3 4 11 2" xfId="37797"/>
    <cellStyle name="Normal 4 3 4 11 2 2" xfId="37798"/>
    <cellStyle name="Normal 4 3 4 12" xfId="37799"/>
    <cellStyle name="Normal 4 3 4 12 2" xfId="37800"/>
    <cellStyle name="Normal 4 3 4 12 2 2" xfId="37801"/>
    <cellStyle name="Normal 4 3 4 13" xfId="37802"/>
    <cellStyle name="Normal 4 3 4 13 2" xfId="37803"/>
    <cellStyle name="Normal 4 3 4 13 2 2" xfId="37804"/>
    <cellStyle name="Normal 4 3 4 14" xfId="37805"/>
    <cellStyle name="Normal 4 3 4 14 2" xfId="37806"/>
    <cellStyle name="Normal 4 3 4 14 2 2" xfId="37807"/>
    <cellStyle name="Normal 4 3 4 15" xfId="37808"/>
    <cellStyle name="Normal 4 3 4 15 2" xfId="37809"/>
    <cellStyle name="Normal 4 3 4 2" xfId="37810"/>
    <cellStyle name="Normal 4 3 4 2 2" xfId="37811"/>
    <cellStyle name="Normal 4 3 4 2 2 2" xfId="37812"/>
    <cellStyle name="Normal 4 3 4 3" xfId="37813"/>
    <cellStyle name="Normal 4 3 4 3 2" xfId="37814"/>
    <cellStyle name="Normal 4 3 4 3 2 2" xfId="37815"/>
    <cellStyle name="Normal 4 3 4 4" xfId="37816"/>
    <cellStyle name="Normal 4 3 4 4 2" xfId="37817"/>
    <cellStyle name="Normal 4 3 4 4 2 2" xfId="37818"/>
    <cellStyle name="Normal 4 3 4 5" xfId="37819"/>
    <cellStyle name="Normal 4 3 4 5 2" xfId="37820"/>
    <cellStyle name="Normal 4 3 4 5 2 2" xfId="37821"/>
    <cellStyle name="Normal 4 3 4 6" xfId="37822"/>
    <cellStyle name="Normal 4 3 4 6 2" xfId="37823"/>
    <cellStyle name="Normal 4 3 4 6 2 2" xfId="37824"/>
    <cellStyle name="Normal 4 3 4 7" xfId="37825"/>
    <cellStyle name="Normal 4 3 4 7 2" xfId="37826"/>
    <cellStyle name="Normal 4 3 4 7 2 2" xfId="37827"/>
    <cellStyle name="Normal 4 3 4 8" xfId="37828"/>
    <cellStyle name="Normal 4 3 4 8 2" xfId="37829"/>
    <cellStyle name="Normal 4 3 4 8 2 2" xfId="37830"/>
    <cellStyle name="Normal 4 3 4 9" xfId="37831"/>
    <cellStyle name="Normal 4 3 4 9 2" xfId="37832"/>
    <cellStyle name="Normal 4 3 4 9 2 2" xfId="37833"/>
    <cellStyle name="Normal 4 3 5" xfId="37834"/>
    <cellStyle name="Normal 4 3 5 10" xfId="37835"/>
    <cellStyle name="Normal 4 3 5 10 2" xfId="37836"/>
    <cellStyle name="Normal 4 3 5 10 2 2" xfId="37837"/>
    <cellStyle name="Normal 4 3 5 11" xfId="37838"/>
    <cellStyle name="Normal 4 3 5 11 2" xfId="37839"/>
    <cellStyle name="Normal 4 3 5 11 2 2" xfId="37840"/>
    <cellStyle name="Normal 4 3 5 12" xfId="37841"/>
    <cellStyle name="Normal 4 3 5 12 2" xfId="37842"/>
    <cellStyle name="Normal 4 3 5 12 2 2" xfId="37843"/>
    <cellStyle name="Normal 4 3 5 13" xfId="37844"/>
    <cellStyle name="Normal 4 3 5 13 2" xfId="37845"/>
    <cellStyle name="Normal 4 3 5 13 2 2" xfId="37846"/>
    <cellStyle name="Normal 4 3 5 14" xfId="37847"/>
    <cellStyle name="Normal 4 3 5 14 2" xfId="37848"/>
    <cellStyle name="Normal 4 3 5 14 2 2" xfId="37849"/>
    <cellStyle name="Normal 4 3 5 15" xfId="37850"/>
    <cellStyle name="Normal 4 3 5 15 2" xfId="37851"/>
    <cellStyle name="Normal 4 3 5 2" xfId="37852"/>
    <cellStyle name="Normal 4 3 5 2 2" xfId="37853"/>
    <cellStyle name="Normal 4 3 5 2 2 2" xfId="37854"/>
    <cellStyle name="Normal 4 3 5 3" xfId="37855"/>
    <cellStyle name="Normal 4 3 5 3 2" xfId="37856"/>
    <cellStyle name="Normal 4 3 5 3 2 2" xfId="37857"/>
    <cellStyle name="Normal 4 3 5 4" xfId="37858"/>
    <cellStyle name="Normal 4 3 5 4 2" xfId="37859"/>
    <cellStyle name="Normal 4 3 5 4 2 2" xfId="37860"/>
    <cellStyle name="Normal 4 3 5 5" xfId="37861"/>
    <cellStyle name="Normal 4 3 5 5 2" xfId="37862"/>
    <cellStyle name="Normal 4 3 5 5 2 2" xfId="37863"/>
    <cellStyle name="Normal 4 3 5 6" xfId="37864"/>
    <cellStyle name="Normal 4 3 5 6 2" xfId="37865"/>
    <cellStyle name="Normal 4 3 5 6 2 2" xfId="37866"/>
    <cellStyle name="Normal 4 3 5 7" xfId="37867"/>
    <cellStyle name="Normal 4 3 5 7 2" xfId="37868"/>
    <cellStyle name="Normal 4 3 5 7 2 2" xfId="37869"/>
    <cellStyle name="Normal 4 3 5 8" xfId="37870"/>
    <cellStyle name="Normal 4 3 5 8 2" xfId="37871"/>
    <cellStyle name="Normal 4 3 5 8 2 2" xfId="37872"/>
    <cellStyle name="Normal 4 3 5 9" xfId="37873"/>
    <cellStyle name="Normal 4 3 5 9 2" xfId="37874"/>
    <cellStyle name="Normal 4 3 5 9 2 2" xfId="37875"/>
    <cellStyle name="Normal 4 3 6" xfId="37876"/>
    <cellStyle name="Normal 4 3 6 10" xfId="37877"/>
    <cellStyle name="Normal 4 3 6 10 2" xfId="37878"/>
    <cellStyle name="Normal 4 3 6 10 2 2" xfId="37879"/>
    <cellStyle name="Normal 4 3 6 11" xfId="37880"/>
    <cellStyle name="Normal 4 3 6 11 2" xfId="37881"/>
    <cellStyle name="Normal 4 3 6 11 2 2" xfId="37882"/>
    <cellStyle name="Normal 4 3 6 12" xfId="37883"/>
    <cellStyle name="Normal 4 3 6 12 2" xfId="37884"/>
    <cellStyle name="Normal 4 3 6 12 2 2" xfId="37885"/>
    <cellStyle name="Normal 4 3 6 13" xfId="37886"/>
    <cellStyle name="Normal 4 3 6 13 2" xfId="37887"/>
    <cellStyle name="Normal 4 3 6 13 2 2" xfId="37888"/>
    <cellStyle name="Normal 4 3 6 14" xfId="37889"/>
    <cellStyle name="Normal 4 3 6 14 2" xfId="37890"/>
    <cellStyle name="Normal 4 3 6 14 2 2" xfId="37891"/>
    <cellStyle name="Normal 4 3 6 15" xfId="37892"/>
    <cellStyle name="Normal 4 3 6 15 2" xfId="37893"/>
    <cellStyle name="Normal 4 3 6 2" xfId="37894"/>
    <cellStyle name="Normal 4 3 6 2 2" xfId="37895"/>
    <cellStyle name="Normal 4 3 6 2 2 2" xfId="37896"/>
    <cellStyle name="Normal 4 3 6 3" xfId="37897"/>
    <cellStyle name="Normal 4 3 6 3 2" xfId="37898"/>
    <cellStyle name="Normal 4 3 6 3 2 2" xfId="37899"/>
    <cellStyle name="Normal 4 3 6 4" xfId="37900"/>
    <cellStyle name="Normal 4 3 6 4 2" xfId="37901"/>
    <cellStyle name="Normal 4 3 6 4 2 2" xfId="37902"/>
    <cellStyle name="Normal 4 3 6 5" xfId="37903"/>
    <cellStyle name="Normal 4 3 6 5 2" xfId="37904"/>
    <cellStyle name="Normal 4 3 6 5 2 2" xfId="37905"/>
    <cellStyle name="Normal 4 3 6 6" xfId="37906"/>
    <cellStyle name="Normal 4 3 6 6 2" xfId="37907"/>
    <cellStyle name="Normal 4 3 6 6 2 2" xfId="37908"/>
    <cellStyle name="Normal 4 3 6 7" xfId="37909"/>
    <cellStyle name="Normal 4 3 6 7 2" xfId="37910"/>
    <cellStyle name="Normal 4 3 6 7 2 2" xfId="37911"/>
    <cellStyle name="Normal 4 3 6 8" xfId="37912"/>
    <cellStyle name="Normal 4 3 6 8 2" xfId="37913"/>
    <cellStyle name="Normal 4 3 6 8 2 2" xfId="37914"/>
    <cellStyle name="Normal 4 3 6 9" xfId="37915"/>
    <cellStyle name="Normal 4 3 6 9 2" xfId="37916"/>
    <cellStyle name="Normal 4 3 6 9 2 2" xfId="37917"/>
    <cellStyle name="Normal 4 3 7" xfId="37918"/>
    <cellStyle name="Normal 4 3 7 10" xfId="37919"/>
    <cellStyle name="Normal 4 3 7 10 2" xfId="37920"/>
    <cellStyle name="Normal 4 3 7 10 2 2" xfId="37921"/>
    <cellStyle name="Normal 4 3 7 11" xfId="37922"/>
    <cellStyle name="Normal 4 3 7 11 2" xfId="37923"/>
    <cellStyle name="Normal 4 3 7 11 2 2" xfId="37924"/>
    <cellStyle name="Normal 4 3 7 12" xfId="37925"/>
    <cellStyle name="Normal 4 3 7 12 2" xfId="37926"/>
    <cellStyle name="Normal 4 3 7 12 2 2" xfId="37927"/>
    <cellStyle name="Normal 4 3 7 13" xfId="37928"/>
    <cellStyle name="Normal 4 3 7 13 2" xfId="37929"/>
    <cellStyle name="Normal 4 3 7 13 2 2" xfId="37930"/>
    <cellStyle name="Normal 4 3 7 14" xfId="37931"/>
    <cellStyle name="Normal 4 3 7 14 2" xfId="37932"/>
    <cellStyle name="Normal 4 3 7 14 2 2" xfId="37933"/>
    <cellStyle name="Normal 4 3 7 15" xfId="37934"/>
    <cellStyle name="Normal 4 3 7 15 2" xfId="37935"/>
    <cellStyle name="Normal 4 3 7 2" xfId="37936"/>
    <cellStyle name="Normal 4 3 7 2 2" xfId="37937"/>
    <cellStyle name="Normal 4 3 7 2 2 2" xfId="37938"/>
    <cellStyle name="Normal 4 3 7 3" xfId="37939"/>
    <cellStyle name="Normal 4 3 7 3 2" xfId="37940"/>
    <cellStyle name="Normal 4 3 7 3 2 2" xfId="37941"/>
    <cellStyle name="Normal 4 3 7 4" xfId="37942"/>
    <cellStyle name="Normal 4 3 7 4 2" xfId="37943"/>
    <cellStyle name="Normal 4 3 7 4 2 2" xfId="37944"/>
    <cellStyle name="Normal 4 3 7 5" xfId="37945"/>
    <cellStyle name="Normal 4 3 7 5 2" xfId="37946"/>
    <cellStyle name="Normal 4 3 7 5 2 2" xfId="37947"/>
    <cellStyle name="Normal 4 3 7 6" xfId="37948"/>
    <cellStyle name="Normal 4 3 7 6 2" xfId="37949"/>
    <cellStyle name="Normal 4 3 7 6 2 2" xfId="37950"/>
    <cellStyle name="Normal 4 3 7 7" xfId="37951"/>
    <cellStyle name="Normal 4 3 7 7 2" xfId="37952"/>
    <cellStyle name="Normal 4 3 7 7 2 2" xfId="37953"/>
    <cellStyle name="Normal 4 3 7 8" xfId="37954"/>
    <cellStyle name="Normal 4 3 7 8 2" xfId="37955"/>
    <cellStyle name="Normal 4 3 7 8 2 2" xfId="37956"/>
    <cellStyle name="Normal 4 3 7 9" xfId="37957"/>
    <cellStyle name="Normal 4 3 7 9 2" xfId="37958"/>
    <cellStyle name="Normal 4 3 7 9 2 2" xfId="37959"/>
    <cellStyle name="Normal 4 3 8" xfId="37960"/>
    <cellStyle name="Normal 4 3 8 10" xfId="37961"/>
    <cellStyle name="Normal 4 3 8 10 2" xfId="37962"/>
    <cellStyle name="Normal 4 3 8 10 2 2" xfId="37963"/>
    <cellStyle name="Normal 4 3 8 11" xfId="37964"/>
    <cellStyle name="Normal 4 3 8 11 2" xfId="37965"/>
    <cellStyle name="Normal 4 3 8 11 2 2" xfId="37966"/>
    <cellStyle name="Normal 4 3 8 12" xfId="37967"/>
    <cellStyle name="Normal 4 3 8 12 2" xfId="37968"/>
    <cellStyle name="Normal 4 3 8 12 2 2" xfId="37969"/>
    <cellStyle name="Normal 4 3 8 13" xfId="37970"/>
    <cellStyle name="Normal 4 3 8 13 2" xfId="37971"/>
    <cellStyle name="Normal 4 3 8 13 2 2" xfId="37972"/>
    <cellStyle name="Normal 4 3 8 14" xfId="37973"/>
    <cellStyle name="Normal 4 3 8 14 2" xfId="37974"/>
    <cellStyle name="Normal 4 3 8 14 2 2" xfId="37975"/>
    <cellStyle name="Normal 4 3 8 15" xfId="37976"/>
    <cellStyle name="Normal 4 3 8 15 2" xfId="37977"/>
    <cellStyle name="Normal 4 3 8 2" xfId="37978"/>
    <cellStyle name="Normal 4 3 8 2 2" xfId="37979"/>
    <cellStyle name="Normal 4 3 8 2 2 2" xfId="37980"/>
    <cellStyle name="Normal 4 3 8 3" xfId="37981"/>
    <cellStyle name="Normal 4 3 8 3 2" xfId="37982"/>
    <cellStyle name="Normal 4 3 8 3 2 2" xfId="37983"/>
    <cellStyle name="Normal 4 3 8 4" xfId="37984"/>
    <cellStyle name="Normal 4 3 8 4 2" xfId="37985"/>
    <cellStyle name="Normal 4 3 8 4 2 2" xfId="37986"/>
    <cellStyle name="Normal 4 3 8 5" xfId="37987"/>
    <cellStyle name="Normal 4 3 8 5 2" xfId="37988"/>
    <cellStyle name="Normal 4 3 8 5 2 2" xfId="37989"/>
    <cellStyle name="Normal 4 3 8 6" xfId="37990"/>
    <cellStyle name="Normal 4 3 8 6 2" xfId="37991"/>
    <cellStyle name="Normal 4 3 8 6 2 2" xfId="37992"/>
    <cellStyle name="Normal 4 3 8 7" xfId="37993"/>
    <cellStyle name="Normal 4 3 8 7 2" xfId="37994"/>
    <cellStyle name="Normal 4 3 8 7 2 2" xfId="37995"/>
    <cellStyle name="Normal 4 3 8 8" xfId="37996"/>
    <cellStyle name="Normal 4 3 8 8 2" xfId="37997"/>
    <cellStyle name="Normal 4 3 8 8 2 2" xfId="37998"/>
    <cellStyle name="Normal 4 3 8 9" xfId="37999"/>
    <cellStyle name="Normal 4 3 8 9 2" xfId="38000"/>
    <cellStyle name="Normal 4 3 8 9 2 2" xfId="38001"/>
    <cellStyle name="Normal 4 3 9" xfId="38002"/>
    <cellStyle name="Normal 4 3 9 10" xfId="38003"/>
    <cellStyle name="Normal 4 3 9 10 2" xfId="38004"/>
    <cellStyle name="Normal 4 3 9 10 2 2" xfId="38005"/>
    <cellStyle name="Normal 4 3 9 11" xfId="38006"/>
    <cellStyle name="Normal 4 3 9 11 2" xfId="38007"/>
    <cellStyle name="Normal 4 3 9 11 2 2" xfId="38008"/>
    <cellStyle name="Normal 4 3 9 12" xfId="38009"/>
    <cellStyle name="Normal 4 3 9 12 2" xfId="38010"/>
    <cellStyle name="Normal 4 3 9 12 2 2" xfId="38011"/>
    <cellStyle name="Normal 4 3 9 13" xfId="38012"/>
    <cellStyle name="Normal 4 3 9 13 2" xfId="38013"/>
    <cellStyle name="Normal 4 3 9 13 2 2" xfId="38014"/>
    <cellStyle name="Normal 4 3 9 14" xfId="38015"/>
    <cellStyle name="Normal 4 3 9 14 2" xfId="38016"/>
    <cellStyle name="Normal 4 3 9 14 2 2" xfId="38017"/>
    <cellStyle name="Normal 4 3 9 15" xfId="38018"/>
    <cellStyle name="Normal 4 3 9 15 2" xfId="38019"/>
    <cellStyle name="Normal 4 3 9 2" xfId="38020"/>
    <cellStyle name="Normal 4 3 9 2 2" xfId="38021"/>
    <cellStyle name="Normal 4 3 9 2 2 2" xfId="38022"/>
    <cellStyle name="Normal 4 3 9 3" xfId="38023"/>
    <cellStyle name="Normal 4 3 9 3 2" xfId="38024"/>
    <cellStyle name="Normal 4 3 9 3 2 2" xfId="38025"/>
    <cellStyle name="Normal 4 3 9 4" xfId="38026"/>
    <cellStyle name="Normal 4 3 9 4 2" xfId="38027"/>
    <cellStyle name="Normal 4 3 9 4 2 2" xfId="38028"/>
    <cellStyle name="Normal 4 3 9 5" xfId="38029"/>
    <cellStyle name="Normal 4 3 9 5 2" xfId="38030"/>
    <cellStyle name="Normal 4 3 9 5 2 2" xfId="38031"/>
    <cellStyle name="Normal 4 3 9 6" xfId="38032"/>
    <cellStyle name="Normal 4 3 9 6 2" xfId="38033"/>
    <cellStyle name="Normal 4 3 9 6 2 2" xfId="38034"/>
    <cellStyle name="Normal 4 3 9 7" xfId="38035"/>
    <cellStyle name="Normal 4 3 9 7 2" xfId="38036"/>
    <cellStyle name="Normal 4 3 9 7 2 2" xfId="38037"/>
    <cellStyle name="Normal 4 3 9 8" xfId="38038"/>
    <cellStyle name="Normal 4 3 9 8 2" xfId="38039"/>
    <cellStyle name="Normal 4 3 9 8 2 2" xfId="38040"/>
    <cellStyle name="Normal 4 3 9 9" xfId="38041"/>
    <cellStyle name="Normal 4 3 9 9 2" xfId="38042"/>
    <cellStyle name="Normal 4 3 9 9 2 2" xfId="38043"/>
    <cellStyle name="Normal 4 4" xfId="38044"/>
    <cellStyle name="Normal 4 4 2" xfId="38045"/>
    <cellStyle name="Normal 4 4 2 2" xfId="38046"/>
    <cellStyle name="Normal 4 4 2 2 2" xfId="38047"/>
    <cellStyle name="Normal 4 4 3" xfId="38048"/>
    <cellStyle name="Normal 4 4 3 2" xfId="38049"/>
    <cellStyle name="Normal 4 4 3 2 2" xfId="38050"/>
    <cellStyle name="Normal 4 4 4" xfId="38051"/>
    <cellStyle name="Normal 4 4 4 2" xfId="38052"/>
    <cellStyle name="Normal 4 5" xfId="38053"/>
    <cellStyle name="Normal 4 5 2" xfId="38054"/>
    <cellStyle name="Normal 4 5 2 2" xfId="38055"/>
    <cellStyle name="Normal 4 5 2 2 2" xfId="38056"/>
    <cellStyle name="Normal 4 5 3" xfId="38057"/>
    <cellStyle name="Normal 4 5 3 2" xfId="38058"/>
    <cellStyle name="Normal 4 5 3 2 2" xfId="38059"/>
    <cellStyle name="Normal 4 5 4" xfId="38060"/>
    <cellStyle name="Normal 4 5 4 2" xfId="38061"/>
    <cellStyle name="Normal 4 6" xfId="38062"/>
    <cellStyle name="Normal 4 6 2" xfId="38063"/>
    <cellStyle name="Normal 4 6 2 2" xfId="38064"/>
    <cellStyle name="Normal 4 6 2 2 2" xfId="38065"/>
    <cellStyle name="Normal 4 6 3" xfId="38066"/>
    <cellStyle name="Normal 4 6 3 2" xfId="38067"/>
    <cellStyle name="Normal 4 6 3 2 2" xfId="38068"/>
    <cellStyle name="Normal 4 6 4" xfId="38069"/>
    <cellStyle name="Normal 4 6 4 2" xfId="38070"/>
    <cellStyle name="Normal 4 7" xfId="38071"/>
    <cellStyle name="Normal 4 7 2" xfId="38072"/>
    <cellStyle name="Normal 4 7 2 2" xfId="38073"/>
    <cellStyle name="Normal 4 7 2 2 2" xfId="38074"/>
    <cellStyle name="Normal 4 7 3" xfId="38075"/>
    <cellStyle name="Normal 4 7 3 2" xfId="38076"/>
    <cellStyle name="Normal 4 7 3 2 2" xfId="38077"/>
    <cellStyle name="Normal 4 7 4" xfId="38078"/>
    <cellStyle name="Normal 4 7 4 2" xfId="38079"/>
    <cellStyle name="Normal 4 8" xfId="38080"/>
    <cellStyle name="Normal 4 8 2" xfId="38081"/>
    <cellStyle name="Normal 4 8 2 2" xfId="38082"/>
    <cellStyle name="Normal 4 8 2 2 2" xfId="38083"/>
    <cellStyle name="Normal 4 8 3" xfId="38084"/>
    <cellStyle name="Normal 4 8 3 2" xfId="38085"/>
    <cellStyle name="Normal 4 8 3 2 2" xfId="38086"/>
    <cellStyle name="Normal 4 8 4" xfId="38087"/>
    <cellStyle name="Normal 4 8 4 2" xfId="38088"/>
    <cellStyle name="Normal 4 9" xfId="38089"/>
    <cellStyle name="Normal 4 9 2" xfId="38090"/>
    <cellStyle name="Normal 4 9 2 2" xfId="38091"/>
    <cellStyle name="Normal 4 9 2 2 2" xfId="38092"/>
    <cellStyle name="Normal 4 9 3" xfId="38093"/>
    <cellStyle name="Normal 4 9 3 2" xfId="38094"/>
    <cellStyle name="Normal 4 9 3 2 2" xfId="38095"/>
    <cellStyle name="Normal 4 9 4" xfId="38096"/>
    <cellStyle name="Normal 4 9 4 2" xfId="38097"/>
    <cellStyle name="Normal 4_Book1" xfId="38098"/>
    <cellStyle name="Normal 40" xfId="38099"/>
    <cellStyle name="Normal 41" xfId="38100"/>
    <cellStyle name="Normal 42" xfId="38101"/>
    <cellStyle name="Normal 43" xfId="38102"/>
    <cellStyle name="Normal 44" xfId="38103"/>
    <cellStyle name="Normal 45" xfId="38104"/>
    <cellStyle name="Normal 46" xfId="38105"/>
    <cellStyle name="Normal 47" xfId="38106"/>
    <cellStyle name="Normal 48" xfId="38107"/>
    <cellStyle name="Normal 49" xfId="38108"/>
    <cellStyle name="Normal 5" xfId="38109"/>
    <cellStyle name="Normal 5 10" xfId="38110"/>
    <cellStyle name="Normal 5 10 2" xfId="38111"/>
    <cellStyle name="Normal 5 10 2 2" xfId="38112"/>
    <cellStyle name="Normal 5 10 2 2 2" xfId="38113"/>
    <cellStyle name="Normal 5 10 3" xfId="38114"/>
    <cellStyle name="Normal 5 10 3 2" xfId="38115"/>
    <cellStyle name="Normal 5 10 3 2 2" xfId="38116"/>
    <cellStyle name="Normal 5 10 4" xfId="38117"/>
    <cellStyle name="Normal 5 10 4 2" xfId="38118"/>
    <cellStyle name="Normal 5 11" xfId="38119"/>
    <cellStyle name="Normal 5 11 2" xfId="38120"/>
    <cellStyle name="Normal 5 11 2 2" xfId="38121"/>
    <cellStyle name="Normal 5 11 2 2 2" xfId="38122"/>
    <cellStyle name="Normal 5 11 3" xfId="38123"/>
    <cellStyle name="Normal 5 11 3 2" xfId="38124"/>
    <cellStyle name="Normal 5 11 3 2 2" xfId="38125"/>
    <cellStyle name="Normal 5 11 4" xfId="38126"/>
    <cellStyle name="Normal 5 11 4 2" xfId="38127"/>
    <cellStyle name="Normal 5 12" xfId="38128"/>
    <cellStyle name="Normal 5 12 2" xfId="38129"/>
    <cellStyle name="Normal 5 12 2 2" xfId="38130"/>
    <cellStyle name="Normal 5 12 2 2 2" xfId="38131"/>
    <cellStyle name="Normal 5 12 3" xfId="38132"/>
    <cellStyle name="Normal 5 12 3 2" xfId="38133"/>
    <cellStyle name="Normal 5 12 3 2 2" xfId="38134"/>
    <cellStyle name="Normal 5 12 4" xfId="38135"/>
    <cellStyle name="Normal 5 12 4 2" xfId="38136"/>
    <cellStyle name="Normal 5 13" xfId="38137"/>
    <cellStyle name="Normal 5 13 2" xfId="38138"/>
    <cellStyle name="Normal 5 13 2 2" xfId="38139"/>
    <cellStyle name="Normal 5 13 2 2 2" xfId="38140"/>
    <cellStyle name="Normal 5 13 3" xfId="38141"/>
    <cellStyle name="Normal 5 13 3 2" xfId="38142"/>
    <cellStyle name="Normal 5 13 3 2 2" xfId="38143"/>
    <cellStyle name="Normal 5 13 4" xfId="38144"/>
    <cellStyle name="Normal 5 13 4 2" xfId="38145"/>
    <cellStyle name="Normal 5 14" xfId="38146"/>
    <cellStyle name="Normal 5 14 2" xfId="38147"/>
    <cellStyle name="Normal 5 14 2 2" xfId="38148"/>
    <cellStyle name="Normal 5 14 2 2 2" xfId="38149"/>
    <cellStyle name="Normal 5 14 3" xfId="38150"/>
    <cellStyle name="Normal 5 14 3 2" xfId="38151"/>
    <cellStyle name="Normal 5 14 3 2 2" xfId="38152"/>
    <cellStyle name="Normal 5 14 4" xfId="38153"/>
    <cellStyle name="Normal 5 14 4 2" xfId="38154"/>
    <cellStyle name="Normal 5 15" xfId="38155"/>
    <cellStyle name="Normal 5 15 2" xfId="38156"/>
    <cellStyle name="Normal 5 15 2 2" xfId="38157"/>
    <cellStyle name="Normal 5 15 2 2 2" xfId="38158"/>
    <cellStyle name="Normal 5 15 3" xfId="38159"/>
    <cellStyle name="Normal 5 15 3 2" xfId="38160"/>
    <cellStyle name="Normal 5 15 3 2 2" xfId="38161"/>
    <cellStyle name="Normal 5 15 4" xfId="38162"/>
    <cellStyle name="Normal 5 15 4 2" xfId="38163"/>
    <cellStyle name="Normal 5 16" xfId="38164"/>
    <cellStyle name="Normal 5 16 2" xfId="38165"/>
    <cellStyle name="Normal 5 16 2 2" xfId="38166"/>
    <cellStyle name="Normal 5 17" xfId="38167"/>
    <cellStyle name="Normal 5 17 2" xfId="38168"/>
    <cellStyle name="Normal 5 17 2 2" xfId="38169"/>
    <cellStyle name="Normal 5 18" xfId="38170"/>
    <cellStyle name="Normal 5 18 2" xfId="38171"/>
    <cellStyle name="Normal 5 18 2 2" xfId="38172"/>
    <cellStyle name="Normal 5 19" xfId="38173"/>
    <cellStyle name="Normal 5 19 2" xfId="38174"/>
    <cellStyle name="Normal 5 19 2 2" xfId="38175"/>
    <cellStyle name="Normal 5 2" xfId="38176"/>
    <cellStyle name="Normal 5 2 10" xfId="38177"/>
    <cellStyle name="Normal 5 2 10 10" xfId="38178"/>
    <cellStyle name="Normal 5 2 10 10 2" xfId="38179"/>
    <cellStyle name="Normal 5 2 10 10 2 2" xfId="38180"/>
    <cellStyle name="Normal 5 2 10 11" xfId="38181"/>
    <cellStyle name="Normal 5 2 10 11 2" xfId="38182"/>
    <cellStyle name="Normal 5 2 10 11 2 2" xfId="38183"/>
    <cellStyle name="Normal 5 2 10 12" xfId="38184"/>
    <cellStyle name="Normal 5 2 10 12 2" xfId="38185"/>
    <cellStyle name="Normal 5 2 10 12 2 2" xfId="38186"/>
    <cellStyle name="Normal 5 2 10 13" xfId="38187"/>
    <cellStyle name="Normal 5 2 10 13 2" xfId="38188"/>
    <cellStyle name="Normal 5 2 10 13 2 2" xfId="38189"/>
    <cellStyle name="Normal 5 2 10 14" xfId="38190"/>
    <cellStyle name="Normal 5 2 10 14 2" xfId="38191"/>
    <cellStyle name="Normal 5 2 10 14 2 2" xfId="38192"/>
    <cellStyle name="Normal 5 2 10 15" xfId="38193"/>
    <cellStyle name="Normal 5 2 10 15 2" xfId="38194"/>
    <cellStyle name="Normal 5 2 10 2" xfId="38195"/>
    <cellStyle name="Normal 5 2 10 2 2" xfId="38196"/>
    <cellStyle name="Normal 5 2 10 2 2 2" xfId="38197"/>
    <cellStyle name="Normal 5 2 10 3" xfId="38198"/>
    <cellStyle name="Normal 5 2 10 3 2" xfId="38199"/>
    <cellStyle name="Normal 5 2 10 3 2 2" xfId="38200"/>
    <cellStyle name="Normal 5 2 10 4" xfId="38201"/>
    <cellStyle name="Normal 5 2 10 4 2" xfId="38202"/>
    <cellStyle name="Normal 5 2 10 4 2 2" xfId="38203"/>
    <cellStyle name="Normal 5 2 10 5" xfId="38204"/>
    <cellStyle name="Normal 5 2 10 5 2" xfId="38205"/>
    <cellStyle name="Normal 5 2 10 5 2 2" xfId="38206"/>
    <cellStyle name="Normal 5 2 10 6" xfId="38207"/>
    <cellStyle name="Normal 5 2 10 6 2" xfId="38208"/>
    <cellStyle name="Normal 5 2 10 6 2 2" xfId="38209"/>
    <cellStyle name="Normal 5 2 10 7" xfId="38210"/>
    <cellStyle name="Normal 5 2 10 7 2" xfId="38211"/>
    <cellStyle name="Normal 5 2 10 7 2 2" xfId="38212"/>
    <cellStyle name="Normal 5 2 10 8" xfId="38213"/>
    <cellStyle name="Normal 5 2 10 8 2" xfId="38214"/>
    <cellStyle name="Normal 5 2 10 8 2 2" xfId="38215"/>
    <cellStyle name="Normal 5 2 10 9" xfId="38216"/>
    <cellStyle name="Normal 5 2 10 9 2" xfId="38217"/>
    <cellStyle name="Normal 5 2 10 9 2 2" xfId="38218"/>
    <cellStyle name="Normal 5 2 11" xfId="38219"/>
    <cellStyle name="Normal 5 2 11 10" xfId="38220"/>
    <cellStyle name="Normal 5 2 11 10 2" xfId="38221"/>
    <cellStyle name="Normal 5 2 11 10 2 2" xfId="38222"/>
    <cellStyle name="Normal 5 2 11 11" xfId="38223"/>
    <cellStyle name="Normal 5 2 11 11 2" xfId="38224"/>
    <cellStyle name="Normal 5 2 11 11 2 2" xfId="38225"/>
    <cellStyle name="Normal 5 2 11 12" xfId="38226"/>
    <cellStyle name="Normal 5 2 11 12 2" xfId="38227"/>
    <cellStyle name="Normal 5 2 11 12 2 2" xfId="38228"/>
    <cellStyle name="Normal 5 2 11 13" xfId="38229"/>
    <cellStyle name="Normal 5 2 11 13 2" xfId="38230"/>
    <cellStyle name="Normal 5 2 11 13 2 2" xfId="38231"/>
    <cellStyle name="Normal 5 2 11 14" xfId="38232"/>
    <cellStyle name="Normal 5 2 11 14 2" xfId="38233"/>
    <cellStyle name="Normal 5 2 11 14 2 2" xfId="38234"/>
    <cellStyle name="Normal 5 2 11 15" xfId="38235"/>
    <cellStyle name="Normal 5 2 11 15 2" xfId="38236"/>
    <cellStyle name="Normal 5 2 11 2" xfId="38237"/>
    <cellStyle name="Normal 5 2 11 2 2" xfId="38238"/>
    <cellStyle name="Normal 5 2 11 2 2 2" xfId="38239"/>
    <cellStyle name="Normal 5 2 11 3" xfId="38240"/>
    <cellStyle name="Normal 5 2 11 3 2" xfId="38241"/>
    <cellStyle name="Normal 5 2 11 3 2 2" xfId="38242"/>
    <cellStyle name="Normal 5 2 11 4" xfId="38243"/>
    <cellStyle name="Normal 5 2 11 4 2" xfId="38244"/>
    <cellStyle name="Normal 5 2 11 4 2 2" xfId="38245"/>
    <cellStyle name="Normal 5 2 11 5" xfId="38246"/>
    <cellStyle name="Normal 5 2 11 5 2" xfId="38247"/>
    <cellStyle name="Normal 5 2 11 5 2 2" xfId="38248"/>
    <cellStyle name="Normal 5 2 11 6" xfId="38249"/>
    <cellStyle name="Normal 5 2 11 6 2" xfId="38250"/>
    <cellStyle name="Normal 5 2 11 6 2 2" xfId="38251"/>
    <cellStyle name="Normal 5 2 11 7" xfId="38252"/>
    <cellStyle name="Normal 5 2 11 7 2" xfId="38253"/>
    <cellStyle name="Normal 5 2 11 7 2 2" xfId="38254"/>
    <cellStyle name="Normal 5 2 11 8" xfId="38255"/>
    <cellStyle name="Normal 5 2 11 8 2" xfId="38256"/>
    <cellStyle name="Normal 5 2 11 8 2 2" xfId="38257"/>
    <cellStyle name="Normal 5 2 11 9" xfId="38258"/>
    <cellStyle name="Normal 5 2 11 9 2" xfId="38259"/>
    <cellStyle name="Normal 5 2 11 9 2 2" xfId="38260"/>
    <cellStyle name="Normal 5 2 12" xfId="38261"/>
    <cellStyle name="Normal 5 2 12 10" xfId="38262"/>
    <cellStyle name="Normal 5 2 12 10 2" xfId="38263"/>
    <cellStyle name="Normal 5 2 12 10 2 2" xfId="38264"/>
    <cellStyle name="Normal 5 2 12 11" xfId="38265"/>
    <cellStyle name="Normal 5 2 12 11 2" xfId="38266"/>
    <cellStyle name="Normal 5 2 12 11 2 2" xfId="38267"/>
    <cellStyle name="Normal 5 2 12 12" xfId="38268"/>
    <cellStyle name="Normal 5 2 12 12 2" xfId="38269"/>
    <cellStyle name="Normal 5 2 12 12 2 2" xfId="38270"/>
    <cellStyle name="Normal 5 2 12 13" xfId="38271"/>
    <cellStyle name="Normal 5 2 12 13 2" xfId="38272"/>
    <cellStyle name="Normal 5 2 12 13 2 2" xfId="38273"/>
    <cellStyle name="Normal 5 2 12 14" xfId="38274"/>
    <cellStyle name="Normal 5 2 12 14 2" xfId="38275"/>
    <cellStyle name="Normal 5 2 12 14 2 2" xfId="38276"/>
    <cellStyle name="Normal 5 2 12 15" xfId="38277"/>
    <cellStyle name="Normal 5 2 12 15 2" xfId="38278"/>
    <cellStyle name="Normal 5 2 12 2" xfId="38279"/>
    <cellStyle name="Normal 5 2 12 2 2" xfId="38280"/>
    <cellStyle name="Normal 5 2 12 2 2 2" xfId="38281"/>
    <cellStyle name="Normal 5 2 12 3" xfId="38282"/>
    <cellStyle name="Normal 5 2 12 3 2" xfId="38283"/>
    <cellStyle name="Normal 5 2 12 3 2 2" xfId="38284"/>
    <cellStyle name="Normal 5 2 12 4" xfId="38285"/>
    <cellStyle name="Normal 5 2 12 4 2" xfId="38286"/>
    <cellStyle name="Normal 5 2 12 4 2 2" xfId="38287"/>
    <cellStyle name="Normal 5 2 12 5" xfId="38288"/>
    <cellStyle name="Normal 5 2 12 5 2" xfId="38289"/>
    <cellStyle name="Normal 5 2 12 5 2 2" xfId="38290"/>
    <cellStyle name="Normal 5 2 12 6" xfId="38291"/>
    <cellStyle name="Normal 5 2 12 6 2" xfId="38292"/>
    <cellStyle name="Normal 5 2 12 6 2 2" xfId="38293"/>
    <cellStyle name="Normal 5 2 12 7" xfId="38294"/>
    <cellStyle name="Normal 5 2 12 7 2" xfId="38295"/>
    <cellStyle name="Normal 5 2 12 7 2 2" xfId="38296"/>
    <cellStyle name="Normal 5 2 12 8" xfId="38297"/>
    <cellStyle name="Normal 5 2 12 8 2" xfId="38298"/>
    <cellStyle name="Normal 5 2 12 8 2 2" xfId="38299"/>
    <cellStyle name="Normal 5 2 12 9" xfId="38300"/>
    <cellStyle name="Normal 5 2 12 9 2" xfId="38301"/>
    <cellStyle name="Normal 5 2 12 9 2 2" xfId="38302"/>
    <cellStyle name="Normal 5 2 13" xfId="38303"/>
    <cellStyle name="Normal 5 2 13 10" xfId="38304"/>
    <cellStyle name="Normal 5 2 13 10 2" xfId="38305"/>
    <cellStyle name="Normal 5 2 13 10 2 2" xfId="38306"/>
    <cellStyle name="Normal 5 2 13 11" xfId="38307"/>
    <cellStyle name="Normal 5 2 13 11 2" xfId="38308"/>
    <cellStyle name="Normal 5 2 13 11 2 2" xfId="38309"/>
    <cellStyle name="Normal 5 2 13 12" xfId="38310"/>
    <cellStyle name="Normal 5 2 13 12 2" xfId="38311"/>
    <cellStyle name="Normal 5 2 13 12 2 2" xfId="38312"/>
    <cellStyle name="Normal 5 2 13 13" xfId="38313"/>
    <cellStyle name="Normal 5 2 13 13 2" xfId="38314"/>
    <cellStyle name="Normal 5 2 13 13 2 2" xfId="38315"/>
    <cellStyle name="Normal 5 2 13 14" xfId="38316"/>
    <cellStyle name="Normal 5 2 13 14 2" xfId="38317"/>
    <cellStyle name="Normal 5 2 13 14 2 2" xfId="38318"/>
    <cellStyle name="Normal 5 2 13 15" xfId="38319"/>
    <cellStyle name="Normal 5 2 13 15 2" xfId="38320"/>
    <cellStyle name="Normal 5 2 13 2" xfId="38321"/>
    <cellStyle name="Normal 5 2 13 2 2" xfId="38322"/>
    <cellStyle name="Normal 5 2 13 2 2 2" xfId="38323"/>
    <cellStyle name="Normal 5 2 13 3" xfId="38324"/>
    <cellStyle name="Normal 5 2 13 3 2" xfId="38325"/>
    <cellStyle name="Normal 5 2 13 3 2 2" xfId="38326"/>
    <cellStyle name="Normal 5 2 13 4" xfId="38327"/>
    <cellStyle name="Normal 5 2 13 4 2" xfId="38328"/>
    <cellStyle name="Normal 5 2 13 4 2 2" xfId="38329"/>
    <cellStyle name="Normal 5 2 13 5" xfId="38330"/>
    <cellStyle name="Normal 5 2 13 5 2" xfId="38331"/>
    <cellStyle name="Normal 5 2 13 5 2 2" xfId="38332"/>
    <cellStyle name="Normal 5 2 13 6" xfId="38333"/>
    <cellStyle name="Normal 5 2 13 6 2" xfId="38334"/>
    <cellStyle name="Normal 5 2 13 6 2 2" xfId="38335"/>
    <cellStyle name="Normal 5 2 13 7" xfId="38336"/>
    <cellStyle name="Normal 5 2 13 7 2" xfId="38337"/>
    <cellStyle name="Normal 5 2 13 7 2 2" xfId="38338"/>
    <cellStyle name="Normal 5 2 13 8" xfId="38339"/>
    <cellStyle name="Normal 5 2 13 8 2" xfId="38340"/>
    <cellStyle name="Normal 5 2 13 8 2 2" xfId="38341"/>
    <cellStyle name="Normal 5 2 13 9" xfId="38342"/>
    <cellStyle name="Normal 5 2 13 9 2" xfId="38343"/>
    <cellStyle name="Normal 5 2 13 9 2 2" xfId="38344"/>
    <cellStyle name="Normal 5 2 14" xfId="38345"/>
    <cellStyle name="Normal 5 2 14 10" xfId="38346"/>
    <cellStyle name="Normal 5 2 14 10 2" xfId="38347"/>
    <cellStyle name="Normal 5 2 14 10 2 2" xfId="38348"/>
    <cellStyle name="Normal 5 2 14 11" xfId="38349"/>
    <cellStyle name="Normal 5 2 14 11 2" xfId="38350"/>
    <cellStyle name="Normal 5 2 14 11 2 2" xfId="38351"/>
    <cellStyle name="Normal 5 2 14 12" xfId="38352"/>
    <cellStyle name="Normal 5 2 14 12 2" xfId="38353"/>
    <cellStyle name="Normal 5 2 14 12 2 2" xfId="38354"/>
    <cellStyle name="Normal 5 2 14 13" xfId="38355"/>
    <cellStyle name="Normal 5 2 14 13 2" xfId="38356"/>
    <cellStyle name="Normal 5 2 14 13 2 2" xfId="38357"/>
    <cellStyle name="Normal 5 2 14 14" xfId="38358"/>
    <cellStyle name="Normal 5 2 14 14 2" xfId="38359"/>
    <cellStyle name="Normal 5 2 14 14 2 2" xfId="38360"/>
    <cellStyle name="Normal 5 2 14 15" xfId="38361"/>
    <cellStyle name="Normal 5 2 14 15 2" xfId="38362"/>
    <cellStyle name="Normal 5 2 14 2" xfId="38363"/>
    <cellStyle name="Normal 5 2 14 2 2" xfId="38364"/>
    <cellStyle name="Normal 5 2 14 2 2 2" xfId="38365"/>
    <cellStyle name="Normal 5 2 14 3" xfId="38366"/>
    <cellStyle name="Normal 5 2 14 3 2" xfId="38367"/>
    <cellStyle name="Normal 5 2 14 3 2 2" xfId="38368"/>
    <cellStyle name="Normal 5 2 14 4" xfId="38369"/>
    <cellStyle name="Normal 5 2 14 4 2" xfId="38370"/>
    <cellStyle name="Normal 5 2 14 4 2 2" xfId="38371"/>
    <cellStyle name="Normal 5 2 14 5" xfId="38372"/>
    <cellStyle name="Normal 5 2 14 5 2" xfId="38373"/>
    <cellStyle name="Normal 5 2 14 5 2 2" xfId="38374"/>
    <cellStyle name="Normal 5 2 14 6" xfId="38375"/>
    <cellStyle name="Normal 5 2 14 6 2" xfId="38376"/>
    <cellStyle name="Normal 5 2 14 6 2 2" xfId="38377"/>
    <cellStyle name="Normal 5 2 14 7" xfId="38378"/>
    <cellStyle name="Normal 5 2 14 7 2" xfId="38379"/>
    <cellStyle name="Normal 5 2 14 7 2 2" xfId="38380"/>
    <cellStyle name="Normal 5 2 14 8" xfId="38381"/>
    <cellStyle name="Normal 5 2 14 8 2" xfId="38382"/>
    <cellStyle name="Normal 5 2 14 8 2 2" xfId="38383"/>
    <cellStyle name="Normal 5 2 14 9" xfId="38384"/>
    <cellStyle name="Normal 5 2 14 9 2" xfId="38385"/>
    <cellStyle name="Normal 5 2 14 9 2 2" xfId="38386"/>
    <cellStyle name="Normal 5 2 15" xfId="38387"/>
    <cellStyle name="Normal 5 2 15 10" xfId="38388"/>
    <cellStyle name="Normal 5 2 15 10 2" xfId="38389"/>
    <cellStyle name="Normal 5 2 15 10 2 2" xfId="38390"/>
    <cellStyle name="Normal 5 2 15 11" xfId="38391"/>
    <cellStyle name="Normal 5 2 15 11 2" xfId="38392"/>
    <cellStyle name="Normal 5 2 15 11 2 2" xfId="38393"/>
    <cellStyle name="Normal 5 2 15 12" xfId="38394"/>
    <cellStyle name="Normal 5 2 15 12 2" xfId="38395"/>
    <cellStyle name="Normal 5 2 15 12 2 2" xfId="38396"/>
    <cellStyle name="Normal 5 2 15 13" xfId="38397"/>
    <cellStyle name="Normal 5 2 15 13 2" xfId="38398"/>
    <cellStyle name="Normal 5 2 15 13 2 2" xfId="38399"/>
    <cellStyle name="Normal 5 2 15 14" xfId="38400"/>
    <cellStyle name="Normal 5 2 15 14 2" xfId="38401"/>
    <cellStyle name="Normal 5 2 15 14 2 2" xfId="38402"/>
    <cellStyle name="Normal 5 2 15 15" xfId="38403"/>
    <cellStyle name="Normal 5 2 15 15 2" xfId="38404"/>
    <cellStyle name="Normal 5 2 15 2" xfId="38405"/>
    <cellStyle name="Normal 5 2 15 2 2" xfId="38406"/>
    <cellStyle name="Normal 5 2 15 2 2 2" xfId="38407"/>
    <cellStyle name="Normal 5 2 15 3" xfId="38408"/>
    <cellStyle name="Normal 5 2 15 3 2" xfId="38409"/>
    <cellStyle name="Normal 5 2 15 3 2 2" xfId="38410"/>
    <cellStyle name="Normal 5 2 15 4" xfId="38411"/>
    <cellStyle name="Normal 5 2 15 4 2" xfId="38412"/>
    <cellStyle name="Normal 5 2 15 4 2 2" xfId="38413"/>
    <cellStyle name="Normal 5 2 15 5" xfId="38414"/>
    <cellStyle name="Normal 5 2 15 5 2" xfId="38415"/>
    <cellStyle name="Normal 5 2 15 5 2 2" xfId="38416"/>
    <cellStyle name="Normal 5 2 15 6" xfId="38417"/>
    <cellStyle name="Normal 5 2 15 6 2" xfId="38418"/>
    <cellStyle name="Normal 5 2 15 6 2 2" xfId="38419"/>
    <cellStyle name="Normal 5 2 15 7" xfId="38420"/>
    <cellStyle name="Normal 5 2 15 7 2" xfId="38421"/>
    <cellStyle name="Normal 5 2 15 7 2 2" xfId="38422"/>
    <cellStyle name="Normal 5 2 15 8" xfId="38423"/>
    <cellStyle name="Normal 5 2 15 8 2" xfId="38424"/>
    <cellStyle name="Normal 5 2 15 8 2 2" xfId="38425"/>
    <cellStyle name="Normal 5 2 15 9" xfId="38426"/>
    <cellStyle name="Normal 5 2 15 9 2" xfId="38427"/>
    <cellStyle name="Normal 5 2 15 9 2 2" xfId="38428"/>
    <cellStyle name="Normal 5 2 16" xfId="38429"/>
    <cellStyle name="Normal 5 2 16 10" xfId="38430"/>
    <cellStyle name="Normal 5 2 16 10 2" xfId="38431"/>
    <cellStyle name="Normal 5 2 16 10 2 2" xfId="38432"/>
    <cellStyle name="Normal 5 2 16 11" xfId="38433"/>
    <cellStyle name="Normal 5 2 16 11 2" xfId="38434"/>
    <cellStyle name="Normal 5 2 16 11 2 2" xfId="38435"/>
    <cellStyle name="Normal 5 2 16 12" xfId="38436"/>
    <cellStyle name="Normal 5 2 16 12 2" xfId="38437"/>
    <cellStyle name="Normal 5 2 16 12 2 2" xfId="38438"/>
    <cellStyle name="Normal 5 2 16 13" xfId="38439"/>
    <cellStyle name="Normal 5 2 16 13 2" xfId="38440"/>
    <cellStyle name="Normal 5 2 16 13 2 2" xfId="38441"/>
    <cellStyle name="Normal 5 2 16 14" xfId="38442"/>
    <cellStyle name="Normal 5 2 16 14 2" xfId="38443"/>
    <cellStyle name="Normal 5 2 16 14 2 2" xfId="38444"/>
    <cellStyle name="Normal 5 2 16 15" xfId="38445"/>
    <cellStyle name="Normal 5 2 16 15 2" xfId="38446"/>
    <cellStyle name="Normal 5 2 16 2" xfId="38447"/>
    <cellStyle name="Normal 5 2 16 2 2" xfId="38448"/>
    <cellStyle name="Normal 5 2 16 2 2 2" xfId="38449"/>
    <cellStyle name="Normal 5 2 16 3" xfId="38450"/>
    <cellStyle name="Normal 5 2 16 3 2" xfId="38451"/>
    <cellStyle name="Normal 5 2 16 3 2 2" xfId="38452"/>
    <cellStyle name="Normal 5 2 16 4" xfId="38453"/>
    <cellStyle name="Normal 5 2 16 4 2" xfId="38454"/>
    <cellStyle name="Normal 5 2 16 4 2 2" xfId="38455"/>
    <cellStyle name="Normal 5 2 16 5" xfId="38456"/>
    <cellStyle name="Normal 5 2 16 5 2" xfId="38457"/>
    <cellStyle name="Normal 5 2 16 5 2 2" xfId="38458"/>
    <cellStyle name="Normal 5 2 16 6" xfId="38459"/>
    <cellStyle name="Normal 5 2 16 6 2" xfId="38460"/>
    <cellStyle name="Normal 5 2 16 6 2 2" xfId="38461"/>
    <cellStyle name="Normal 5 2 16 7" xfId="38462"/>
    <cellStyle name="Normal 5 2 16 7 2" xfId="38463"/>
    <cellStyle name="Normal 5 2 16 7 2 2" xfId="38464"/>
    <cellStyle name="Normal 5 2 16 8" xfId="38465"/>
    <cellStyle name="Normal 5 2 16 8 2" xfId="38466"/>
    <cellStyle name="Normal 5 2 16 8 2 2" xfId="38467"/>
    <cellStyle name="Normal 5 2 16 9" xfId="38468"/>
    <cellStyle name="Normal 5 2 16 9 2" xfId="38469"/>
    <cellStyle name="Normal 5 2 16 9 2 2" xfId="38470"/>
    <cellStyle name="Normal 5 2 17" xfId="38471"/>
    <cellStyle name="Normal 5 2 17 10" xfId="38472"/>
    <cellStyle name="Normal 5 2 17 10 2" xfId="38473"/>
    <cellStyle name="Normal 5 2 17 10 2 2" xfId="38474"/>
    <cellStyle name="Normal 5 2 17 11" xfId="38475"/>
    <cellStyle name="Normal 5 2 17 11 2" xfId="38476"/>
    <cellStyle name="Normal 5 2 17 11 2 2" xfId="38477"/>
    <cellStyle name="Normal 5 2 17 12" xfId="38478"/>
    <cellStyle name="Normal 5 2 17 12 2" xfId="38479"/>
    <cellStyle name="Normal 5 2 17 12 2 2" xfId="38480"/>
    <cellStyle name="Normal 5 2 17 13" xfId="38481"/>
    <cellStyle name="Normal 5 2 17 13 2" xfId="38482"/>
    <cellStyle name="Normal 5 2 17 13 2 2" xfId="38483"/>
    <cellStyle name="Normal 5 2 17 14" xfId="38484"/>
    <cellStyle name="Normal 5 2 17 14 2" xfId="38485"/>
    <cellStyle name="Normal 5 2 17 14 2 2" xfId="38486"/>
    <cellStyle name="Normal 5 2 17 15" xfId="38487"/>
    <cellStyle name="Normal 5 2 17 15 2" xfId="38488"/>
    <cellStyle name="Normal 5 2 17 2" xfId="38489"/>
    <cellStyle name="Normal 5 2 17 2 2" xfId="38490"/>
    <cellStyle name="Normal 5 2 17 2 2 2" xfId="38491"/>
    <cellStyle name="Normal 5 2 17 3" xfId="38492"/>
    <cellStyle name="Normal 5 2 17 3 2" xfId="38493"/>
    <cellStyle name="Normal 5 2 17 3 2 2" xfId="38494"/>
    <cellStyle name="Normal 5 2 17 4" xfId="38495"/>
    <cellStyle name="Normal 5 2 17 4 2" xfId="38496"/>
    <cellStyle name="Normal 5 2 17 4 2 2" xfId="38497"/>
    <cellStyle name="Normal 5 2 17 5" xfId="38498"/>
    <cellStyle name="Normal 5 2 17 5 2" xfId="38499"/>
    <cellStyle name="Normal 5 2 17 5 2 2" xfId="38500"/>
    <cellStyle name="Normal 5 2 17 6" xfId="38501"/>
    <cellStyle name="Normal 5 2 17 6 2" xfId="38502"/>
    <cellStyle name="Normal 5 2 17 6 2 2" xfId="38503"/>
    <cellStyle name="Normal 5 2 17 7" xfId="38504"/>
    <cellStyle name="Normal 5 2 17 7 2" xfId="38505"/>
    <cellStyle name="Normal 5 2 17 7 2 2" xfId="38506"/>
    <cellStyle name="Normal 5 2 17 8" xfId="38507"/>
    <cellStyle name="Normal 5 2 17 8 2" xfId="38508"/>
    <cellStyle name="Normal 5 2 17 8 2 2" xfId="38509"/>
    <cellStyle name="Normal 5 2 17 9" xfId="38510"/>
    <cellStyle name="Normal 5 2 17 9 2" xfId="38511"/>
    <cellStyle name="Normal 5 2 17 9 2 2" xfId="38512"/>
    <cellStyle name="Normal 5 2 18" xfId="38513"/>
    <cellStyle name="Normal 5 2 18 10" xfId="38514"/>
    <cellStyle name="Normal 5 2 18 10 2" xfId="38515"/>
    <cellStyle name="Normal 5 2 18 10 2 2" xfId="38516"/>
    <cellStyle name="Normal 5 2 18 11" xfId="38517"/>
    <cellStyle name="Normal 5 2 18 11 2" xfId="38518"/>
    <cellStyle name="Normal 5 2 18 11 2 2" xfId="38519"/>
    <cellStyle name="Normal 5 2 18 12" xfId="38520"/>
    <cellStyle name="Normal 5 2 18 12 2" xfId="38521"/>
    <cellStyle name="Normal 5 2 18 12 2 2" xfId="38522"/>
    <cellStyle name="Normal 5 2 18 13" xfId="38523"/>
    <cellStyle name="Normal 5 2 18 13 2" xfId="38524"/>
    <cellStyle name="Normal 5 2 18 13 2 2" xfId="38525"/>
    <cellStyle name="Normal 5 2 18 14" xfId="38526"/>
    <cellStyle name="Normal 5 2 18 14 2" xfId="38527"/>
    <cellStyle name="Normal 5 2 18 14 2 2" xfId="38528"/>
    <cellStyle name="Normal 5 2 18 15" xfId="38529"/>
    <cellStyle name="Normal 5 2 18 15 2" xfId="38530"/>
    <cellStyle name="Normal 5 2 18 2" xfId="38531"/>
    <cellStyle name="Normal 5 2 18 2 2" xfId="38532"/>
    <cellStyle name="Normal 5 2 18 2 2 2" xfId="38533"/>
    <cellStyle name="Normal 5 2 18 3" xfId="38534"/>
    <cellStyle name="Normal 5 2 18 3 2" xfId="38535"/>
    <cellStyle name="Normal 5 2 18 3 2 2" xfId="38536"/>
    <cellStyle name="Normal 5 2 18 4" xfId="38537"/>
    <cellStyle name="Normal 5 2 18 4 2" xfId="38538"/>
    <cellStyle name="Normal 5 2 18 4 2 2" xfId="38539"/>
    <cellStyle name="Normal 5 2 18 5" xfId="38540"/>
    <cellStyle name="Normal 5 2 18 5 2" xfId="38541"/>
    <cellStyle name="Normal 5 2 18 5 2 2" xfId="38542"/>
    <cellStyle name="Normal 5 2 18 6" xfId="38543"/>
    <cellStyle name="Normal 5 2 18 6 2" xfId="38544"/>
    <cellStyle name="Normal 5 2 18 6 2 2" xfId="38545"/>
    <cellStyle name="Normal 5 2 18 7" xfId="38546"/>
    <cellStyle name="Normal 5 2 18 7 2" xfId="38547"/>
    <cellStyle name="Normal 5 2 18 7 2 2" xfId="38548"/>
    <cellStyle name="Normal 5 2 18 8" xfId="38549"/>
    <cellStyle name="Normal 5 2 18 8 2" xfId="38550"/>
    <cellStyle name="Normal 5 2 18 8 2 2" xfId="38551"/>
    <cellStyle name="Normal 5 2 18 9" xfId="38552"/>
    <cellStyle name="Normal 5 2 18 9 2" xfId="38553"/>
    <cellStyle name="Normal 5 2 18 9 2 2" xfId="38554"/>
    <cellStyle name="Normal 5 2 19" xfId="38555"/>
    <cellStyle name="Normal 5 2 19 10" xfId="38556"/>
    <cellStyle name="Normal 5 2 19 10 2" xfId="38557"/>
    <cellStyle name="Normal 5 2 19 10 2 2" xfId="38558"/>
    <cellStyle name="Normal 5 2 19 11" xfId="38559"/>
    <cellStyle name="Normal 5 2 19 11 2" xfId="38560"/>
    <cellStyle name="Normal 5 2 19 11 2 2" xfId="38561"/>
    <cellStyle name="Normal 5 2 19 12" xfId="38562"/>
    <cellStyle name="Normal 5 2 19 12 2" xfId="38563"/>
    <cellStyle name="Normal 5 2 19 12 2 2" xfId="38564"/>
    <cellStyle name="Normal 5 2 19 13" xfId="38565"/>
    <cellStyle name="Normal 5 2 19 13 2" xfId="38566"/>
    <cellStyle name="Normal 5 2 19 13 2 2" xfId="38567"/>
    <cellStyle name="Normal 5 2 19 14" xfId="38568"/>
    <cellStyle name="Normal 5 2 19 14 2" xfId="38569"/>
    <cellStyle name="Normal 5 2 19 14 2 2" xfId="38570"/>
    <cellStyle name="Normal 5 2 19 15" xfId="38571"/>
    <cellStyle name="Normal 5 2 19 15 2" xfId="38572"/>
    <cellStyle name="Normal 5 2 19 2" xfId="38573"/>
    <cellStyle name="Normal 5 2 19 2 2" xfId="38574"/>
    <cellStyle name="Normal 5 2 19 2 2 2" xfId="38575"/>
    <cellStyle name="Normal 5 2 19 3" xfId="38576"/>
    <cellStyle name="Normal 5 2 19 3 2" xfId="38577"/>
    <cellStyle name="Normal 5 2 19 3 2 2" xfId="38578"/>
    <cellStyle name="Normal 5 2 19 4" xfId="38579"/>
    <cellStyle name="Normal 5 2 19 4 2" xfId="38580"/>
    <cellStyle name="Normal 5 2 19 4 2 2" xfId="38581"/>
    <cellStyle name="Normal 5 2 19 5" xfId="38582"/>
    <cellStyle name="Normal 5 2 19 5 2" xfId="38583"/>
    <cellStyle name="Normal 5 2 19 5 2 2" xfId="38584"/>
    <cellStyle name="Normal 5 2 19 6" xfId="38585"/>
    <cellStyle name="Normal 5 2 19 6 2" xfId="38586"/>
    <cellStyle name="Normal 5 2 19 6 2 2" xfId="38587"/>
    <cellStyle name="Normal 5 2 19 7" xfId="38588"/>
    <cellStyle name="Normal 5 2 19 7 2" xfId="38589"/>
    <cellStyle name="Normal 5 2 19 7 2 2" xfId="38590"/>
    <cellStyle name="Normal 5 2 19 8" xfId="38591"/>
    <cellStyle name="Normal 5 2 19 8 2" xfId="38592"/>
    <cellStyle name="Normal 5 2 19 8 2 2" xfId="38593"/>
    <cellStyle name="Normal 5 2 19 9" xfId="38594"/>
    <cellStyle name="Normal 5 2 19 9 2" xfId="38595"/>
    <cellStyle name="Normal 5 2 19 9 2 2" xfId="38596"/>
    <cellStyle name="Normal 5 2 2" xfId="38597"/>
    <cellStyle name="Normal 5 2 2 10" xfId="38598"/>
    <cellStyle name="Normal 5 2 2 10 2" xfId="38599"/>
    <cellStyle name="Normal 5 2 2 10 2 2" xfId="38600"/>
    <cellStyle name="Normal 5 2 2 11" xfId="38601"/>
    <cellStyle name="Normal 5 2 2 11 2" xfId="38602"/>
    <cellStyle name="Normal 5 2 2 11 2 2" xfId="38603"/>
    <cellStyle name="Normal 5 2 2 12" xfId="38604"/>
    <cellStyle name="Normal 5 2 2 12 2" xfId="38605"/>
    <cellStyle name="Normal 5 2 2 12 2 2" xfId="38606"/>
    <cellStyle name="Normal 5 2 2 13" xfId="38607"/>
    <cellStyle name="Normal 5 2 2 13 2" xfId="38608"/>
    <cellStyle name="Normal 5 2 2 13 2 2" xfId="38609"/>
    <cellStyle name="Normal 5 2 2 14" xfId="38610"/>
    <cellStyle name="Normal 5 2 2 14 2" xfId="38611"/>
    <cellStyle name="Normal 5 2 2 14 2 2" xfId="38612"/>
    <cellStyle name="Normal 5 2 2 15" xfId="38613"/>
    <cellStyle name="Normal 5 2 2 15 2" xfId="38614"/>
    <cellStyle name="Normal 5 2 2 2" xfId="38615"/>
    <cellStyle name="Normal 5 2 2 2 2" xfId="38616"/>
    <cellStyle name="Normal 5 2 2 2 2 2" xfId="38617"/>
    <cellStyle name="Normal 5 2 2 3" xfId="38618"/>
    <cellStyle name="Normal 5 2 2 3 2" xfId="38619"/>
    <cellStyle name="Normal 5 2 2 3 2 2" xfId="38620"/>
    <cellStyle name="Normal 5 2 2 4" xfId="38621"/>
    <cellStyle name="Normal 5 2 2 4 2" xfId="38622"/>
    <cellStyle name="Normal 5 2 2 4 2 2" xfId="38623"/>
    <cellStyle name="Normal 5 2 2 5" xfId="38624"/>
    <cellStyle name="Normal 5 2 2 5 2" xfId="38625"/>
    <cellStyle name="Normal 5 2 2 5 2 2" xfId="38626"/>
    <cellStyle name="Normal 5 2 2 6" xfId="38627"/>
    <cellStyle name="Normal 5 2 2 6 2" xfId="38628"/>
    <cellStyle name="Normal 5 2 2 6 2 2" xfId="38629"/>
    <cellStyle name="Normal 5 2 2 7" xfId="38630"/>
    <cellStyle name="Normal 5 2 2 7 2" xfId="38631"/>
    <cellStyle name="Normal 5 2 2 7 2 2" xfId="38632"/>
    <cellStyle name="Normal 5 2 2 8" xfId="38633"/>
    <cellStyle name="Normal 5 2 2 8 2" xfId="38634"/>
    <cellStyle name="Normal 5 2 2 8 2 2" xfId="38635"/>
    <cellStyle name="Normal 5 2 2 9" xfId="38636"/>
    <cellStyle name="Normal 5 2 2 9 2" xfId="38637"/>
    <cellStyle name="Normal 5 2 2 9 2 2" xfId="38638"/>
    <cellStyle name="Normal 5 2 20" xfId="38639"/>
    <cellStyle name="Normal 5 2 20 10" xfId="38640"/>
    <cellStyle name="Normal 5 2 20 10 2" xfId="38641"/>
    <cellStyle name="Normal 5 2 20 10 2 2" xfId="38642"/>
    <cellStyle name="Normal 5 2 20 11" xfId="38643"/>
    <cellStyle name="Normal 5 2 20 11 2" xfId="38644"/>
    <cellStyle name="Normal 5 2 20 11 2 2" xfId="38645"/>
    <cellStyle name="Normal 5 2 20 12" xfId="38646"/>
    <cellStyle name="Normal 5 2 20 12 2" xfId="38647"/>
    <cellStyle name="Normal 5 2 20 12 2 2" xfId="38648"/>
    <cellStyle name="Normal 5 2 20 13" xfId="38649"/>
    <cellStyle name="Normal 5 2 20 13 2" xfId="38650"/>
    <cellStyle name="Normal 5 2 20 13 2 2" xfId="38651"/>
    <cellStyle name="Normal 5 2 20 14" xfId="38652"/>
    <cellStyle name="Normal 5 2 20 14 2" xfId="38653"/>
    <cellStyle name="Normal 5 2 20 14 2 2" xfId="38654"/>
    <cellStyle name="Normal 5 2 20 15" xfId="38655"/>
    <cellStyle name="Normal 5 2 20 15 2" xfId="38656"/>
    <cellStyle name="Normal 5 2 20 2" xfId="38657"/>
    <cellStyle name="Normal 5 2 20 2 2" xfId="38658"/>
    <cellStyle name="Normal 5 2 20 2 2 2" xfId="38659"/>
    <cellStyle name="Normal 5 2 20 3" xfId="38660"/>
    <cellStyle name="Normal 5 2 20 3 2" xfId="38661"/>
    <cellStyle name="Normal 5 2 20 3 2 2" xfId="38662"/>
    <cellStyle name="Normal 5 2 20 4" xfId="38663"/>
    <cellStyle name="Normal 5 2 20 4 2" xfId="38664"/>
    <cellStyle name="Normal 5 2 20 4 2 2" xfId="38665"/>
    <cellStyle name="Normal 5 2 20 5" xfId="38666"/>
    <cellStyle name="Normal 5 2 20 5 2" xfId="38667"/>
    <cellStyle name="Normal 5 2 20 5 2 2" xfId="38668"/>
    <cellStyle name="Normal 5 2 20 6" xfId="38669"/>
    <cellStyle name="Normal 5 2 20 6 2" xfId="38670"/>
    <cellStyle name="Normal 5 2 20 6 2 2" xfId="38671"/>
    <cellStyle name="Normal 5 2 20 7" xfId="38672"/>
    <cellStyle name="Normal 5 2 20 7 2" xfId="38673"/>
    <cellStyle name="Normal 5 2 20 7 2 2" xfId="38674"/>
    <cellStyle name="Normal 5 2 20 8" xfId="38675"/>
    <cellStyle name="Normal 5 2 20 8 2" xfId="38676"/>
    <cellStyle name="Normal 5 2 20 8 2 2" xfId="38677"/>
    <cellStyle name="Normal 5 2 20 9" xfId="38678"/>
    <cellStyle name="Normal 5 2 20 9 2" xfId="38679"/>
    <cellStyle name="Normal 5 2 20 9 2 2" xfId="38680"/>
    <cellStyle name="Normal 5 2 21" xfId="38681"/>
    <cellStyle name="Normal 5 2 21 10" xfId="38682"/>
    <cellStyle name="Normal 5 2 21 10 2" xfId="38683"/>
    <cellStyle name="Normal 5 2 21 10 2 2" xfId="38684"/>
    <cellStyle name="Normal 5 2 21 11" xfId="38685"/>
    <cellStyle name="Normal 5 2 21 11 2" xfId="38686"/>
    <cellStyle name="Normal 5 2 21 11 2 2" xfId="38687"/>
    <cellStyle name="Normal 5 2 21 12" xfId="38688"/>
    <cellStyle name="Normal 5 2 21 12 2" xfId="38689"/>
    <cellStyle name="Normal 5 2 21 12 2 2" xfId="38690"/>
    <cellStyle name="Normal 5 2 21 13" xfId="38691"/>
    <cellStyle name="Normal 5 2 21 13 2" xfId="38692"/>
    <cellStyle name="Normal 5 2 21 13 2 2" xfId="38693"/>
    <cellStyle name="Normal 5 2 21 14" xfId="38694"/>
    <cellStyle name="Normal 5 2 21 14 2" xfId="38695"/>
    <cellStyle name="Normal 5 2 21 14 2 2" xfId="38696"/>
    <cellStyle name="Normal 5 2 21 15" xfId="38697"/>
    <cellStyle name="Normal 5 2 21 15 2" xfId="38698"/>
    <cellStyle name="Normal 5 2 21 2" xfId="38699"/>
    <cellStyle name="Normal 5 2 21 2 2" xfId="38700"/>
    <cellStyle name="Normal 5 2 21 2 2 2" xfId="38701"/>
    <cellStyle name="Normal 5 2 21 3" xfId="38702"/>
    <cellStyle name="Normal 5 2 21 3 2" xfId="38703"/>
    <cellStyle name="Normal 5 2 21 3 2 2" xfId="38704"/>
    <cellStyle name="Normal 5 2 21 4" xfId="38705"/>
    <cellStyle name="Normal 5 2 21 4 2" xfId="38706"/>
    <cellStyle name="Normal 5 2 21 4 2 2" xfId="38707"/>
    <cellStyle name="Normal 5 2 21 5" xfId="38708"/>
    <cellStyle name="Normal 5 2 21 5 2" xfId="38709"/>
    <cellStyle name="Normal 5 2 21 5 2 2" xfId="38710"/>
    <cellStyle name="Normal 5 2 21 6" xfId="38711"/>
    <cellStyle name="Normal 5 2 21 6 2" xfId="38712"/>
    <cellStyle name="Normal 5 2 21 6 2 2" xfId="38713"/>
    <cellStyle name="Normal 5 2 21 7" xfId="38714"/>
    <cellStyle name="Normal 5 2 21 7 2" xfId="38715"/>
    <cellStyle name="Normal 5 2 21 7 2 2" xfId="38716"/>
    <cellStyle name="Normal 5 2 21 8" xfId="38717"/>
    <cellStyle name="Normal 5 2 21 8 2" xfId="38718"/>
    <cellStyle name="Normal 5 2 21 8 2 2" xfId="38719"/>
    <cellStyle name="Normal 5 2 21 9" xfId="38720"/>
    <cellStyle name="Normal 5 2 21 9 2" xfId="38721"/>
    <cellStyle name="Normal 5 2 21 9 2 2" xfId="38722"/>
    <cellStyle name="Normal 5 2 22" xfId="38723"/>
    <cellStyle name="Normal 5 2 22 10" xfId="38724"/>
    <cellStyle name="Normal 5 2 22 10 2" xfId="38725"/>
    <cellStyle name="Normal 5 2 22 10 2 2" xfId="38726"/>
    <cellStyle name="Normal 5 2 22 11" xfId="38727"/>
    <cellStyle name="Normal 5 2 22 11 2" xfId="38728"/>
    <cellStyle name="Normal 5 2 22 11 2 2" xfId="38729"/>
    <cellStyle name="Normal 5 2 22 12" xfId="38730"/>
    <cellStyle name="Normal 5 2 22 12 2" xfId="38731"/>
    <cellStyle name="Normal 5 2 22 12 2 2" xfId="38732"/>
    <cellStyle name="Normal 5 2 22 13" xfId="38733"/>
    <cellStyle name="Normal 5 2 22 13 2" xfId="38734"/>
    <cellStyle name="Normal 5 2 22 13 2 2" xfId="38735"/>
    <cellStyle name="Normal 5 2 22 14" xfId="38736"/>
    <cellStyle name="Normal 5 2 22 14 2" xfId="38737"/>
    <cellStyle name="Normal 5 2 22 14 2 2" xfId="38738"/>
    <cellStyle name="Normal 5 2 22 15" xfId="38739"/>
    <cellStyle name="Normal 5 2 22 15 2" xfId="38740"/>
    <cellStyle name="Normal 5 2 22 2" xfId="38741"/>
    <cellStyle name="Normal 5 2 22 2 2" xfId="38742"/>
    <cellStyle name="Normal 5 2 22 2 2 2" xfId="38743"/>
    <cellStyle name="Normal 5 2 22 3" xfId="38744"/>
    <cellStyle name="Normal 5 2 22 3 2" xfId="38745"/>
    <cellStyle name="Normal 5 2 22 3 2 2" xfId="38746"/>
    <cellStyle name="Normal 5 2 22 4" xfId="38747"/>
    <cellStyle name="Normal 5 2 22 4 2" xfId="38748"/>
    <cellStyle name="Normal 5 2 22 4 2 2" xfId="38749"/>
    <cellStyle name="Normal 5 2 22 5" xfId="38750"/>
    <cellStyle name="Normal 5 2 22 5 2" xfId="38751"/>
    <cellStyle name="Normal 5 2 22 5 2 2" xfId="38752"/>
    <cellStyle name="Normal 5 2 22 6" xfId="38753"/>
    <cellStyle name="Normal 5 2 22 6 2" xfId="38754"/>
    <cellStyle name="Normal 5 2 22 6 2 2" xfId="38755"/>
    <cellStyle name="Normal 5 2 22 7" xfId="38756"/>
    <cellStyle name="Normal 5 2 22 7 2" xfId="38757"/>
    <cellStyle name="Normal 5 2 22 7 2 2" xfId="38758"/>
    <cellStyle name="Normal 5 2 22 8" xfId="38759"/>
    <cellStyle name="Normal 5 2 22 8 2" xfId="38760"/>
    <cellStyle name="Normal 5 2 22 8 2 2" xfId="38761"/>
    <cellStyle name="Normal 5 2 22 9" xfId="38762"/>
    <cellStyle name="Normal 5 2 22 9 2" xfId="38763"/>
    <cellStyle name="Normal 5 2 22 9 2 2" xfId="38764"/>
    <cellStyle name="Normal 5 2 23" xfId="38765"/>
    <cellStyle name="Normal 5 2 23 10" xfId="38766"/>
    <cellStyle name="Normal 5 2 23 10 2" xfId="38767"/>
    <cellStyle name="Normal 5 2 23 10 2 2" xfId="38768"/>
    <cellStyle name="Normal 5 2 23 11" xfId="38769"/>
    <cellStyle name="Normal 5 2 23 11 2" xfId="38770"/>
    <cellStyle name="Normal 5 2 23 11 2 2" xfId="38771"/>
    <cellStyle name="Normal 5 2 23 12" xfId="38772"/>
    <cellStyle name="Normal 5 2 23 12 2" xfId="38773"/>
    <cellStyle name="Normal 5 2 23 12 2 2" xfId="38774"/>
    <cellStyle name="Normal 5 2 23 13" xfId="38775"/>
    <cellStyle name="Normal 5 2 23 13 2" xfId="38776"/>
    <cellStyle name="Normal 5 2 23 13 2 2" xfId="38777"/>
    <cellStyle name="Normal 5 2 23 14" xfId="38778"/>
    <cellStyle name="Normal 5 2 23 14 2" xfId="38779"/>
    <cellStyle name="Normal 5 2 23 14 2 2" xfId="38780"/>
    <cellStyle name="Normal 5 2 23 15" xfId="38781"/>
    <cellStyle name="Normal 5 2 23 15 2" xfId="38782"/>
    <cellStyle name="Normal 5 2 23 2" xfId="38783"/>
    <cellStyle name="Normal 5 2 23 2 2" xfId="38784"/>
    <cellStyle name="Normal 5 2 23 2 2 2" xfId="38785"/>
    <cellStyle name="Normal 5 2 23 3" xfId="38786"/>
    <cellStyle name="Normal 5 2 23 3 2" xfId="38787"/>
    <cellStyle name="Normal 5 2 23 3 2 2" xfId="38788"/>
    <cellStyle name="Normal 5 2 23 4" xfId="38789"/>
    <cellStyle name="Normal 5 2 23 4 2" xfId="38790"/>
    <cellStyle name="Normal 5 2 23 4 2 2" xfId="38791"/>
    <cellStyle name="Normal 5 2 23 5" xfId="38792"/>
    <cellStyle name="Normal 5 2 23 5 2" xfId="38793"/>
    <cellStyle name="Normal 5 2 23 5 2 2" xfId="38794"/>
    <cellStyle name="Normal 5 2 23 6" xfId="38795"/>
    <cellStyle name="Normal 5 2 23 6 2" xfId="38796"/>
    <cellStyle name="Normal 5 2 23 6 2 2" xfId="38797"/>
    <cellStyle name="Normal 5 2 23 7" xfId="38798"/>
    <cellStyle name="Normal 5 2 23 7 2" xfId="38799"/>
    <cellStyle name="Normal 5 2 23 7 2 2" xfId="38800"/>
    <cellStyle name="Normal 5 2 23 8" xfId="38801"/>
    <cellStyle name="Normal 5 2 23 8 2" xfId="38802"/>
    <cellStyle name="Normal 5 2 23 8 2 2" xfId="38803"/>
    <cellStyle name="Normal 5 2 23 9" xfId="38804"/>
    <cellStyle name="Normal 5 2 23 9 2" xfId="38805"/>
    <cellStyle name="Normal 5 2 23 9 2 2" xfId="38806"/>
    <cellStyle name="Normal 5 2 24" xfId="38807"/>
    <cellStyle name="Normal 5 2 24 2" xfId="38808"/>
    <cellStyle name="Normal 5 2 24 2 2" xfId="38809"/>
    <cellStyle name="Normal 5 2 25" xfId="38810"/>
    <cellStyle name="Normal 5 2 25 2" xfId="38811"/>
    <cellStyle name="Normal 5 2 25 2 2" xfId="38812"/>
    <cellStyle name="Normal 5 2 26" xfId="38813"/>
    <cellStyle name="Normal 5 2 26 2" xfId="38814"/>
    <cellStyle name="Normal 5 2 26 2 2" xfId="38815"/>
    <cellStyle name="Normal 5 2 27" xfId="38816"/>
    <cellStyle name="Normal 5 2 27 2" xfId="38817"/>
    <cellStyle name="Normal 5 2 27 2 2" xfId="38818"/>
    <cellStyle name="Normal 5 2 28" xfId="38819"/>
    <cellStyle name="Normal 5 2 28 2" xfId="38820"/>
    <cellStyle name="Normal 5 2 28 2 2" xfId="38821"/>
    <cellStyle name="Normal 5 2 29" xfId="38822"/>
    <cellStyle name="Normal 5 2 29 2" xfId="38823"/>
    <cellStyle name="Normal 5 2 29 2 2" xfId="38824"/>
    <cellStyle name="Normal 5 2 3" xfId="38825"/>
    <cellStyle name="Normal 5 2 3 10" xfId="38826"/>
    <cellStyle name="Normal 5 2 3 10 2" xfId="38827"/>
    <cellStyle name="Normal 5 2 3 10 2 2" xfId="38828"/>
    <cellStyle name="Normal 5 2 3 11" xfId="38829"/>
    <cellStyle name="Normal 5 2 3 11 2" xfId="38830"/>
    <cellStyle name="Normal 5 2 3 11 2 2" xfId="38831"/>
    <cellStyle name="Normal 5 2 3 12" xfId="38832"/>
    <cellStyle name="Normal 5 2 3 12 2" xfId="38833"/>
    <cellStyle name="Normal 5 2 3 12 2 2" xfId="38834"/>
    <cellStyle name="Normal 5 2 3 13" xfId="38835"/>
    <cellStyle name="Normal 5 2 3 13 2" xfId="38836"/>
    <cellStyle name="Normal 5 2 3 13 2 2" xfId="38837"/>
    <cellStyle name="Normal 5 2 3 14" xfId="38838"/>
    <cellStyle name="Normal 5 2 3 14 2" xfId="38839"/>
    <cellStyle name="Normal 5 2 3 14 2 2" xfId="38840"/>
    <cellStyle name="Normal 5 2 3 15" xfId="38841"/>
    <cellStyle name="Normal 5 2 3 15 2" xfId="38842"/>
    <cellStyle name="Normal 5 2 3 2" xfId="38843"/>
    <cellStyle name="Normal 5 2 3 2 2" xfId="38844"/>
    <cellStyle name="Normal 5 2 3 2 2 2" xfId="38845"/>
    <cellStyle name="Normal 5 2 3 3" xfId="38846"/>
    <cellStyle name="Normal 5 2 3 3 2" xfId="38847"/>
    <cellStyle name="Normal 5 2 3 3 2 2" xfId="38848"/>
    <cellStyle name="Normal 5 2 3 4" xfId="38849"/>
    <cellStyle name="Normal 5 2 3 4 2" xfId="38850"/>
    <cellStyle name="Normal 5 2 3 4 2 2" xfId="38851"/>
    <cellStyle name="Normal 5 2 3 5" xfId="38852"/>
    <cellStyle name="Normal 5 2 3 5 2" xfId="38853"/>
    <cellStyle name="Normal 5 2 3 5 2 2" xfId="38854"/>
    <cellStyle name="Normal 5 2 3 6" xfId="38855"/>
    <cellStyle name="Normal 5 2 3 6 2" xfId="38856"/>
    <cellStyle name="Normal 5 2 3 6 2 2" xfId="38857"/>
    <cellStyle name="Normal 5 2 3 7" xfId="38858"/>
    <cellStyle name="Normal 5 2 3 7 2" xfId="38859"/>
    <cellStyle name="Normal 5 2 3 7 2 2" xfId="38860"/>
    <cellStyle name="Normal 5 2 3 8" xfId="38861"/>
    <cellStyle name="Normal 5 2 3 8 2" xfId="38862"/>
    <cellStyle name="Normal 5 2 3 8 2 2" xfId="38863"/>
    <cellStyle name="Normal 5 2 3 9" xfId="38864"/>
    <cellStyle name="Normal 5 2 3 9 2" xfId="38865"/>
    <cellStyle name="Normal 5 2 3 9 2 2" xfId="38866"/>
    <cellStyle name="Normal 5 2 30" xfId="38867"/>
    <cellStyle name="Normal 5 2 30 2" xfId="38868"/>
    <cellStyle name="Normal 5 2 30 2 2" xfId="38869"/>
    <cellStyle name="Normal 5 2 31" xfId="38870"/>
    <cellStyle name="Normal 5 2 31 2" xfId="38871"/>
    <cellStyle name="Normal 5 2 31 2 2" xfId="38872"/>
    <cellStyle name="Normal 5 2 32" xfId="38873"/>
    <cellStyle name="Normal 5 2 32 2" xfId="38874"/>
    <cellStyle name="Normal 5 2 32 2 2" xfId="38875"/>
    <cellStyle name="Normal 5 2 33" xfId="38876"/>
    <cellStyle name="Normal 5 2 33 2" xfId="38877"/>
    <cellStyle name="Normal 5 2 33 2 2" xfId="38878"/>
    <cellStyle name="Normal 5 2 34" xfId="38879"/>
    <cellStyle name="Normal 5 2 34 2" xfId="38880"/>
    <cellStyle name="Normal 5 2 34 2 2" xfId="38881"/>
    <cellStyle name="Normal 5 2 35" xfId="38882"/>
    <cellStyle name="Normal 5 2 35 2" xfId="38883"/>
    <cellStyle name="Normal 5 2 35 2 2" xfId="38884"/>
    <cellStyle name="Normal 5 2 36" xfId="38885"/>
    <cellStyle name="Normal 5 2 36 2" xfId="38886"/>
    <cellStyle name="Normal 5 2 36 2 2" xfId="38887"/>
    <cellStyle name="Normal 5 2 37" xfId="38888"/>
    <cellStyle name="Normal 5 2 37 2" xfId="38889"/>
    <cellStyle name="Normal 5 2 4" xfId="38890"/>
    <cellStyle name="Normal 5 2 4 10" xfId="38891"/>
    <cellStyle name="Normal 5 2 4 10 2" xfId="38892"/>
    <cellStyle name="Normal 5 2 4 10 2 2" xfId="38893"/>
    <cellStyle name="Normal 5 2 4 11" xfId="38894"/>
    <cellStyle name="Normal 5 2 4 11 2" xfId="38895"/>
    <cellStyle name="Normal 5 2 4 11 2 2" xfId="38896"/>
    <cellStyle name="Normal 5 2 4 12" xfId="38897"/>
    <cellStyle name="Normal 5 2 4 12 2" xfId="38898"/>
    <cellStyle name="Normal 5 2 4 12 2 2" xfId="38899"/>
    <cellStyle name="Normal 5 2 4 13" xfId="38900"/>
    <cellStyle name="Normal 5 2 4 13 2" xfId="38901"/>
    <cellStyle name="Normal 5 2 4 13 2 2" xfId="38902"/>
    <cellStyle name="Normal 5 2 4 14" xfId="38903"/>
    <cellStyle name="Normal 5 2 4 14 2" xfId="38904"/>
    <cellStyle name="Normal 5 2 4 14 2 2" xfId="38905"/>
    <cellStyle name="Normal 5 2 4 15" xfId="38906"/>
    <cellStyle name="Normal 5 2 4 15 2" xfId="38907"/>
    <cellStyle name="Normal 5 2 4 2" xfId="38908"/>
    <cellStyle name="Normal 5 2 4 2 2" xfId="38909"/>
    <cellStyle name="Normal 5 2 4 2 2 2" xfId="38910"/>
    <cellStyle name="Normal 5 2 4 3" xfId="38911"/>
    <cellStyle name="Normal 5 2 4 3 2" xfId="38912"/>
    <cellStyle name="Normal 5 2 4 3 2 2" xfId="38913"/>
    <cellStyle name="Normal 5 2 4 4" xfId="38914"/>
    <cellStyle name="Normal 5 2 4 4 2" xfId="38915"/>
    <cellStyle name="Normal 5 2 4 4 2 2" xfId="38916"/>
    <cellStyle name="Normal 5 2 4 5" xfId="38917"/>
    <cellStyle name="Normal 5 2 4 5 2" xfId="38918"/>
    <cellStyle name="Normal 5 2 4 5 2 2" xfId="38919"/>
    <cellStyle name="Normal 5 2 4 6" xfId="38920"/>
    <cellStyle name="Normal 5 2 4 6 2" xfId="38921"/>
    <cellStyle name="Normal 5 2 4 6 2 2" xfId="38922"/>
    <cellStyle name="Normal 5 2 4 7" xfId="38923"/>
    <cellStyle name="Normal 5 2 4 7 2" xfId="38924"/>
    <cellStyle name="Normal 5 2 4 7 2 2" xfId="38925"/>
    <cellStyle name="Normal 5 2 4 8" xfId="38926"/>
    <cellStyle name="Normal 5 2 4 8 2" xfId="38927"/>
    <cellStyle name="Normal 5 2 4 8 2 2" xfId="38928"/>
    <cellStyle name="Normal 5 2 4 9" xfId="38929"/>
    <cellStyle name="Normal 5 2 4 9 2" xfId="38930"/>
    <cellStyle name="Normal 5 2 4 9 2 2" xfId="38931"/>
    <cellStyle name="Normal 5 2 5" xfId="38932"/>
    <cellStyle name="Normal 5 2 5 10" xfId="38933"/>
    <cellStyle name="Normal 5 2 5 10 2" xfId="38934"/>
    <cellStyle name="Normal 5 2 5 10 2 2" xfId="38935"/>
    <cellStyle name="Normal 5 2 5 11" xfId="38936"/>
    <cellStyle name="Normal 5 2 5 11 2" xfId="38937"/>
    <cellStyle name="Normal 5 2 5 11 2 2" xfId="38938"/>
    <cellStyle name="Normal 5 2 5 12" xfId="38939"/>
    <cellStyle name="Normal 5 2 5 12 2" xfId="38940"/>
    <cellStyle name="Normal 5 2 5 12 2 2" xfId="38941"/>
    <cellStyle name="Normal 5 2 5 13" xfId="38942"/>
    <cellStyle name="Normal 5 2 5 13 2" xfId="38943"/>
    <cellStyle name="Normal 5 2 5 13 2 2" xfId="38944"/>
    <cellStyle name="Normal 5 2 5 14" xfId="38945"/>
    <cellStyle name="Normal 5 2 5 14 2" xfId="38946"/>
    <cellStyle name="Normal 5 2 5 14 2 2" xfId="38947"/>
    <cellStyle name="Normal 5 2 5 15" xfId="38948"/>
    <cellStyle name="Normal 5 2 5 15 2" xfId="38949"/>
    <cellStyle name="Normal 5 2 5 2" xfId="38950"/>
    <cellStyle name="Normal 5 2 5 2 2" xfId="38951"/>
    <cellStyle name="Normal 5 2 5 2 2 2" xfId="38952"/>
    <cellStyle name="Normal 5 2 5 3" xfId="38953"/>
    <cellStyle name="Normal 5 2 5 3 2" xfId="38954"/>
    <cellStyle name="Normal 5 2 5 3 2 2" xfId="38955"/>
    <cellStyle name="Normal 5 2 5 4" xfId="38956"/>
    <cellStyle name="Normal 5 2 5 4 2" xfId="38957"/>
    <cellStyle name="Normal 5 2 5 4 2 2" xfId="38958"/>
    <cellStyle name="Normal 5 2 5 5" xfId="38959"/>
    <cellStyle name="Normal 5 2 5 5 2" xfId="38960"/>
    <cellStyle name="Normal 5 2 5 5 2 2" xfId="38961"/>
    <cellStyle name="Normal 5 2 5 6" xfId="38962"/>
    <cellStyle name="Normal 5 2 5 6 2" xfId="38963"/>
    <cellStyle name="Normal 5 2 5 6 2 2" xfId="38964"/>
    <cellStyle name="Normal 5 2 5 7" xfId="38965"/>
    <cellStyle name="Normal 5 2 5 7 2" xfId="38966"/>
    <cellStyle name="Normal 5 2 5 7 2 2" xfId="38967"/>
    <cellStyle name="Normal 5 2 5 8" xfId="38968"/>
    <cellStyle name="Normal 5 2 5 8 2" xfId="38969"/>
    <cellStyle name="Normal 5 2 5 8 2 2" xfId="38970"/>
    <cellStyle name="Normal 5 2 5 9" xfId="38971"/>
    <cellStyle name="Normal 5 2 5 9 2" xfId="38972"/>
    <cellStyle name="Normal 5 2 5 9 2 2" xfId="38973"/>
    <cellStyle name="Normal 5 2 6" xfId="38974"/>
    <cellStyle name="Normal 5 2 6 10" xfId="38975"/>
    <cellStyle name="Normal 5 2 6 10 2" xfId="38976"/>
    <cellStyle name="Normal 5 2 6 10 2 2" xfId="38977"/>
    <cellStyle name="Normal 5 2 6 11" xfId="38978"/>
    <cellStyle name="Normal 5 2 6 11 2" xfId="38979"/>
    <cellStyle name="Normal 5 2 6 11 2 2" xfId="38980"/>
    <cellStyle name="Normal 5 2 6 12" xfId="38981"/>
    <cellStyle name="Normal 5 2 6 12 2" xfId="38982"/>
    <cellStyle name="Normal 5 2 6 12 2 2" xfId="38983"/>
    <cellStyle name="Normal 5 2 6 13" xfId="38984"/>
    <cellStyle name="Normal 5 2 6 13 2" xfId="38985"/>
    <cellStyle name="Normal 5 2 6 13 2 2" xfId="38986"/>
    <cellStyle name="Normal 5 2 6 14" xfId="38987"/>
    <cellStyle name="Normal 5 2 6 14 2" xfId="38988"/>
    <cellStyle name="Normal 5 2 6 14 2 2" xfId="38989"/>
    <cellStyle name="Normal 5 2 6 15" xfId="38990"/>
    <cellStyle name="Normal 5 2 6 15 2" xfId="38991"/>
    <cellStyle name="Normal 5 2 6 2" xfId="38992"/>
    <cellStyle name="Normal 5 2 6 2 2" xfId="38993"/>
    <cellStyle name="Normal 5 2 6 2 2 2" xfId="38994"/>
    <cellStyle name="Normal 5 2 6 3" xfId="38995"/>
    <cellStyle name="Normal 5 2 6 3 2" xfId="38996"/>
    <cellStyle name="Normal 5 2 6 3 2 2" xfId="38997"/>
    <cellStyle name="Normal 5 2 6 4" xfId="38998"/>
    <cellStyle name="Normal 5 2 6 4 2" xfId="38999"/>
    <cellStyle name="Normal 5 2 6 4 2 2" xfId="39000"/>
    <cellStyle name="Normal 5 2 6 5" xfId="39001"/>
    <cellStyle name="Normal 5 2 6 5 2" xfId="39002"/>
    <cellStyle name="Normal 5 2 6 5 2 2" xfId="39003"/>
    <cellStyle name="Normal 5 2 6 6" xfId="39004"/>
    <cellStyle name="Normal 5 2 6 6 2" xfId="39005"/>
    <cellStyle name="Normal 5 2 6 6 2 2" xfId="39006"/>
    <cellStyle name="Normal 5 2 6 7" xfId="39007"/>
    <cellStyle name="Normal 5 2 6 7 2" xfId="39008"/>
    <cellStyle name="Normal 5 2 6 7 2 2" xfId="39009"/>
    <cellStyle name="Normal 5 2 6 8" xfId="39010"/>
    <cellStyle name="Normal 5 2 6 8 2" xfId="39011"/>
    <cellStyle name="Normal 5 2 6 8 2 2" xfId="39012"/>
    <cellStyle name="Normal 5 2 6 9" xfId="39013"/>
    <cellStyle name="Normal 5 2 6 9 2" xfId="39014"/>
    <cellStyle name="Normal 5 2 6 9 2 2" xfId="39015"/>
    <cellStyle name="Normal 5 2 7" xfId="39016"/>
    <cellStyle name="Normal 5 2 7 10" xfId="39017"/>
    <cellStyle name="Normal 5 2 7 10 2" xfId="39018"/>
    <cellStyle name="Normal 5 2 7 10 2 2" xfId="39019"/>
    <cellStyle name="Normal 5 2 7 11" xfId="39020"/>
    <cellStyle name="Normal 5 2 7 11 2" xfId="39021"/>
    <cellStyle name="Normal 5 2 7 11 2 2" xfId="39022"/>
    <cellStyle name="Normal 5 2 7 12" xfId="39023"/>
    <cellStyle name="Normal 5 2 7 12 2" xfId="39024"/>
    <cellStyle name="Normal 5 2 7 12 2 2" xfId="39025"/>
    <cellStyle name="Normal 5 2 7 13" xfId="39026"/>
    <cellStyle name="Normal 5 2 7 13 2" xfId="39027"/>
    <cellStyle name="Normal 5 2 7 13 2 2" xfId="39028"/>
    <cellStyle name="Normal 5 2 7 14" xfId="39029"/>
    <cellStyle name="Normal 5 2 7 14 2" xfId="39030"/>
    <cellStyle name="Normal 5 2 7 14 2 2" xfId="39031"/>
    <cellStyle name="Normal 5 2 7 15" xfId="39032"/>
    <cellStyle name="Normal 5 2 7 15 2" xfId="39033"/>
    <cellStyle name="Normal 5 2 7 2" xfId="39034"/>
    <cellStyle name="Normal 5 2 7 2 2" xfId="39035"/>
    <cellStyle name="Normal 5 2 7 2 2 2" xfId="39036"/>
    <cellStyle name="Normal 5 2 7 3" xfId="39037"/>
    <cellStyle name="Normal 5 2 7 3 2" xfId="39038"/>
    <cellStyle name="Normal 5 2 7 3 2 2" xfId="39039"/>
    <cellStyle name="Normal 5 2 7 4" xfId="39040"/>
    <cellStyle name="Normal 5 2 7 4 2" xfId="39041"/>
    <cellStyle name="Normal 5 2 7 4 2 2" xfId="39042"/>
    <cellStyle name="Normal 5 2 7 5" xfId="39043"/>
    <cellStyle name="Normal 5 2 7 5 2" xfId="39044"/>
    <cellStyle name="Normal 5 2 7 5 2 2" xfId="39045"/>
    <cellStyle name="Normal 5 2 7 6" xfId="39046"/>
    <cellStyle name="Normal 5 2 7 6 2" xfId="39047"/>
    <cellStyle name="Normal 5 2 7 6 2 2" xfId="39048"/>
    <cellStyle name="Normal 5 2 7 7" xfId="39049"/>
    <cellStyle name="Normal 5 2 7 7 2" xfId="39050"/>
    <cellStyle name="Normal 5 2 7 7 2 2" xfId="39051"/>
    <cellStyle name="Normal 5 2 7 8" xfId="39052"/>
    <cellStyle name="Normal 5 2 7 8 2" xfId="39053"/>
    <cellStyle name="Normal 5 2 7 8 2 2" xfId="39054"/>
    <cellStyle name="Normal 5 2 7 9" xfId="39055"/>
    <cellStyle name="Normal 5 2 7 9 2" xfId="39056"/>
    <cellStyle name="Normal 5 2 7 9 2 2" xfId="39057"/>
    <cellStyle name="Normal 5 2 8" xfId="39058"/>
    <cellStyle name="Normal 5 2 8 10" xfId="39059"/>
    <cellStyle name="Normal 5 2 8 10 2" xfId="39060"/>
    <cellStyle name="Normal 5 2 8 10 2 2" xfId="39061"/>
    <cellStyle name="Normal 5 2 8 11" xfId="39062"/>
    <cellStyle name="Normal 5 2 8 11 2" xfId="39063"/>
    <cellStyle name="Normal 5 2 8 11 2 2" xfId="39064"/>
    <cellStyle name="Normal 5 2 8 12" xfId="39065"/>
    <cellStyle name="Normal 5 2 8 12 2" xfId="39066"/>
    <cellStyle name="Normal 5 2 8 12 2 2" xfId="39067"/>
    <cellStyle name="Normal 5 2 8 13" xfId="39068"/>
    <cellStyle name="Normal 5 2 8 13 2" xfId="39069"/>
    <cellStyle name="Normal 5 2 8 13 2 2" xfId="39070"/>
    <cellStyle name="Normal 5 2 8 14" xfId="39071"/>
    <cellStyle name="Normal 5 2 8 14 2" xfId="39072"/>
    <cellStyle name="Normal 5 2 8 14 2 2" xfId="39073"/>
    <cellStyle name="Normal 5 2 8 15" xfId="39074"/>
    <cellStyle name="Normal 5 2 8 15 2" xfId="39075"/>
    <cellStyle name="Normal 5 2 8 2" xfId="39076"/>
    <cellStyle name="Normal 5 2 8 2 2" xfId="39077"/>
    <cellStyle name="Normal 5 2 8 2 2 2" xfId="39078"/>
    <cellStyle name="Normal 5 2 8 3" xfId="39079"/>
    <cellStyle name="Normal 5 2 8 3 2" xfId="39080"/>
    <cellStyle name="Normal 5 2 8 3 2 2" xfId="39081"/>
    <cellStyle name="Normal 5 2 8 4" xfId="39082"/>
    <cellStyle name="Normal 5 2 8 4 2" xfId="39083"/>
    <cellStyle name="Normal 5 2 8 4 2 2" xfId="39084"/>
    <cellStyle name="Normal 5 2 8 5" xfId="39085"/>
    <cellStyle name="Normal 5 2 8 5 2" xfId="39086"/>
    <cellStyle name="Normal 5 2 8 5 2 2" xfId="39087"/>
    <cellStyle name="Normal 5 2 8 6" xfId="39088"/>
    <cellStyle name="Normal 5 2 8 6 2" xfId="39089"/>
    <cellStyle name="Normal 5 2 8 6 2 2" xfId="39090"/>
    <cellStyle name="Normal 5 2 8 7" xfId="39091"/>
    <cellStyle name="Normal 5 2 8 7 2" xfId="39092"/>
    <cellStyle name="Normal 5 2 8 7 2 2" xfId="39093"/>
    <cellStyle name="Normal 5 2 8 8" xfId="39094"/>
    <cellStyle name="Normal 5 2 8 8 2" xfId="39095"/>
    <cellStyle name="Normal 5 2 8 8 2 2" xfId="39096"/>
    <cellStyle name="Normal 5 2 8 9" xfId="39097"/>
    <cellStyle name="Normal 5 2 8 9 2" xfId="39098"/>
    <cellStyle name="Normal 5 2 8 9 2 2" xfId="39099"/>
    <cellStyle name="Normal 5 2 9" xfId="39100"/>
    <cellStyle name="Normal 5 2 9 10" xfId="39101"/>
    <cellStyle name="Normal 5 2 9 10 2" xfId="39102"/>
    <cellStyle name="Normal 5 2 9 10 2 2" xfId="39103"/>
    <cellStyle name="Normal 5 2 9 11" xfId="39104"/>
    <cellStyle name="Normal 5 2 9 11 2" xfId="39105"/>
    <cellStyle name="Normal 5 2 9 11 2 2" xfId="39106"/>
    <cellStyle name="Normal 5 2 9 12" xfId="39107"/>
    <cellStyle name="Normal 5 2 9 12 2" xfId="39108"/>
    <cellStyle name="Normal 5 2 9 12 2 2" xfId="39109"/>
    <cellStyle name="Normal 5 2 9 13" xfId="39110"/>
    <cellStyle name="Normal 5 2 9 13 2" xfId="39111"/>
    <cellStyle name="Normal 5 2 9 13 2 2" xfId="39112"/>
    <cellStyle name="Normal 5 2 9 14" xfId="39113"/>
    <cellStyle name="Normal 5 2 9 14 2" xfId="39114"/>
    <cellStyle name="Normal 5 2 9 14 2 2" xfId="39115"/>
    <cellStyle name="Normal 5 2 9 15" xfId="39116"/>
    <cellStyle name="Normal 5 2 9 15 2" xfId="39117"/>
    <cellStyle name="Normal 5 2 9 2" xfId="39118"/>
    <cellStyle name="Normal 5 2 9 2 2" xfId="39119"/>
    <cellStyle name="Normal 5 2 9 2 2 2" xfId="39120"/>
    <cellStyle name="Normal 5 2 9 3" xfId="39121"/>
    <cellStyle name="Normal 5 2 9 3 2" xfId="39122"/>
    <cellStyle name="Normal 5 2 9 3 2 2" xfId="39123"/>
    <cellStyle name="Normal 5 2 9 4" xfId="39124"/>
    <cellStyle name="Normal 5 2 9 4 2" xfId="39125"/>
    <cellStyle name="Normal 5 2 9 4 2 2" xfId="39126"/>
    <cellStyle name="Normal 5 2 9 5" xfId="39127"/>
    <cellStyle name="Normal 5 2 9 5 2" xfId="39128"/>
    <cellStyle name="Normal 5 2 9 5 2 2" xfId="39129"/>
    <cellStyle name="Normal 5 2 9 6" xfId="39130"/>
    <cellStyle name="Normal 5 2 9 6 2" xfId="39131"/>
    <cellStyle name="Normal 5 2 9 6 2 2" xfId="39132"/>
    <cellStyle name="Normal 5 2 9 7" xfId="39133"/>
    <cellStyle name="Normal 5 2 9 7 2" xfId="39134"/>
    <cellStyle name="Normal 5 2 9 7 2 2" xfId="39135"/>
    <cellStyle name="Normal 5 2 9 8" xfId="39136"/>
    <cellStyle name="Normal 5 2 9 8 2" xfId="39137"/>
    <cellStyle name="Normal 5 2 9 8 2 2" xfId="39138"/>
    <cellStyle name="Normal 5 2 9 9" xfId="39139"/>
    <cellStyle name="Normal 5 2 9 9 2" xfId="39140"/>
    <cellStyle name="Normal 5 2 9 9 2 2" xfId="39141"/>
    <cellStyle name="Normal 5 20" xfId="39142"/>
    <cellStyle name="Normal 5 20 2" xfId="39143"/>
    <cellStyle name="Normal 5 20 2 2" xfId="39144"/>
    <cellStyle name="Normal 5 21" xfId="39145"/>
    <cellStyle name="Normal 5 21 2" xfId="39146"/>
    <cellStyle name="Normal 5 3" xfId="39147"/>
    <cellStyle name="Normal 5 3 10" xfId="39148"/>
    <cellStyle name="Normal 5 3 10 10" xfId="39149"/>
    <cellStyle name="Normal 5 3 10 10 2" xfId="39150"/>
    <cellStyle name="Normal 5 3 10 10 2 2" xfId="39151"/>
    <cellStyle name="Normal 5 3 10 11" xfId="39152"/>
    <cellStyle name="Normal 5 3 10 11 2" xfId="39153"/>
    <cellStyle name="Normal 5 3 10 11 2 2" xfId="39154"/>
    <cellStyle name="Normal 5 3 10 12" xfId="39155"/>
    <cellStyle name="Normal 5 3 10 12 2" xfId="39156"/>
    <cellStyle name="Normal 5 3 10 12 2 2" xfId="39157"/>
    <cellStyle name="Normal 5 3 10 13" xfId="39158"/>
    <cellStyle name="Normal 5 3 10 13 2" xfId="39159"/>
    <cellStyle name="Normal 5 3 10 13 2 2" xfId="39160"/>
    <cellStyle name="Normal 5 3 10 14" xfId="39161"/>
    <cellStyle name="Normal 5 3 10 14 2" xfId="39162"/>
    <cellStyle name="Normal 5 3 10 14 2 2" xfId="39163"/>
    <cellStyle name="Normal 5 3 10 15" xfId="39164"/>
    <cellStyle name="Normal 5 3 10 15 2" xfId="39165"/>
    <cellStyle name="Normal 5 3 10 2" xfId="39166"/>
    <cellStyle name="Normal 5 3 10 2 2" xfId="39167"/>
    <cellStyle name="Normal 5 3 10 2 2 2" xfId="39168"/>
    <cellStyle name="Normal 5 3 10 3" xfId="39169"/>
    <cellStyle name="Normal 5 3 10 3 2" xfId="39170"/>
    <cellStyle name="Normal 5 3 10 3 2 2" xfId="39171"/>
    <cellStyle name="Normal 5 3 10 4" xfId="39172"/>
    <cellStyle name="Normal 5 3 10 4 2" xfId="39173"/>
    <cellStyle name="Normal 5 3 10 4 2 2" xfId="39174"/>
    <cellStyle name="Normal 5 3 10 5" xfId="39175"/>
    <cellStyle name="Normal 5 3 10 5 2" xfId="39176"/>
    <cellStyle name="Normal 5 3 10 5 2 2" xfId="39177"/>
    <cellStyle name="Normal 5 3 10 6" xfId="39178"/>
    <cellStyle name="Normal 5 3 10 6 2" xfId="39179"/>
    <cellStyle name="Normal 5 3 10 6 2 2" xfId="39180"/>
    <cellStyle name="Normal 5 3 10 7" xfId="39181"/>
    <cellStyle name="Normal 5 3 10 7 2" xfId="39182"/>
    <cellStyle name="Normal 5 3 10 7 2 2" xfId="39183"/>
    <cellStyle name="Normal 5 3 10 8" xfId="39184"/>
    <cellStyle name="Normal 5 3 10 8 2" xfId="39185"/>
    <cellStyle name="Normal 5 3 10 8 2 2" xfId="39186"/>
    <cellStyle name="Normal 5 3 10 9" xfId="39187"/>
    <cellStyle name="Normal 5 3 10 9 2" xfId="39188"/>
    <cellStyle name="Normal 5 3 10 9 2 2" xfId="39189"/>
    <cellStyle name="Normal 5 3 11" xfId="39190"/>
    <cellStyle name="Normal 5 3 11 10" xfId="39191"/>
    <cellStyle name="Normal 5 3 11 10 2" xfId="39192"/>
    <cellStyle name="Normal 5 3 11 10 2 2" xfId="39193"/>
    <cellStyle name="Normal 5 3 11 11" xfId="39194"/>
    <cellStyle name="Normal 5 3 11 11 2" xfId="39195"/>
    <cellStyle name="Normal 5 3 11 11 2 2" xfId="39196"/>
    <cellStyle name="Normal 5 3 11 12" xfId="39197"/>
    <cellStyle name="Normal 5 3 11 12 2" xfId="39198"/>
    <cellStyle name="Normal 5 3 11 12 2 2" xfId="39199"/>
    <cellStyle name="Normal 5 3 11 13" xfId="39200"/>
    <cellStyle name="Normal 5 3 11 13 2" xfId="39201"/>
    <cellStyle name="Normal 5 3 11 13 2 2" xfId="39202"/>
    <cellStyle name="Normal 5 3 11 14" xfId="39203"/>
    <cellStyle name="Normal 5 3 11 14 2" xfId="39204"/>
    <cellStyle name="Normal 5 3 11 14 2 2" xfId="39205"/>
    <cellStyle name="Normal 5 3 11 15" xfId="39206"/>
    <cellStyle name="Normal 5 3 11 15 2" xfId="39207"/>
    <cellStyle name="Normal 5 3 11 2" xfId="39208"/>
    <cellStyle name="Normal 5 3 11 2 2" xfId="39209"/>
    <cellStyle name="Normal 5 3 11 2 2 2" xfId="39210"/>
    <cellStyle name="Normal 5 3 11 3" xfId="39211"/>
    <cellStyle name="Normal 5 3 11 3 2" xfId="39212"/>
    <cellStyle name="Normal 5 3 11 3 2 2" xfId="39213"/>
    <cellStyle name="Normal 5 3 11 4" xfId="39214"/>
    <cellStyle name="Normal 5 3 11 4 2" xfId="39215"/>
    <cellStyle name="Normal 5 3 11 4 2 2" xfId="39216"/>
    <cellStyle name="Normal 5 3 11 5" xfId="39217"/>
    <cellStyle name="Normal 5 3 11 5 2" xfId="39218"/>
    <cellStyle name="Normal 5 3 11 5 2 2" xfId="39219"/>
    <cellStyle name="Normal 5 3 11 6" xfId="39220"/>
    <cellStyle name="Normal 5 3 11 6 2" xfId="39221"/>
    <cellStyle name="Normal 5 3 11 6 2 2" xfId="39222"/>
    <cellStyle name="Normal 5 3 11 7" xfId="39223"/>
    <cellStyle name="Normal 5 3 11 7 2" xfId="39224"/>
    <cellStyle name="Normal 5 3 11 7 2 2" xfId="39225"/>
    <cellStyle name="Normal 5 3 11 8" xfId="39226"/>
    <cellStyle name="Normal 5 3 11 8 2" xfId="39227"/>
    <cellStyle name="Normal 5 3 11 8 2 2" xfId="39228"/>
    <cellStyle name="Normal 5 3 11 9" xfId="39229"/>
    <cellStyle name="Normal 5 3 11 9 2" xfId="39230"/>
    <cellStyle name="Normal 5 3 11 9 2 2" xfId="39231"/>
    <cellStyle name="Normal 5 3 12" xfId="39232"/>
    <cellStyle name="Normal 5 3 12 10" xfId="39233"/>
    <cellStyle name="Normal 5 3 12 10 2" xfId="39234"/>
    <cellStyle name="Normal 5 3 12 10 2 2" xfId="39235"/>
    <cellStyle name="Normal 5 3 12 11" xfId="39236"/>
    <cellStyle name="Normal 5 3 12 11 2" xfId="39237"/>
    <cellStyle name="Normal 5 3 12 11 2 2" xfId="39238"/>
    <cellStyle name="Normal 5 3 12 12" xfId="39239"/>
    <cellStyle name="Normal 5 3 12 12 2" xfId="39240"/>
    <cellStyle name="Normal 5 3 12 12 2 2" xfId="39241"/>
    <cellStyle name="Normal 5 3 12 13" xfId="39242"/>
    <cellStyle name="Normal 5 3 12 13 2" xfId="39243"/>
    <cellStyle name="Normal 5 3 12 13 2 2" xfId="39244"/>
    <cellStyle name="Normal 5 3 12 14" xfId="39245"/>
    <cellStyle name="Normal 5 3 12 14 2" xfId="39246"/>
    <cellStyle name="Normal 5 3 12 14 2 2" xfId="39247"/>
    <cellStyle name="Normal 5 3 12 15" xfId="39248"/>
    <cellStyle name="Normal 5 3 12 15 2" xfId="39249"/>
    <cellStyle name="Normal 5 3 12 2" xfId="39250"/>
    <cellStyle name="Normal 5 3 12 2 2" xfId="39251"/>
    <cellStyle name="Normal 5 3 12 2 2 2" xfId="39252"/>
    <cellStyle name="Normal 5 3 12 3" xfId="39253"/>
    <cellStyle name="Normal 5 3 12 3 2" xfId="39254"/>
    <cellStyle name="Normal 5 3 12 3 2 2" xfId="39255"/>
    <cellStyle name="Normal 5 3 12 4" xfId="39256"/>
    <cellStyle name="Normal 5 3 12 4 2" xfId="39257"/>
    <cellStyle name="Normal 5 3 12 4 2 2" xfId="39258"/>
    <cellStyle name="Normal 5 3 12 5" xfId="39259"/>
    <cellStyle name="Normal 5 3 12 5 2" xfId="39260"/>
    <cellStyle name="Normal 5 3 12 5 2 2" xfId="39261"/>
    <cellStyle name="Normal 5 3 12 6" xfId="39262"/>
    <cellStyle name="Normal 5 3 12 6 2" xfId="39263"/>
    <cellStyle name="Normal 5 3 12 6 2 2" xfId="39264"/>
    <cellStyle name="Normal 5 3 12 7" xfId="39265"/>
    <cellStyle name="Normal 5 3 12 7 2" xfId="39266"/>
    <cellStyle name="Normal 5 3 12 7 2 2" xfId="39267"/>
    <cellStyle name="Normal 5 3 12 8" xfId="39268"/>
    <cellStyle name="Normal 5 3 12 8 2" xfId="39269"/>
    <cellStyle name="Normal 5 3 12 8 2 2" xfId="39270"/>
    <cellStyle name="Normal 5 3 12 9" xfId="39271"/>
    <cellStyle name="Normal 5 3 12 9 2" xfId="39272"/>
    <cellStyle name="Normal 5 3 12 9 2 2" xfId="39273"/>
    <cellStyle name="Normal 5 3 13" xfId="39274"/>
    <cellStyle name="Normal 5 3 13 10" xfId="39275"/>
    <cellStyle name="Normal 5 3 13 10 2" xfId="39276"/>
    <cellStyle name="Normal 5 3 13 10 2 2" xfId="39277"/>
    <cellStyle name="Normal 5 3 13 11" xfId="39278"/>
    <cellStyle name="Normal 5 3 13 11 2" xfId="39279"/>
    <cellStyle name="Normal 5 3 13 11 2 2" xfId="39280"/>
    <cellStyle name="Normal 5 3 13 12" xfId="39281"/>
    <cellStyle name="Normal 5 3 13 12 2" xfId="39282"/>
    <cellStyle name="Normal 5 3 13 12 2 2" xfId="39283"/>
    <cellStyle name="Normal 5 3 13 13" xfId="39284"/>
    <cellStyle name="Normal 5 3 13 13 2" xfId="39285"/>
    <cellStyle name="Normal 5 3 13 13 2 2" xfId="39286"/>
    <cellStyle name="Normal 5 3 13 14" xfId="39287"/>
    <cellStyle name="Normal 5 3 13 14 2" xfId="39288"/>
    <cellStyle name="Normal 5 3 13 14 2 2" xfId="39289"/>
    <cellStyle name="Normal 5 3 13 15" xfId="39290"/>
    <cellStyle name="Normal 5 3 13 15 2" xfId="39291"/>
    <cellStyle name="Normal 5 3 13 2" xfId="39292"/>
    <cellStyle name="Normal 5 3 13 2 2" xfId="39293"/>
    <cellStyle name="Normal 5 3 13 2 2 2" xfId="39294"/>
    <cellStyle name="Normal 5 3 13 3" xfId="39295"/>
    <cellStyle name="Normal 5 3 13 3 2" xfId="39296"/>
    <cellStyle name="Normal 5 3 13 3 2 2" xfId="39297"/>
    <cellStyle name="Normal 5 3 13 4" xfId="39298"/>
    <cellStyle name="Normal 5 3 13 4 2" xfId="39299"/>
    <cellStyle name="Normal 5 3 13 4 2 2" xfId="39300"/>
    <cellStyle name="Normal 5 3 13 5" xfId="39301"/>
    <cellStyle name="Normal 5 3 13 5 2" xfId="39302"/>
    <cellStyle name="Normal 5 3 13 5 2 2" xfId="39303"/>
    <cellStyle name="Normal 5 3 13 6" xfId="39304"/>
    <cellStyle name="Normal 5 3 13 6 2" xfId="39305"/>
    <cellStyle name="Normal 5 3 13 6 2 2" xfId="39306"/>
    <cellStyle name="Normal 5 3 13 7" xfId="39307"/>
    <cellStyle name="Normal 5 3 13 7 2" xfId="39308"/>
    <cellStyle name="Normal 5 3 13 7 2 2" xfId="39309"/>
    <cellStyle name="Normal 5 3 13 8" xfId="39310"/>
    <cellStyle name="Normal 5 3 13 8 2" xfId="39311"/>
    <cellStyle name="Normal 5 3 13 8 2 2" xfId="39312"/>
    <cellStyle name="Normal 5 3 13 9" xfId="39313"/>
    <cellStyle name="Normal 5 3 13 9 2" xfId="39314"/>
    <cellStyle name="Normal 5 3 13 9 2 2" xfId="39315"/>
    <cellStyle name="Normal 5 3 14" xfId="39316"/>
    <cellStyle name="Normal 5 3 14 10" xfId="39317"/>
    <cellStyle name="Normal 5 3 14 10 2" xfId="39318"/>
    <cellStyle name="Normal 5 3 14 10 2 2" xfId="39319"/>
    <cellStyle name="Normal 5 3 14 11" xfId="39320"/>
    <cellStyle name="Normal 5 3 14 11 2" xfId="39321"/>
    <cellStyle name="Normal 5 3 14 11 2 2" xfId="39322"/>
    <cellStyle name="Normal 5 3 14 12" xfId="39323"/>
    <cellStyle name="Normal 5 3 14 12 2" xfId="39324"/>
    <cellStyle name="Normal 5 3 14 12 2 2" xfId="39325"/>
    <cellStyle name="Normal 5 3 14 13" xfId="39326"/>
    <cellStyle name="Normal 5 3 14 13 2" xfId="39327"/>
    <cellStyle name="Normal 5 3 14 13 2 2" xfId="39328"/>
    <cellStyle name="Normal 5 3 14 14" xfId="39329"/>
    <cellStyle name="Normal 5 3 14 14 2" xfId="39330"/>
    <cellStyle name="Normal 5 3 14 14 2 2" xfId="39331"/>
    <cellStyle name="Normal 5 3 14 15" xfId="39332"/>
    <cellStyle name="Normal 5 3 14 15 2" xfId="39333"/>
    <cellStyle name="Normal 5 3 14 2" xfId="39334"/>
    <cellStyle name="Normal 5 3 14 2 2" xfId="39335"/>
    <cellStyle name="Normal 5 3 14 2 2 2" xfId="39336"/>
    <cellStyle name="Normal 5 3 14 3" xfId="39337"/>
    <cellStyle name="Normal 5 3 14 3 2" xfId="39338"/>
    <cellStyle name="Normal 5 3 14 3 2 2" xfId="39339"/>
    <cellStyle name="Normal 5 3 14 4" xfId="39340"/>
    <cellStyle name="Normal 5 3 14 4 2" xfId="39341"/>
    <cellStyle name="Normal 5 3 14 4 2 2" xfId="39342"/>
    <cellStyle name="Normal 5 3 14 5" xfId="39343"/>
    <cellStyle name="Normal 5 3 14 5 2" xfId="39344"/>
    <cellStyle name="Normal 5 3 14 5 2 2" xfId="39345"/>
    <cellStyle name="Normal 5 3 14 6" xfId="39346"/>
    <cellStyle name="Normal 5 3 14 6 2" xfId="39347"/>
    <cellStyle name="Normal 5 3 14 6 2 2" xfId="39348"/>
    <cellStyle name="Normal 5 3 14 7" xfId="39349"/>
    <cellStyle name="Normal 5 3 14 7 2" xfId="39350"/>
    <cellStyle name="Normal 5 3 14 7 2 2" xfId="39351"/>
    <cellStyle name="Normal 5 3 14 8" xfId="39352"/>
    <cellStyle name="Normal 5 3 14 8 2" xfId="39353"/>
    <cellStyle name="Normal 5 3 14 8 2 2" xfId="39354"/>
    <cellStyle name="Normal 5 3 14 9" xfId="39355"/>
    <cellStyle name="Normal 5 3 14 9 2" xfId="39356"/>
    <cellStyle name="Normal 5 3 14 9 2 2" xfId="39357"/>
    <cellStyle name="Normal 5 3 15" xfId="39358"/>
    <cellStyle name="Normal 5 3 15 10" xfId="39359"/>
    <cellStyle name="Normal 5 3 15 10 2" xfId="39360"/>
    <cellStyle name="Normal 5 3 15 10 2 2" xfId="39361"/>
    <cellStyle name="Normal 5 3 15 11" xfId="39362"/>
    <cellStyle name="Normal 5 3 15 11 2" xfId="39363"/>
    <cellStyle name="Normal 5 3 15 11 2 2" xfId="39364"/>
    <cellStyle name="Normal 5 3 15 12" xfId="39365"/>
    <cellStyle name="Normal 5 3 15 12 2" xfId="39366"/>
    <cellStyle name="Normal 5 3 15 12 2 2" xfId="39367"/>
    <cellStyle name="Normal 5 3 15 13" xfId="39368"/>
    <cellStyle name="Normal 5 3 15 13 2" xfId="39369"/>
    <cellStyle name="Normal 5 3 15 13 2 2" xfId="39370"/>
    <cellStyle name="Normal 5 3 15 14" xfId="39371"/>
    <cellStyle name="Normal 5 3 15 14 2" xfId="39372"/>
    <cellStyle name="Normal 5 3 15 14 2 2" xfId="39373"/>
    <cellStyle name="Normal 5 3 15 15" xfId="39374"/>
    <cellStyle name="Normal 5 3 15 15 2" xfId="39375"/>
    <cellStyle name="Normal 5 3 15 2" xfId="39376"/>
    <cellStyle name="Normal 5 3 15 2 2" xfId="39377"/>
    <cellStyle name="Normal 5 3 15 2 2 2" xfId="39378"/>
    <cellStyle name="Normal 5 3 15 3" xfId="39379"/>
    <cellStyle name="Normal 5 3 15 3 2" xfId="39380"/>
    <cellStyle name="Normal 5 3 15 3 2 2" xfId="39381"/>
    <cellStyle name="Normal 5 3 15 4" xfId="39382"/>
    <cellStyle name="Normal 5 3 15 4 2" xfId="39383"/>
    <cellStyle name="Normal 5 3 15 4 2 2" xfId="39384"/>
    <cellStyle name="Normal 5 3 15 5" xfId="39385"/>
    <cellStyle name="Normal 5 3 15 5 2" xfId="39386"/>
    <cellStyle name="Normal 5 3 15 5 2 2" xfId="39387"/>
    <cellStyle name="Normal 5 3 15 6" xfId="39388"/>
    <cellStyle name="Normal 5 3 15 6 2" xfId="39389"/>
    <cellStyle name="Normal 5 3 15 6 2 2" xfId="39390"/>
    <cellStyle name="Normal 5 3 15 7" xfId="39391"/>
    <cellStyle name="Normal 5 3 15 7 2" xfId="39392"/>
    <cellStyle name="Normal 5 3 15 7 2 2" xfId="39393"/>
    <cellStyle name="Normal 5 3 15 8" xfId="39394"/>
    <cellStyle name="Normal 5 3 15 8 2" xfId="39395"/>
    <cellStyle name="Normal 5 3 15 8 2 2" xfId="39396"/>
    <cellStyle name="Normal 5 3 15 9" xfId="39397"/>
    <cellStyle name="Normal 5 3 15 9 2" xfId="39398"/>
    <cellStyle name="Normal 5 3 15 9 2 2" xfId="39399"/>
    <cellStyle name="Normal 5 3 16" xfId="39400"/>
    <cellStyle name="Normal 5 3 16 10" xfId="39401"/>
    <cellStyle name="Normal 5 3 16 10 2" xfId="39402"/>
    <cellStyle name="Normal 5 3 16 10 2 2" xfId="39403"/>
    <cellStyle name="Normal 5 3 16 11" xfId="39404"/>
    <cellStyle name="Normal 5 3 16 11 2" xfId="39405"/>
    <cellStyle name="Normal 5 3 16 11 2 2" xfId="39406"/>
    <cellStyle name="Normal 5 3 16 12" xfId="39407"/>
    <cellStyle name="Normal 5 3 16 12 2" xfId="39408"/>
    <cellStyle name="Normal 5 3 16 12 2 2" xfId="39409"/>
    <cellStyle name="Normal 5 3 16 13" xfId="39410"/>
    <cellStyle name="Normal 5 3 16 13 2" xfId="39411"/>
    <cellStyle name="Normal 5 3 16 13 2 2" xfId="39412"/>
    <cellStyle name="Normal 5 3 16 14" xfId="39413"/>
    <cellStyle name="Normal 5 3 16 14 2" xfId="39414"/>
    <cellStyle name="Normal 5 3 16 14 2 2" xfId="39415"/>
    <cellStyle name="Normal 5 3 16 15" xfId="39416"/>
    <cellStyle name="Normal 5 3 16 15 2" xfId="39417"/>
    <cellStyle name="Normal 5 3 16 2" xfId="39418"/>
    <cellStyle name="Normal 5 3 16 2 2" xfId="39419"/>
    <cellStyle name="Normal 5 3 16 2 2 2" xfId="39420"/>
    <cellStyle name="Normal 5 3 16 3" xfId="39421"/>
    <cellStyle name="Normal 5 3 16 3 2" xfId="39422"/>
    <cellStyle name="Normal 5 3 16 3 2 2" xfId="39423"/>
    <cellStyle name="Normal 5 3 16 4" xfId="39424"/>
    <cellStyle name="Normal 5 3 16 4 2" xfId="39425"/>
    <cellStyle name="Normal 5 3 16 4 2 2" xfId="39426"/>
    <cellStyle name="Normal 5 3 16 5" xfId="39427"/>
    <cellStyle name="Normal 5 3 16 5 2" xfId="39428"/>
    <cellStyle name="Normal 5 3 16 5 2 2" xfId="39429"/>
    <cellStyle name="Normal 5 3 16 6" xfId="39430"/>
    <cellStyle name="Normal 5 3 16 6 2" xfId="39431"/>
    <cellStyle name="Normal 5 3 16 6 2 2" xfId="39432"/>
    <cellStyle name="Normal 5 3 16 7" xfId="39433"/>
    <cellStyle name="Normal 5 3 16 7 2" xfId="39434"/>
    <cellStyle name="Normal 5 3 16 7 2 2" xfId="39435"/>
    <cellStyle name="Normal 5 3 16 8" xfId="39436"/>
    <cellStyle name="Normal 5 3 16 8 2" xfId="39437"/>
    <cellStyle name="Normal 5 3 16 8 2 2" xfId="39438"/>
    <cellStyle name="Normal 5 3 16 9" xfId="39439"/>
    <cellStyle name="Normal 5 3 16 9 2" xfId="39440"/>
    <cellStyle name="Normal 5 3 16 9 2 2" xfId="39441"/>
    <cellStyle name="Normal 5 3 17" xfId="39442"/>
    <cellStyle name="Normal 5 3 17 10" xfId="39443"/>
    <cellStyle name="Normal 5 3 17 10 2" xfId="39444"/>
    <cellStyle name="Normal 5 3 17 10 2 2" xfId="39445"/>
    <cellStyle name="Normal 5 3 17 11" xfId="39446"/>
    <cellStyle name="Normal 5 3 17 11 2" xfId="39447"/>
    <cellStyle name="Normal 5 3 17 11 2 2" xfId="39448"/>
    <cellStyle name="Normal 5 3 17 12" xfId="39449"/>
    <cellStyle name="Normal 5 3 17 12 2" xfId="39450"/>
    <cellStyle name="Normal 5 3 17 12 2 2" xfId="39451"/>
    <cellStyle name="Normal 5 3 17 13" xfId="39452"/>
    <cellStyle name="Normal 5 3 17 13 2" xfId="39453"/>
    <cellStyle name="Normal 5 3 17 13 2 2" xfId="39454"/>
    <cellStyle name="Normal 5 3 17 14" xfId="39455"/>
    <cellStyle name="Normal 5 3 17 14 2" xfId="39456"/>
    <cellStyle name="Normal 5 3 17 14 2 2" xfId="39457"/>
    <cellStyle name="Normal 5 3 17 15" xfId="39458"/>
    <cellStyle name="Normal 5 3 17 15 2" xfId="39459"/>
    <cellStyle name="Normal 5 3 17 2" xfId="39460"/>
    <cellStyle name="Normal 5 3 17 2 2" xfId="39461"/>
    <cellStyle name="Normal 5 3 17 2 2 2" xfId="39462"/>
    <cellStyle name="Normal 5 3 17 3" xfId="39463"/>
    <cellStyle name="Normal 5 3 17 3 2" xfId="39464"/>
    <cellStyle name="Normal 5 3 17 3 2 2" xfId="39465"/>
    <cellStyle name="Normal 5 3 17 4" xfId="39466"/>
    <cellStyle name="Normal 5 3 17 4 2" xfId="39467"/>
    <cellStyle name="Normal 5 3 17 4 2 2" xfId="39468"/>
    <cellStyle name="Normal 5 3 17 5" xfId="39469"/>
    <cellStyle name="Normal 5 3 17 5 2" xfId="39470"/>
    <cellStyle name="Normal 5 3 17 5 2 2" xfId="39471"/>
    <cellStyle name="Normal 5 3 17 6" xfId="39472"/>
    <cellStyle name="Normal 5 3 17 6 2" xfId="39473"/>
    <cellStyle name="Normal 5 3 17 6 2 2" xfId="39474"/>
    <cellStyle name="Normal 5 3 17 7" xfId="39475"/>
    <cellStyle name="Normal 5 3 17 7 2" xfId="39476"/>
    <cellStyle name="Normal 5 3 17 7 2 2" xfId="39477"/>
    <cellStyle name="Normal 5 3 17 8" xfId="39478"/>
    <cellStyle name="Normal 5 3 17 8 2" xfId="39479"/>
    <cellStyle name="Normal 5 3 17 8 2 2" xfId="39480"/>
    <cellStyle name="Normal 5 3 17 9" xfId="39481"/>
    <cellStyle name="Normal 5 3 17 9 2" xfId="39482"/>
    <cellStyle name="Normal 5 3 17 9 2 2" xfId="39483"/>
    <cellStyle name="Normal 5 3 18" xfId="39484"/>
    <cellStyle name="Normal 5 3 18 10" xfId="39485"/>
    <cellStyle name="Normal 5 3 18 10 2" xfId="39486"/>
    <cellStyle name="Normal 5 3 18 10 2 2" xfId="39487"/>
    <cellStyle name="Normal 5 3 18 11" xfId="39488"/>
    <cellStyle name="Normal 5 3 18 11 2" xfId="39489"/>
    <cellStyle name="Normal 5 3 18 11 2 2" xfId="39490"/>
    <cellStyle name="Normal 5 3 18 12" xfId="39491"/>
    <cellStyle name="Normal 5 3 18 12 2" xfId="39492"/>
    <cellStyle name="Normal 5 3 18 12 2 2" xfId="39493"/>
    <cellStyle name="Normal 5 3 18 13" xfId="39494"/>
    <cellStyle name="Normal 5 3 18 13 2" xfId="39495"/>
    <cellStyle name="Normal 5 3 18 13 2 2" xfId="39496"/>
    <cellStyle name="Normal 5 3 18 14" xfId="39497"/>
    <cellStyle name="Normal 5 3 18 14 2" xfId="39498"/>
    <cellStyle name="Normal 5 3 18 14 2 2" xfId="39499"/>
    <cellStyle name="Normal 5 3 18 15" xfId="39500"/>
    <cellStyle name="Normal 5 3 18 15 2" xfId="39501"/>
    <cellStyle name="Normal 5 3 18 2" xfId="39502"/>
    <cellStyle name="Normal 5 3 18 2 2" xfId="39503"/>
    <cellStyle name="Normal 5 3 18 2 2 2" xfId="39504"/>
    <cellStyle name="Normal 5 3 18 3" xfId="39505"/>
    <cellStyle name="Normal 5 3 18 3 2" xfId="39506"/>
    <cellStyle name="Normal 5 3 18 3 2 2" xfId="39507"/>
    <cellStyle name="Normal 5 3 18 4" xfId="39508"/>
    <cellStyle name="Normal 5 3 18 4 2" xfId="39509"/>
    <cellStyle name="Normal 5 3 18 4 2 2" xfId="39510"/>
    <cellStyle name="Normal 5 3 18 5" xfId="39511"/>
    <cellStyle name="Normal 5 3 18 5 2" xfId="39512"/>
    <cellStyle name="Normal 5 3 18 5 2 2" xfId="39513"/>
    <cellStyle name="Normal 5 3 18 6" xfId="39514"/>
    <cellStyle name="Normal 5 3 18 6 2" xfId="39515"/>
    <cellStyle name="Normal 5 3 18 6 2 2" xfId="39516"/>
    <cellStyle name="Normal 5 3 18 7" xfId="39517"/>
    <cellStyle name="Normal 5 3 18 7 2" xfId="39518"/>
    <cellStyle name="Normal 5 3 18 7 2 2" xfId="39519"/>
    <cellStyle name="Normal 5 3 18 8" xfId="39520"/>
    <cellStyle name="Normal 5 3 18 8 2" xfId="39521"/>
    <cellStyle name="Normal 5 3 18 8 2 2" xfId="39522"/>
    <cellStyle name="Normal 5 3 18 9" xfId="39523"/>
    <cellStyle name="Normal 5 3 18 9 2" xfId="39524"/>
    <cellStyle name="Normal 5 3 18 9 2 2" xfId="39525"/>
    <cellStyle name="Normal 5 3 19" xfId="39526"/>
    <cellStyle name="Normal 5 3 19 10" xfId="39527"/>
    <cellStyle name="Normal 5 3 19 10 2" xfId="39528"/>
    <cellStyle name="Normal 5 3 19 10 2 2" xfId="39529"/>
    <cellStyle name="Normal 5 3 19 11" xfId="39530"/>
    <cellStyle name="Normal 5 3 19 11 2" xfId="39531"/>
    <cellStyle name="Normal 5 3 19 11 2 2" xfId="39532"/>
    <cellStyle name="Normal 5 3 19 12" xfId="39533"/>
    <cellStyle name="Normal 5 3 19 12 2" xfId="39534"/>
    <cellStyle name="Normal 5 3 19 12 2 2" xfId="39535"/>
    <cellStyle name="Normal 5 3 19 13" xfId="39536"/>
    <cellStyle name="Normal 5 3 19 13 2" xfId="39537"/>
    <cellStyle name="Normal 5 3 19 13 2 2" xfId="39538"/>
    <cellStyle name="Normal 5 3 19 14" xfId="39539"/>
    <cellStyle name="Normal 5 3 19 14 2" xfId="39540"/>
    <cellStyle name="Normal 5 3 19 14 2 2" xfId="39541"/>
    <cellStyle name="Normal 5 3 19 15" xfId="39542"/>
    <cellStyle name="Normal 5 3 19 15 2" xfId="39543"/>
    <cellStyle name="Normal 5 3 19 2" xfId="39544"/>
    <cellStyle name="Normal 5 3 19 2 2" xfId="39545"/>
    <cellStyle name="Normal 5 3 19 2 2 2" xfId="39546"/>
    <cellStyle name="Normal 5 3 19 3" xfId="39547"/>
    <cellStyle name="Normal 5 3 19 3 2" xfId="39548"/>
    <cellStyle name="Normal 5 3 19 3 2 2" xfId="39549"/>
    <cellStyle name="Normal 5 3 19 4" xfId="39550"/>
    <cellStyle name="Normal 5 3 19 4 2" xfId="39551"/>
    <cellStyle name="Normal 5 3 19 4 2 2" xfId="39552"/>
    <cellStyle name="Normal 5 3 19 5" xfId="39553"/>
    <cellStyle name="Normal 5 3 19 5 2" xfId="39554"/>
    <cellStyle name="Normal 5 3 19 5 2 2" xfId="39555"/>
    <cellStyle name="Normal 5 3 19 6" xfId="39556"/>
    <cellStyle name="Normal 5 3 19 6 2" xfId="39557"/>
    <cellStyle name="Normal 5 3 19 6 2 2" xfId="39558"/>
    <cellStyle name="Normal 5 3 19 7" xfId="39559"/>
    <cellStyle name="Normal 5 3 19 7 2" xfId="39560"/>
    <cellStyle name="Normal 5 3 19 7 2 2" xfId="39561"/>
    <cellStyle name="Normal 5 3 19 8" xfId="39562"/>
    <cellStyle name="Normal 5 3 19 8 2" xfId="39563"/>
    <cellStyle name="Normal 5 3 19 8 2 2" xfId="39564"/>
    <cellStyle name="Normal 5 3 19 9" xfId="39565"/>
    <cellStyle name="Normal 5 3 19 9 2" xfId="39566"/>
    <cellStyle name="Normal 5 3 19 9 2 2" xfId="39567"/>
    <cellStyle name="Normal 5 3 2" xfId="39568"/>
    <cellStyle name="Normal 5 3 2 10" xfId="39569"/>
    <cellStyle name="Normal 5 3 2 10 2" xfId="39570"/>
    <cellStyle name="Normal 5 3 2 10 2 2" xfId="39571"/>
    <cellStyle name="Normal 5 3 2 11" xfId="39572"/>
    <cellStyle name="Normal 5 3 2 11 2" xfId="39573"/>
    <cellStyle name="Normal 5 3 2 11 2 2" xfId="39574"/>
    <cellStyle name="Normal 5 3 2 12" xfId="39575"/>
    <cellStyle name="Normal 5 3 2 12 2" xfId="39576"/>
    <cellStyle name="Normal 5 3 2 12 2 2" xfId="39577"/>
    <cellStyle name="Normal 5 3 2 13" xfId="39578"/>
    <cellStyle name="Normal 5 3 2 13 2" xfId="39579"/>
    <cellStyle name="Normal 5 3 2 13 2 2" xfId="39580"/>
    <cellStyle name="Normal 5 3 2 14" xfId="39581"/>
    <cellStyle name="Normal 5 3 2 14 2" xfId="39582"/>
    <cellStyle name="Normal 5 3 2 14 2 2" xfId="39583"/>
    <cellStyle name="Normal 5 3 2 15" xfId="39584"/>
    <cellStyle name="Normal 5 3 2 15 2" xfId="39585"/>
    <cellStyle name="Normal 5 3 2 2" xfId="39586"/>
    <cellStyle name="Normal 5 3 2 2 2" xfId="39587"/>
    <cellStyle name="Normal 5 3 2 2 2 2" xfId="39588"/>
    <cellStyle name="Normal 5 3 2 3" xfId="39589"/>
    <cellStyle name="Normal 5 3 2 3 2" xfId="39590"/>
    <cellStyle name="Normal 5 3 2 3 2 2" xfId="39591"/>
    <cellStyle name="Normal 5 3 2 4" xfId="39592"/>
    <cellStyle name="Normal 5 3 2 4 2" xfId="39593"/>
    <cellStyle name="Normal 5 3 2 4 2 2" xfId="39594"/>
    <cellStyle name="Normal 5 3 2 5" xfId="39595"/>
    <cellStyle name="Normal 5 3 2 5 2" xfId="39596"/>
    <cellStyle name="Normal 5 3 2 5 2 2" xfId="39597"/>
    <cellStyle name="Normal 5 3 2 6" xfId="39598"/>
    <cellStyle name="Normal 5 3 2 6 2" xfId="39599"/>
    <cellStyle name="Normal 5 3 2 6 2 2" xfId="39600"/>
    <cellStyle name="Normal 5 3 2 7" xfId="39601"/>
    <cellStyle name="Normal 5 3 2 7 2" xfId="39602"/>
    <cellStyle name="Normal 5 3 2 7 2 2" xfId="39603"/>
    <cellStyle name="Normal 5 3 2 8" xfId="39604"/>
    <cellStyle name="Normal 5 3 2 8 2" xfId="39605"/>
    <cellStyle name="Normal 5 3 2 8 2 2" xfId="39606"/>
    <cellStyle name="Normal 5 3 2 9" xfId="39607"/>
    <cellStyle name="Normal 5 3 2 9 2" xfId="39608"/>
    <cellStyle name="Normal 5 3 2 9 2 2" xfId="39609"/>
    <cellStyle name="Normal 5 3 20" xfId="39610"/>
    <cellStyle name="Normal 5 3 20 10" xfId="39611"/>
    <cellStyle name="Normal 5 3 20 10 2" xfId="39612"/>
    <cellStyle name="Normal 5 3 20 10 2 2" xfId="39613"/>
    <cellStyle name="Normal 5 3 20 11" xfId="39614"/>
    <cellStyle name="Normal 5 3 20 11 2" xfId="39615"/>
    <cellStyle name="Normal 5 3 20 11 2 2" xfId="39616"/>
    <cellStyle name="Normal 5 3 20 12" xfId="39617"/>
    <cellStyle name="Normal 5 3 20 12 2" xfId="39618"/>
    <cellStyle name="Normal 5 3 20 12 2 2" xfId="39619"/>
    <cellStyle name="Normal 5 3 20 13" xfId="39620"/>
    <cellStyle name="Normal 5 3 20 13 2" xfId="39621"/>
    <cellStyle name="Normal 5 3 20 13 2 2" xfId="39622"/>
    <cellStyle name="Normal 5 3 20 14" xfId="39623"/>
    <cellStyle name="Normal 5 3 20 14 2" xfId="39624"/>
    <cellStyle name="Normal 5 3 20 14 2 2" xfId="39625"/>
    <cellStyle name="Normal 5 3 20 15" xfId="39626"/>
    <cellStyle name="Normal 5 3 20 15 2" xfId="39627"/>
    <cellStyle name="Normal 5 3 20 2" xfId="39628"/>
    <cellStyle name="Normal 5 3 20 2 2" xfId="39629"/>
    <cellStyle name="Normal 5 3 20 2 2 2" xfId="39630"/>
    <cellStyle name="Normal 5 3 20 3" xfId="39631"/>
    <cellStyle name="Normal 5 3 20 3 2" xfId="39632"/>
    <cellStyle name="Normal 5 3 20 3 2 2" xfId="39633"/>
    <cellStyle name="Normal 5 3 20 4" xfId="39634"/>
    <cellStyle name="Normal 5 3 20 4 2" xfId="39635"/>
    <cellStyle name="Normal 5 3 20 4 2 2" xfId="39636"/>
    <cellStyle name="Normal 5 3 20 5" xfId="39637"/>
    <cellStyle name="Normal 5 3 20 5 2" xfId="39638"/>
    <cellStyle name="Normal 5 3 20 5 2 2" xfId="39639"/>
    <cellStyle name="Normal 5 3 20 6" xfId="39640"/>
    <cellStyle name="Normal 5 3 20 6 2" xfId="39641"/>
    <cellStyle name="Normal 5 3 20 6 2 2" xfId="39642"/>
    <cellStyle name="Normal 5 3 20 7" xfId="39643"/>
    <cellStyle name="Normal 5 3 20 7 2" xfId="39644"/>
    <cellStyle name="Normal 5 3 20 7 2 2" xfId="39645"/>
    <cellStyle name="Normal 5 3 20 8" xfId="39646"/>
    <cellStyle name="Normal 5 3 20 8 2" xfId="39647"/>
    <cellStyle name="Normal 5 3 20 8 2 2" xfId="39648"/>
    <cellStyle name="Normal 5 3 20 9" xfId="39649"/>
    <cellStyle name="Normal 5 3 20 9 2" xfId="39650"/>
    <cellStyle name="Normal 5 3 20 9 2 2" xfId="39651"/>
    <cellStyle name="Normal 5 3 21" xfId="39652"/>
    <cellStyle name="Normal 5 3 21 10" xfId="39653"/>
    <cellStyle name="Normal 5 3 21 10 2" xfId="39654"/>
    <cellStyle name="Normal 5 3 21 10 2 2" xfId="39655"/>
    <cellStyle name="Normal 5 3 21 11" xfId="39656"/>
    <cellStyle name="Normal 5 3 21 11 2" xfId="39657"/>
    <cellStyle name="Normal 5 3 21 11 2 2" xfId="39658"/>
    <cellStyle name="Normal 5 3 21 12" xfId="39659"/>
    <cellStyle name="Normal 5 3 21 12 2" xfId="39660"/>
    <cellStyle name="Normal 5 3 21 12 2 2" xfId="39661"/>
    <cellStyle name="Normal 5 3 21 13" xfId="39662"/>
    <cellStyle name="Normal 5 3 21 13 2" xfId="39663"/>
    <cellStyle name="Normal 5 3 21 13 2 2" xfId="39664"/>
    <cellStyle name="Normal 5 3 21 14" xfId="39665"/>
    <cellStyle name="Normal 5 3 21 14 2" xfId="39666"/>
    <cellStyle name="Normal 5 3 21 14 2 2" xfId="39667"/>
    <cellStyle name="Normal 5 3 21 15" xfId="39668"/>
    <cellStyle name="Normal 5 3 21 15 2" xfId="39669"/>
    <cellStyle name="Normal 5 3 21 2" xfId="39670"/>
    <cellStyle name="Normal 5 3 21 2 2" xfId="39671"/>
    <cellStyle name="Normal 5 3 21 2 2 2" xfId="39672"/>
    <cellStyle name="Normal 5 3 21 3" xfId="39673"/>
    <cellStyle name="Normal 5 3 21 3 2" xfId="39674"/>
    <cellStyle name="Normal 5 3 21 3 2 2" xfId="39675"/>
    <cellStyle name="Normal 5 3 21 4" xfId="39676"/>
    <cellStyle name="Normal 5 3 21 4 2" xfId="39677"/>
    <cellStyle name="Normal 5 3 21 4 2 2" xfId="39678"/>
    <cellStyle name="Normal 5 3 21 5" xfId="39679"/>
    <cellStyle name="Normal 5 3 21 5 2" xfId="39680"/>
    <cellStyle name="Normal 5 3 21 5 2 2" xfId="39681"/>
    <cellStyle name="Normal 5 3 21 6" xfId="39682"/>
    <cellStyle name="Normal 5 3 21 6 2" xfId="39683"/>
    <cellStyle name="Normal 5 3 21 6 2 2" xfId="39684"/>
    <cellStyle name="Normal 5 3 21 7" xfId="39685"/>
    <cellStyle name="Normal 5 3 21 7 2" xfId="39686"/>
    <cellStyle name="Normal 5 3 21 7 2 2" xfId="39687"/>
    <cellStyle name="Normal 5 3 21 8" xfId="39688"/>
    <cellStyle name="Normal 5 3 21 8 2" xfId="39689"/>
    <cellStyle name="Normal 5 3 21 8 2 2" xfId="39690"/>
    <cellStyle name="Normal 5 3 21 9" xfId="39691"/>
    <cellStyle name="Normal 5 3 21 9 2" xfId="39692"/>
    <cellStyle name="Normal 5 3 21 9 2 2" xfId="39693"/>
    <cellStyle name="Normal 5 3 22" xfId="39694"/>
    <cellStyle name="Normal 5 3 22 10" xfId="39695"/>
    <cellStyle name="Normal 5 3 22 10 2" xfId="39696"/>
    <cellStyle name="Normal 5 3 22 10 2 2" xfId="39697"/>
    <cellStyle name="Normal 5 3 22 11" xfId="39698"/>
    <cellStyle name="Normal 5 3 22 11 2" xfId="39699"/>
    <cellStyle name="Normal 5 3 22 11 2 2" xfId="39700"/>
    <cellStyle name="Normal 5 3 22 12" xfId="39701"/>
    <cellStyle name="Normal 5 3 22 12 2" xfId="39702"/>
    <cellStyle name="Normal 5 3 22 12 2 2" xfId="39703"/>
    <cellStyle name="Normal 5 3 22 13" xfId="39704"/>
    <cellStyle name="Normal 5 3 22 13 2" xfId="39705"/>
    <cellStyle name="Normal 5 3 22 13 2 2" xfId="39706"/>
    <cellStyle name="Normal 5 3 22 14" xfId="39707"/>
    <cellStyle name="Normal 5 3 22 14 2" xfId="39708"/>
    <cellStyle name="Normal 5 3 22 14 2 2" xfId="39709"/>
    <cellStyle name="Normal 5 3 22 15" xfId="39710"/>
    <cellStyle name="Normal 5 3 22 15 2" xfId="39711"/>
    <cellStyle name="Normal 5 3 22 2" xfId="39712"/>
    <cellStyle name="Normal 5 3 22 2 2" xfId="39713"/>
    <cellStyle name="Normal 5 3 22 2 2 2" xfId="39714"/>
    <cellStyle name="Normal 5 3 22 3" xfId="39715"/>
    <cellStyle name="Normal 5 3 22 3 2" xfId="39716"/>
    <cellStyle name="Normal 5 3 22 3 2 2" xfId="39717"/>
    <cellStyle name="Normal 5 3 22 4" xfId="39718"/>
    <cellStyle name="Normal 5 3 22 4 2" xfId="39719"/>
    <cellStyle name="Normal 5 3 22 4 2 2" xfId="39720"/>
    <cellStyle name="Normal 5 3 22 5" xfId="39721"/>
    <cellStyle name="Normal 5 3 22 5 2" xfId="39722"/>
    <cellStyle name="Normal 5 3 22 5 2 2" xfId="39723"/>
    <cellStyle name="Normal 5 3 22 6" xfId="39724"/>
    <cellStyle name="Normal 5 3 22 6 2" xfId="39725"/>
    <cellStyle name="Normal 5 3 22 6 2 2" xfId="39726"/>
    <cellStyle name="Normal 5 3 22 7" xfId="39727"/>
    <cellStyle name="Normal 5 3 22 7 2" xfId="39728"/>
    <cellStyle name="Normal 5 3 22 7 2 2" xfId="39729"/>
    <cellStyle name="Normal 5 3 22 8" xfId="39730"/>
    <cellStyle name="Normal 5 3 22 8 2" xfId="39731"/>
    <cellStyle name="Normal 5 3 22 8 2 2" xfId="39732"/>
    <cellStyle name="Normal 5 3 22 9" xfId="39733"/>
    <cellStyle name="Normal 5 3 22 9 2" xfId="39734"/>
    <cellStyle name="Normal 5 3 22 9 2 2" xfId="39735"/>
    <cellStyle name="Normal 5 3 23" xfId="39736"/>
    <cellStyle name="Normal 5 3 23 10" xfId="39737"/>
    <cellStyle name="Normal 5 3 23 10 2" xfId="39738"/>
    <cellStyle name="Normal 5 3 23 10 2 2" xfId="39739"/>
    <cellStyle name="Normal 5 3 23 11" xfId="39740"/>
    <cellStyle name="Normal 5 3 23 11 2" xfId="39741"/>
    <cellStyle name="Normal 5 3 23 11 2 2" xfId="39742"/>
    <cellStyle name="Normal 5 3 23 12" xfId="39743"/>
    <cellStyle name="Normal 5 3 23 12 2" xfId="39744"/>
    <cellStyle name="Normal 5 3 23 12 2 2" xfId="39745"/>
    <cellStyle name="Normal 5 3 23 13" xfId="39746"/>
    <cellStyle name="Normal 5 3 23 13 2" xfId="39747"/>
    <cellStyle name="Normal 5 3 23 13 2 2" xfId="39748"/>
    <cellStyle name="Normal 5 3 23 14" xfId="39749"/>
    <cellStyle name="Normal 5 3 23 14 2" xfId="39750"/>
    <cellStyle name="Normal 5 3 23 14 2 2" xfId="39751"/>
    <cellStyle name="Normal 5 3 23 15" xfId="39752"/>
    <cellStyle name="Normal 5 3 23 15 2" xfId="39753"/>
    <cellStyle name="Normal 5 3 23 2" xfId="39754"/>
    <cellStyle name="Normal 5 3 23 2 2" xfId="39755"/>
    <cellStyle name="Normal 5 3 23 2 2 2" xfId="39756"/>
    <cellStyle name="Normal 5 3 23 3" xfId="39757"/>
    <cellStyle name="Normal 5 3 23 3 2" xfId="39758"/>
    <cellStyle name="Normal 5 3 23 3 2 2" xfId="39759"/>
    <cellStyle name="Normal 5 3 23 4" xfId="39760"/>
    <cellStyle name="Normal 5 3 23 4 2" xfId="39761"/>
    <cellStyle name="Normal 5 3 23 4 2 2" xfId="39762"/>
    <cellStyle name="Normal 5 3 23 5" xfId="39763"/>
    <cellStyle name="Normal 5 3 23 5 2" xfId="39764"/>
    <cellStyle name="Normal 5 3 23 5 2 2" xfId="39765"/>
    <cellStyle name="Normal 5 3 23 6" xfId="39766"/>
    <cellStyle name="Normal 5 3 23 6 2" xfId="39767"/>
    <cellStyle name="Normal 5 3 23 6 2 2" xfId="39768"/>
    <cellStyle name="Normal 5 3 23 7" xfId="39769"/>
    <cellStyle name="Normal 5 3 23 7 2" xfId="39770"/>
    <cellStyle name="Normal 5 3 23 7 2 2" xfId="39771"/>
    <cellStyle name="Normal 5 3 23 8" xfId="39772"/>
    <cellStyle name="Normal 5 3 23 8 2" xfId="39773"/>
    <cellStyle name="Normal 5 3 23 8 2 2" xfId="39774"/>
    <cellStyle name="Normal 5 3 23 9" xfId="39775"/>
    <cellStyle name="Normal 5 3 23 9 2" xfId="39776"/>
    <cellStyle name="Normal 5 3 23 9 2 2" xfId="39777"/>
    <cellStyle name="Normal 5 3 24" xfId="39778"/>
    <cellStyle name="Normal 5 3 24 2" xfId="39779"/>
    <cellStyle name="Normal 5 3 24 2 2" xfId="39780"/>
    <cellStyle name="Normal 5 3 25" xfId="39781"/>
    <cellStyle name="Normal 5 3 25 2" xfId="39782"/>
    <cellStyle name="Normal 5 3 25 2 2" xfId="39783"/>
    <cellStyle name="Normal 5 3 26" xfId="39784"/>
    <cellStyle name="Normal 5 3 26 2" xfId="39785"/>
    <cellStyle name="Normal 5 3 26 2 2" xfId="39786"/>
    <cellStyle name="Normal 5 3 27" xfId="39787"/>
    <cellStyle name="Normal 5 3 27 2" xfId="39788"/>
    <cellStyle name="Normal 5 3 27 2 2" xfId="39789"/>
    <cellStyle name="Normal 5 3 28" xfId="39790"/>
    <cellStyle name="Normal 5 3 28 2" xfId="39791"/>
    <cellStyle name="Normal 5 3 28 2 2" xfId="39792"/>
    <cellStyle name="Normal 5 3 29" xfId="39793"/>
    <cellStyle name="Normal 5 3 29 2" xfId="39794"/>
    <cellStyle name="Normal 5 3 29 2 2" xfId="39795"/>
    <cellStyle name="Normal 5 3 3" xfId="39796"/>
    <cellStyle name="Normal 5 3 3 10" xfId="39797"/>
    <cellStyle name="Normal 5 3 3 10 2" xfId="39798"/>
    <cellStyle name="Normal 5 3 3 10 2 2" xfId="39799"/>
    <cellStyle name="Normal 5 3 3 11" xfId="39800"/>
    <cellStyle name="Normal 5 3 3 11 2" xfId="39801"/>
    <cellStyle name="Normal 5 3 3 11 2 2" xfId="39802"/>
    <cellStyle name="Normal 5 3 3 12" xfId="39803"/>
    <cellStyle name="Normal 5 3 3 12 2" xfId="39804"/>
    <cellStyle name="Normal 5 3 3 12 2 2" xfId="39805"/>
    <cellStyle name="Normal 5 3 3 13" xfId="39806"/>
    <cellStyle name="Normal 5 3 3 13 2" xfId="39807"/>
    <cellStyle name="Normal 5 3 3 13 2 2" xfId="39808"/>
    <cellStyle name="Normal 5 3 3 14" xfId="39809"/>
    <cellStyle name="Normal 5 3 3 14 2" xfId="39810"/>
    <cellStyle name="Normal 5 3 3 14 2 2" xfId="39811"/>
    <cellStyle name="Normal 5 3 3 15" xfId="39812"/>
    <cellStyle name="Normal 5 3 3 15 2" xfId="39813"/>
    <cellStyle name="Normal 5 3 3 2" xfId="39814"/>
    <cellStyle name="Normal 5 3 3 2 2" xfId="39815"/>
    <cellStyle name="Normal 5 3 3 2 2 2" xfId="39816"/>
    <cellStyle name="Normal 5 3 3 3" xfId="39817"/>
    <cellStyle name="Normal 5 3 3 3 2" xfId="39818"/>
    <cellStyle name="Normal 5 3 3 3 2 2" xfId="39819"/>
    <cellStyle name="Normal 5 3 3 4" xfId="39820"/>
    <cellStyle name="Normal 5 3 3 4 2" xfId="39821"/>
    <cellStyle name="Normal 5 3 3 4 2 2" xfId="39822"/>
    <cellStyle name="Normal 5 3 3 5" xfId="39823"/>
    <cellStyle name="Normal 5 3 3 5 2" xfId="39824"/>
    <cellStyle name="Normal 5 3 3 5 2 2" xfId="39825"/>
    <cellStyle name="Normal 5 3 3 6" xfId="39826"/>
    <cellStyle name="Normal 5 3 3 6 2" xfId="39827"/>
    <cellStyle name="Normal 5 3 3 6 2 2" xfId="39828"/>
    <cellStyle name="Normal 5 3 3 7" xfId="39829"/>
    <cellStyle name="Normal 5 3 3 7 2" xfId="39830"/>
    <cellStyle name="Normal 5 3 3 7 2 2" xfId="39831"/>
    <cellStyle name="Normal 5 3 3 8" xfId="39832"/>
    <cellStyle name="Normal 5 3 3 8 2" xfId="39833"/>
    <cellStyle name="Normal 5 3 3 8 2 2" xfId="39834"/>
    <cellStyle name="Normal 5 3 3 9" xfId="39835"/>
    <cellStyle name="Normal 5 3 3 9 2" xfId="39836"/>
    <cellStyle name="Normal 5 3 3 9 2 2" xfId="39837"/>
    <cellStyle name="Normal 5 3 30" xfId="39838"/>
    <cellStyle name="Normal 5 3 30 2" xfId="39839"/>
    <cellStyle name="Normal 5 3 30 2 2" xfId="39840"/>
    <cellStyle name="Normal 5 3 31" xfId="39841"/>
    <cellStyle name="Normal 5 3 31 2" xfId="39842"/>
    <cellStyle name="Normal 5 3 31 2 2" xfId="39843"/>
    <cellStyle name="Normal 5 3 32" xfId="39844"/>
    <cellStyle name="Normal 5 3 32 2" xfId="39845"/>
    <cellStyle name="Normal 5 3 32 2 2" xfId="39846"/>
    <cellStyle name="Normal 5 3 33" xfId="39847"/>
    <cellStyle name="Normal 5 3 33 2" xfId="39848"/>
    <cellStyle name="Normal 5 3 33 2 2" xfId="39849"/>
    <cellStyle name="Normal 5 3 34" xfId="39850"/>
    <cellStyle name="Normal 5 3 34 2" xfId="39851"/>
    <cellStyle name="Normal 5 3 34 2 2" xfId="39852"/>
    <cellStyle name="Normal 5 3 35" xfId="39853"/>
    <cellStyle name="Normal 5 3 35 2" xfId="39854"/>
    <cellStyle name="Normal 5 3 35 2 2" xfId="39855"/>
    <cellStyle name="Normal 5 3 36" xfId="39856"/>
    <cellStyle name="Normal 5 3 36 2" xfId="39857"/>
    <cellStyle name="Normal 5 3 36 2 2" xfId="39858"/>
    <cellStyle name="Normal 5 3 37" xfId="39859"/>
    <cellStyle name="Normal 5 3 37 2" xfId="39860"/>
    <cellStyle name="Normal 5 3 4" xfId="39861"/>
    <cellStyle name="Normal 5 3 4 10" xfId="39862"/>
    <cellStyle name="Normal 5 3 4 10 2" xfId="39863"/>
    <cellStyle name="Normal 5 3 4 10 2 2" xfId="39864"/>
    <cellStyle name="Normal 5 3 4 11" xfId="39865"/>
    <cellStyle name="Normal 5 3 4 11 2" xfId="39866"/>
    <cellStyle name="Normal 5 3 4 11 2 2" xfId="39867"/>
    <cellStyle name="Normal 5 3 4 12" xfId="39868"/>
    <cellStyle name="Normal 5 3 4 12 2" xfId="39869"/>
    <cellStyle name="Normal 5 3 4 12 2 2" xfId="39870"/>
    <cellStyle name="Normal 5 3 4 13" xfId="39871"/>
    <cellStyle name="Normal 5 3 4 13 2" xfId="39872"/>
    <cellStyle name="Normal 5 3 4 13 2 2" xfId="39873"/>
    <cellStyle name="Normal 5 3 4 14" xfId="39874"/>
    <cellStyle name="Normal 5 3 4 14 2" xfId="39875"/>
    <cellStyle name="Normal 5 3 4 14 2 2" xfId="39876"/>
    <cellStyle name="Normal 5 3 4 15" xfId="39877"/>
    <cellStyle name="Normal 5 3 4 15 2" xfId="39878"/>
    <cellStyle name="Normal 5 3 4 2" xfId="39879"/>
    <cellStyle name="Normal 5 3 4 2 2" xfId="39880"/>
    <cellStyle name="Normal 5 3 4 2 2 2" xfId="39881"/>
    <cellStyle name="Normal 5 3 4 3" xfId="39882"/>
    <cellStyle name="Normal 5 3 4 3 2" xfId="39883"/>
    <cellStyle name="Normal 5 3 4 3 2 2" xfId="39884"/>
    <cellStyle name="Normal 5 3 4 4" xfId="39885"/>
    <cellStyle name="Normal 5 3 4 4 2" xfId="39886"/>
    <cellStyle name="Normal 5 3 4 4 2 2" xfId="39887"/>
    <cellStyle name="Normal 5 3 4 5" xfId="39888"/>
    <cellStyle name="Normal 5 3 4 5 2" xfId="39889"/>
    <cellStyle name="Normal 5 3 4 5 2 2" xfId="39890"/>
    <cellStyle name="Normal 5 3 4 6" xfId="39891"/>
    <cellStyle name="Normal 5 3 4 6 2" xfId="39892"/>
    <cellStyle name="Normal 5 3 4 6 2 2" xfId="39893"/>
    <cellStyle name="Normal 5 3 4 7" xfId="39894"/>
    <cellStyle name="Normal 5 3 4 7 2" xfId="39895"/>
    <cellStyle name="Normal 5 3 4 7 2 2" xfId="39896"/>
    <cellStyle name="Normal 5 3 4 8" xfId="39897"/>
    <cellStyle name="Normal 5 3 4 8 2" xfId="39898"/>
    <cellStyle name="Normal 5 3 4 8 2 2" xfId="39899"/>
    <cellStyle name="Normal 5 3 4 9" xfId="39900"/>
    <cellStyle name="Normal 5 3 4 9 2" xfId="39901"/>
    <cellStyle name="Normal 5 3 4 9 2 2" xfId="39902"/>
    <cellStyle name="Normal 5 3 5" xfId="39903"/>
    <cellStyle name="Normal 5 3 5 10" xfId="39904"/>
    <cellStyle name="Normal 5 3 5 10 2" xfId="39905"/>
    <cellStyle name="Normal 5 3 5 10 2 2" xfId="39906"/>
    <cellStyle name="Normal 5 3 5 11" xfId="39907"/>
    <cellStyle name="Normal 5 3 5 11 2" xfId="39908"/>
    <cellStyle name="Normal 5 3 5 11 2 2" xfId="39909"/>
    <cellStyle name="Normal 5 3 5 12" xfId="39910"/>
    <cellStyle name="Normal 5 3 5 12 2" xfId="39911"/>
    <cellStyle name="Normal 5 3 5 12 2 2" xfId="39912"/>
    <cellStyle name="Normal 5 3 5 13" xfId="39913"/>
    <cellStyle name="Normal 5 3 5 13 2" xfId="39914"/>
    <cellStyle name="Normal 5 3 5 13 2 2" xfId="39915"/>
    <cellStyle name="Normal 5 3 5 14" xfId="39916"/>
    <cellStyle name="Normal 5 3 5 14 2" xfId="39917"/>
    <cellStyle name="Normal 5 3 5 14 2 2" xfId="39918"/>
    <cellStyle name="Normal 5 3 5 15" xfId="39919"/>
    <cellStyle name="Normal 5 3 5 15 2" xfId="39920"/>
    <cellStyle name="Normal 5 3 5 2" xfId="39921"/>
    <cellStyle name="Normal 5 3 5 2 2" xfId="39922"/>
    <cellStyle name="Normal 5 3 5 2 2 2" xfId="39923"/>
    <cellStyle name="Normal 5 3 5 3" xfId="39924"/>
    <cellStyle name="Normal 5 3 5 3 2" xfId="39925"/>
    <cellStyle name="Normal 5 3 5 3 2 2" xfId="39926"/>
    <cellStyle name="Normal 5 3 5 4" xfId="39927"/>
    <cellStyle name="Normal 5 3 5 4 2" xfId="39928"/>
    <cellStyle name="Normal 5 3 5 4 2 2" xfId="39929"/>
    <cellStyle name="Normal 5 3 5 5" xfId="39930"/>
    <cellStyle name="Normal 5 3 5 5 2" xfId="39931"/>
    <cellStyle name="Normal 5 3 5 5 2 2" xfId="39932"/>
    <cellStyle name="Normal 5 3 5 6" xfId="39933"/>
    <cellStyle name="Normal 5 3 5 6 2" xfId="39934"/>
    <cellStyle name="Normal 5 3 5 6 2 2" xfId="39935"/>
    <cellStyle name="Normal 5 3 5 7" xfId="39936"/>
    <cellStyle name="Normal 5 3 5 7 2" xfId="39937"/>
    <cellStyle name="Normal 5 3 5 7 2 2" xfId="39938"/>
    <cellStyle name="Normal 5 3 5 8" xfId="39939"/>
    <cellStyle name="Normal 5 3 5 8 2" xfId="39940"/>
    <cellStyle name="Normal 5 3 5 8 2 2" xfId="39941"/>
    <cellStyle name="Normal 5 3 5 9" xfId="39942"/>
    <cellStyle name="Normal 5 3 5 9 2" xfId="39943"/>
    <cellStyle name="Normal 5 3 5 9 2 2" xfId="39944"/>
    <cellStyle name="Normal 5 3 6" xfId="39945"/>
    <cellStyle name="Normal 5 3 6 10" xfId="39946"/>
    <cellStyle name="Normal 5 3 6 10 2" xfId="39947"/>
    <cellStyle name="Normal 5 3 6 10 2 2" xfId="39948"/>
    <cellStyle name="Normal 5 3 6 11" xfId="39949"/>
    <cellStyle name="Normal 5 3 6 11 2" xfId="39950"/>
    <cellStyle name="Normal 5 3 6 11 2 2" xfId="39951"/>
    <cellStyle name="Normal 5 3 6 12" xfId="39952"/>
    <cellStyle name="Normal 5 3 6 12 2" xfId="39953"/>
    <cellStyle name="Normal 5 3 6 12 2 2" xfId="39954"/>
    <cellStyle name="Normal 5 3 6 13" xfId="39955"/>
    <cellStyle name="Normal 5 3 6 13 2" xfId="39956"/>
    <cellStyle name="Normal 5 3 6 13 2 2" xfId="39957"/>
    <cellStyle name="Normal 5 3 6 14" xfId="39958"/>
    <cellStyle name="Normal 5 3 6 14 2" xfId="39959"/>
    <cellStyle name="Normal 5 3 6 14 2 2" xfId="39960"/>
    <cellStyle name="Normal 5 3 6 15" xfId="39961"/>
    <cellStyle name="Normal 5 3 6 15 2" xfId="39962"/>
    <cellStyle name="Normal 5 3 6 2" xfId="39963"/>
    <cellStyle name="Normal 5 3 6 2 2" xfId="39964"/>
    <cellStyle name="Normal 5 3 6 2 2 2" xfId="39965"/>
    <cellStyle name="Normal 5 3 6 3" xfId="39966"/>
    <cellStyle name="Normal 5 3 6 3 2" xfId="39967"/>
    <cellStyle name="Normal 5 3 6 3 2 2" xfId="39968"/>
    <cellStyle name="Normal 5 3 6 4" xfId="39969"/>
    <cellStyle name="Normal 5 3 6 4 2" xfId="39970"/>
    <cellStyle name="Normal 5 3 6 4 2 2" xfId="39971"/>
    <cellStyle name="Normal 5 3 6 5" xfId="39972"/>
    <cellStyle name="Normal 5 3 6 5 2" xfId="39973"/>
    <cellStyle name="Normal 5 3 6 5 2 2" xfId="39974"/>
    <cellStyle name="Normal 5 3 6 6" xfId="39975"/>
    <cellStyle name="Normal 5 3 6 6 2" xfId="39976"/>
    <cellStyle name="Normal 5 3 6 6 2 2" xfId="39977"/>
    <cellStyle name="Normal 5 3 6 7" xfId="39978"/>
    <cellStyle name="Normal 5 3 6 7 2" xfId="39979"/>
    <cellStyle name="Normal 5 3 6 7 2 2" xfId="39980"/>
    <cellStyle name="Normal 5 3 6 8" xfId="39981"/>
    <cellStyle name="Normal 5 3 6 8 2" xfId="39982"/>
    <cellStyle name="Normal 5 3 6 8 2 2" xfId="39983"/>
    <cellStyle name="Normal 5 3 6 9" xfId="39984"/>
    <cellStyle name="Normal 5 3 6 9 2" xfId="39985"/>
    <cellStyle name="Normal 5 3 6 9 2 2" xfId="39986"/>
    <cellStyle name="Normal 5 3 7" xfId="39987"/>
    <cellStyle name="Normal 5 3 7 10" xfId="39988"/>
    <cellStyle name="Normal 5 3 7 10 2" xfId="39989"/>
    <cellStyle name="Normal 5 3 7 10 2 2" xfId="39990"/>
    <cellStyle name="Normal 5 3 7 11" xfId="39991"/>
    <cellStyle name="Normal 5 3 7 11 2" xfId="39992"/>
    <cellStyle name="Normal 5 3 7 11 2 2" xfId="39993"/>
    <cellStyle name="Normal 5 3 7 12" xfId="39994"/>
    <cellStyle name="Normal 5 3 7 12 2" xfId="39995"/>
    <cellStyle name="Normal 5 3 7 12 2 2" xfId="39996"/>
    <cellStyle name="Normal 5 3 7 13" xfId="39997"/>
    <cellStyle name="Normal 5 3 7 13 2" xfId="39998"/>
    <cellStyle name="Normal 5 3 7 13 2 2" xfId="39999"/>
    <cellStyle name="Normal 5 3 7 14" xfId="40000"/>
    <cellStyle name="Normal 5 3 7 14 2" xfId="40001"/>
    <cellStyle name="Normal 5 3 7 14 2 2" xfId="40002"/>
    <cellStyle name="Normal 5 3 7 15" xfId="40003"/>
    <cellStyle name="Normal 5 3 7 15 2" xfId="40004"/>
    <cellStyle name="Normal 5 3 7 2" xfId="40005"/>
    <cellStyle name="Normal 5 3 7 2 2" xfId="40006"/>
    <cellStyle name="Normal 5 3 7 2 2 2" xfId="40007"/>
    <cellStyle name="Normal 5 3 7 3" xfId="40008"/>
    <cellStyle name="Normal 5 3 7 3 2" xfId="40009"/>
    <cellStyle name="Normal 5 3 7 3 2 2" xfId="40010"/>
    <cellStyle name="Normal 5 3 7 4" xfId="40011"/>
    <cellStyle name="Normal 5 3 7 4 2" xfId="40012"/>
    <cellStyle name="Normal 5 3 7 4 2 2" xfId="40013"/>
    <cellStyle name="Normal 5 3 7 5" xfId="40014"/>
    <cellStyle name="Normal 5 3 7 5 2" xfId="40015"/>
    <cellStyle name="Normal 5 3 7 5 2 2" xfId="40016"/>
    <cellStyle name="Normal 5 3 7 6" xfId="40017"/>
    <cellStyle name="Normal 5 3 7 6 2" xfId="40018"/>
    <cellStyle name="Normal 5 3 7 6 2 2" xfId="40019"/>
    <cellStyle name="Normal 5 3 7 7" xfId="40020"/>
    <cellStyle name="Normal 5 3 7 7 2" xfId="40021"/>
    <cellStyle name="Normal 5 3 7 7 2 2" xfId="40022"/>
    <cellStyle name="Normal 5 3 7 8" xfId="40023"/>
    <cellStyle name="Normal 5 3 7 8 2" xfId="40024"/>
    <cellStyle name="Normal 5 3 7 8 2 2" xfId="40025"/>
    <cellStyle name="Normal 5 3 7 9" xfId="40026"/>
    <cellStyle name="Normal 5 3 7 9 2" xfId="40027"/>
    <cellStyle name="Normal 5 3 7 9 2 2" xfId="40028"/>
    <cellStyle name="Normal 5 3 8" xfId="40029"/>
    <cellStyle name="Normal 5 3 8 10" xfId="40030"/>
    <cellStyle name="Normal 5 3 8 10 2" xfId="40031"/>
    <cellStyle name="Normal 5 3 8 10 2 2" xfId="40032"/>
    <cellStyle name="Normal 5 3 8 11" xfId="40033"/>
    <cellStyle name="Normal 5 3 8 11 2" xfId="40034"/>
    <cellStyle name="Normal 5 3 8 11 2 2" xfId="40035"/>
    <cellStyle name="Normal 5 3 8 12" xfId="40036"/>
    <cellStyle name="Normal 5 3 8 12 2" xfId="40037"/>
    <cellStyle name="Normal 5 3 8 12 2 2" xfId="40038"/>
    <cellStyle name="Normal 5 3 8 13" xfId="40039"/>
    <cellStyle name="Normal 5 3 8 13 2" xfId="40040"/>
    <cellStyle name="Normal 5 3 8 13 2 2" xfId="40041"/>
    <cellStyle name="Normal 5 3 8 14" xfId="40042"/>
    <cellStyle name="Normal 5 3 8 14 2" xfId="40043"/>
    <cellStyle name="Normal 5 3 8 14 2 2" xfId="40044"/>
    <cellStyle name="Normal 5 3 8 15" xfId="40045"/>
    <cellStyle name="Normal 5 3 8 15 2" xfId="40046"/>
    <cellStyle name="Normal 5 3 8 2" xfId="40047"/>
    <cellStyle name="Normal 5 3 8 2 2" xfId="40048"/>
    <cellStyle name="Normal 5 3 8 2 2 2" xfId="40049"/>
    <cellStyle name="Normal 5 3 8 3" xfId="40050"/>
    <cellStyle name="Normal 5 3 8 3 2" xfId="40051"/>
    <cellStyle name="Normal 5 3 8 3 2 2" xfId="40052"/>
    <cellStyle name="Normal 5 3 8 4" xfId="40053"/>
    <cellStyle name="Normal 5 3 8 4 2" xfId="40054"/>
    <cellStyle name="Normal 5 3 8 4 2 2" xfId="40055"/>
    <cellStyle name="Normal 5 3 8 5" xfId="40056"/>
    <cellStyle name="Normal 5 3 8 5 2" xfId="40057"/>
    <cellStyle name="Normal 5 3 8 5 2 2" xfId="40058"/>
    <cellStyle name="Normal 5 3 8 6" xfId="40059"/>
    <cellStyle name="Normal 5 3 8 6 2" xfId="40060"/>
    <cellStyle name="Normal 5 3 8 6 2 2" xfId="40061"/>
    <cellStyle name="Normal 5 3 8 7" xfId="40062"/>
    <cellStyle name="Normal 5 3 8 7 2" xfId="40063"/>
    <cellStyle name="Normal 5 3 8 7 2 2" xfId="40064"/>
    <cellStyle name="Normal 5 3 8 8" xfId="40065"/>
    <cellStyle name="Normal 5 3 8 8 2" xfId="40066"/>
    <cellStyle name="Normal 5 3 8 8 2 2" xfId="40067"/>
    <cellStyle name="Normal 5 3 8 9" xfId="40068"/>
    <cellStyle name="Normal 5 3 8 9 2" xfId="40069"/>
    <cellStyle name="Normal 5 3 8 9 2 2" xfId="40070"/>
    <cellStyle name="Normal 5 3 9" xfId="40071"/>
    <cellStyle name="Normal 5 3 9 10" xfId="40072"/>
    <cellStyle name="Normal 5 3 9 10 2" xfId="40073"/>
    <cellStyle name="Normal 5 3 9 10 2 2" xfId="40074"/>
    <cellStyle name="Normal 5 3 9 11" xfId="40075"/>
    <cellStyle name="Normal 5 3 9 11 2" xfId="40076"/>
    <cellStyle name="Normal 5 3 9 11 2 2" xfId="40077"/>
    <cellStyle name="Normal 5 3 9 12" xfId="40078"/>
    <cellStyle name="Normal 5 3 9 12 2" xfId="40079"/>
    <cellStyle name="Normal 5 3 9 12 2 2" xfId="40080"/>
    <cellStyle name="Normal 5 3 9 13" xfId="40081"/>
    <cellStyle name="Normal 5 3 9 13 2" xfId="40082"/>
    <cellStyle name="Normal 5 3 9 13 2 2" xfId="40083"/>
    <cellStyle name="Normal 5 3 9 14" xfId="40084"/>
    <cellStyle name="Normal 5 3 9 14 2" xfId="40085"/>
    <cellStyle name="Normal 5 3 9 14 2 2" xfId="40086"/>
    <cellStyle name="Normal 5 3 9 15" xfId="40087"/>
    <cellStyle name="Normal 5 3 9 15 2" xfId="40088"/>
    <cellStyle name="Normal 5 3 9 2" xfId="40089"/>
    <cellStyle name="Normal 5 3 9 2 2" xfId="40090"/>
    <cellStyle name="Normal 5 3 9 2 2 2" xfId="40091"/>
    <cellStyle name="Normal 5 3 9 3" xfId="40092"/>
    <cellStyle name="Normal 5 3 9 3 2" xfId="40093"/>
    <cellStyle name="Normal 5 3 9 3 2 2" xfId="40094"/>
    <cellStyle name="Normal 5 3 9 4" xfId="40095"/>
    <cellStyle name="Normal 5 3 9 4 2" xfId="40096"/>
    <cellStyle name="Normal 5 3 9 4 2 2" xfId="40097"/>
    <cellStyle name="Normal 5 3 9 5" xfId="40098"/>
    <cellStyle name="Normal 5 3 9 5 2" xfId="40099"/>
    <cellStyle name="Normal 5 3 9 5 2 2" xfId="40100"/>
    <cellStyle name="Normal 5 3 9 6" xfId="40101"/>
    <cellStyle name="Normal 5 3 9 6 2" xfId="40102"/>
    <cellStyle name="Normal 5 3 9 6 2 2" xfId="40103"/>
    <cellStyle name="Normal 5 3 9 7" xfId="40104"/>
    <cellStyle name="Normal 5 3 9 7 2" xfId="40105"/>
    <cellStyle name="Normal 5 3 9 7 2 2" xfId="40106"/>
    <cellStyle name="Normal 5 3 9 8" xfId="40107"/>
    <cellStyle name="Normal 5 3 9 8 2" xfId="40108"/>
    <cellStyle name="Normal 5 3 9 8 2 2" xfId="40109"/>
    <cellStyle name="Normal 5 3 9 9" xfId="40110"/>
    <cellStyle name="Normal 5 3 9 9 2" xfId="40111"/>
    <cellStyle name="Normal 5 3 9 9 2 2" xfId="40112"/>
    <cellStyle name="Normal 5 4" xfId="40113"/>
    <cellStyle name="Normal 5 4 2" xfId="40114"/>
    <cellStyle name="Normal 5 4 2 2" xfId="40115"/>
    <cellStyle name="Normal 5 4 2 2 2" xfId="49780"/>
    <cellStyle name="Normal 5 5" xfId="40116"/>
    <cellStyle name="Normal 5 5 2" xfId="40117"/>
    <cellStyle name="Normal 5 5 2 2" xfId="40118"/>
    <cellStyle name="Normal 5 5 2 2 2" xfId="40119"/>
    <cellStyle name="Normal 5 5 3" xfId="40120"/>
    <cellStyle name="Normal 5 5 3 2" xfId="40121"/>
    <cellStyle name="Normal 5 5 3 2 2" xfId="40122"/>
    <cellStyle name="Normal 5 5 4" xfId="40123"/>
    <cellStyle name="Normal 5 5 4 2" xfId="40124"/>
    <cellStyle name="Normal 5 6" xfId="40125"/>
    <cellStyle name="Normal 5 6 2" xfId="40126"/>
    <cellStyle name="Normal 5 6 2 2" xfId="40127"/>
    <cellStyle name="Normal 5 6 2 2 2" xfId="40128"/>
    <cellStyle name="Normal 5 6 3" xfId="40129"/>
    <cellStyle name="Normal 5 6 3 2" xfId="40130"/>
    <cellStyle name="Normal 5 6 3 2 2" xfId="40131"/>
    <cellStyle name="Normal 5 6 4" xfId="40132"/>
    <cellStyle name="Normal 5 6 4 2" xfId="40133"/>
    <cellStyle name="Normal 5 7" xfId="40134"/>
    <cellStyle name="Normal 5 7 2" xfId="40135"/>
    <cellStyle name="Normal 5 7 2 2" xfId="40136"/>
    <cellStyle name="Normal 5 7 2 2 2" xfId="40137"/>
    <cellStyle name="Normal 5 7 3" xfId="40138"/>
    <cellStyle name="Normal 5 7 3 2" xfId="40139"/>
    <cellStyle name="Normal 5 7 3 2 2" xfId="40140"/>
    <cellStyle name="Normal 5 7 4" xfId="40141"/>
    <cellStyle name="Normal 5 7 4 2" xfId="40142"/>
    <cellStyle name="Normal 5 8" xfId="40143"/>
    <cellStyle name="Normal 5 8 2" xfId="40144"/>
    <cellStyle name="Normal 5 8 2 2" xfId="40145"/>
    <cellStyle name="Normal 5 8 2 2 2" xfId="40146"/>
    <cellStyle name="Normal 5 8 3" xfId="40147"/>
    <cellStyle name="Normal 5 8 3 2" xfId="40148"/>
    <cellStyle name="Normal 5 8 3 2 2" xfId="40149"/>
    <cellStyle name="Normal 5 8 4" xfId="40150"/>
    <cellStyle name="Normal 5 8 4 2" xfId="40151"/>
    <cellStyle name="Normal 5 9" xfId="40152"/>
    <cellStyle name="Normal 5 9 2" xfId="40153"/>
    <cellStyle name="Normal 5 9 2 2" xfId="40154"/>
    <cellStyle name="Normal 5 9 2 2 2" xfId="40155"/>
    <cellStyle name="Normal 5 9 3" xfId="40156"/>
    <cellStyle name="Normal 5 9 3 2" xfId="40157"/>
    <cellStyle name="Normal 5 9 3 2 2" xfId="40158"/>
    <cellStyle name="Normal 5 9 4" xfId="40159"/>
    <cellStyle name="Normal 5 9 4 2" xfId="40160"/>
    <cellStyle name="Normal 5_Accounts - 17 Feb" xfId="49781"/>
    <cellStyle name="Normal 50" xfId="40161"/>
    <cellStyle name="Normal 51" xfId="40162"/>
    <cellStyle name="Normal 52" xfId="40163"/>
    <cellStyle name="Normal 53" xfId="40164"/>
    <cellStyle name="Normal 54" xfId="40165"/>
    <cellStyle name="Normal 55" xfId="40166"/>
    <cellStyle name="Normal 56" xfId="40167"/>
    <cellStyle name="Normal 57" xfId="40168"/>
    <cellStyle name="Normal 58" xfId="40169"/>
    <cellStyle name="Normal 59" xfId="40170"/>
    <cellStyle name="Normal 6" xfId="40171"/>
    <cellStyle name="Normal 6 10" xfId="40172"/>
    <cellStyle name="Normal 6 10 10" xfId="40173"/>
    <cellStyle name="Normal 6 10 10 2" xfId="40174"/>
    <cellStyle name="Normal 6 10 10 2 2" xfId="40175"/>
    <cellStyle name="Normal 6 10 11" xfId="40176"/>
    <cellStyle name="Normal 6 10 11 2" xfId="40177"/>
    <cellStyle name="Normal 6 10 11 2 2" xfId="40178"/>
    <cellStyle name="Normal 6 10 12" xfId="40179"/>
    <cellStyle name="Normal 6 10 12 2" xfId="40180"/>
    <cellStyle name="Normal 6 10 12 2 2" xfId="40181"/>
    <cellStyle name="Normal 6 10 13" xfId="40182"/>
    <cellStyle name="Normal 6 10 13 2" xfId="40183"/>
    <cellStyle name="Normal 6 10 13 2 2" xfId="40184"/>
    <cellStyle name="Normal 6 10 14" xfId="40185"/>
    <cellStyle name="Normal 6 10 14 2" xfId="40186"/>
    <cellStyle name="Normal 6 10 14 2 2" xfId="40187"/>
    <cellStyle name="Normal 6 10 15" xfId="40188"/>
    <cellStyle name="Normal 6 10 15 2" xfId="40189"/>
    <cellStyle name="Normal 6 10 2" xfId="40190"/>
    <cellStyle name="Normal 6 10 2 2" xfId="40191"/>
    <cellStyle name="Normal 6 10 2 2 2" xfId="40192"/>
    <cellStyle name="Normal 6 10 3" xfId="40193"/>
    <cellStyle name="Normal 6 10 3 2" xfId="40194"/>
    <cellStyle name="Normal 6 10 3 2 2" xfId="40195"/>
    <cellStyle name="Normal 6 10 4" xfId="40196"/>
    <cellStyle name="Normal 6 10 4 2" xfId="40197"/>
    <cellStyle name="Normal 6 10 4 2 2" xfId="40198"/>
    <cellStyle name="Normal 6 10 5" xfId="40199"/>
    <cellStyle name="Normal 6 10 5 2" xfId="40200"/>
    <cellStyle name="Normal 6 10 5 2 2" xfId="40201"/>
    <cellStyle name="Normal 6 10 6" xfId="40202"/>
    <cellStyle name="Normal 6 10 6 2" xfId="40203"/>
    <cellStyle name="Normal 6 10 6 2 2" xfId="40204"/>
    <cellStyle name="Normal 6 10 7" xfId="40205"/>
    <cellStyle name="Normal 6 10 7 2" xfId="40206"/>
    <cellStyle name="Normal 6 10 7 2 2" xfId="40207"/>
    <cellStyle name="Normal 6 10 8" xfId="40208"/>
    <cellStyle name="Normal 6 10 8 2" xfId="40209"/>
    <cellStyle name="Normal 6 10 8 2 2" xfId="40210"/>
    <cellStyle name="Normal 6 10 9" xfId="40211"/>
    <cellStyle name="Normal 6 10 9 2" xfId="40212"/>
    <cellStyle name="Normal 6 10 9 2 2" xfId="40213"/>
    <cellStyle name="Normal 6 11" xfId="40214"/>
    <cellStyle name="Normal 6 11 10" xfId="40215"/>
    <cellStyle name="Normal 6 11 10 2" xfId="40216"/>
    <cellStyle name="Normal 6 11 10 2 2" xfId="40217"/>
    <cellStyle name="Normal 6 11 11" xfId="40218"/>
    <cellStyle name="Normal 6 11 11 2" xfId="40219"/>
    <cellStyle name="Normal 6 11 11 2 2" xfId="40220"/>
    <cellStyle name="Normal 6 11 12" xfId="40221"/>
    <cellStyle name="Normal 6 11 12 2" xfId="40222"/>
    <cellStyle name="Normal 6 11 12 2 2" xfId="40223"/>
    <cellStyle name="Normal 6 11 13" xfId="40224"/>
    <cellStyle name="Normal 6 11 13 2" xfId="40225"/>
    <cellStyle name="Normal 6 11 13 2 2" xfId="40226"/>
    <cellStyle name="Normal 6 11 14" xfId="40227"/>
    <cellStyle name="Normal 6 11 14 2" xfId="40228"/>
    <cellStyle name="Normal 6 11 14 2 2" xfId="40229"/>
    <cellStyle name="Normal 6 11 15" xfId="40230"/>
    <cellStyle name="Normal 6 11 15 2" xfId="40231"/>
    <cellStyle name="Normal 6 11 2" xfId="40232"/>
    <cellStyle name="Normal 6 11 2 2" xfId="40233"/>
    <cellStyle name="Normal 6 11 2 2 2" xfId="40234"/>
    <cellStyle name="Normal 6 11 3" xfId="40235"/>
    <cellStyle name="Normal 6 11 3 2" xfId="40236"/>
    <cellStyle name="Normal 6 11 3 2 2" xfId="40237"/>
    <cellStyle name="Normal 6 11 4" xfId="40238"/>
    <cellStyle name="Normal 6 11 4 2" xfId="40239"/>
    <cellStyle name="Normal 6 11 4 2 2" xfId="40240"/>
    <cellStyle name="Normal 6 11 5" xfId="40241"/>
    <cellStyle name="Normal 6 11 5 2" xfId="40242"/>
    <cellStyle name="Normal 6 11 5 2 2" xfId="40243"/>
    <cellStyle name="Normal 6 11 6" xfId="40244"/>
    <cellStyle name="Normal 6 11 6 2" xfId="40245"/>
    <cellStyle name="Normal 6 11 6 2 2" xfId="40246"/>
    <cellStyle name="Normal 6 11 7" xfId="40247"/>
    <cellStyle name="Normal 6 11 7 2" xfId="40248"/>
    <cellStyle name="Normal 6 11 7 2 2" xfId="40249"/>
    <cellStyle name="Normal 6 11 8" xfId="40250"/>
    <cellStyle name="Normal 6 11 8 2" xfId="40251"/>
    <cellStyle name="Normal 6 11 8 2 2" xfId="40252"/>
    <cellStyle name="Normal 6 11 9" xfId="40253"/>
    <cellStyle name="Normal 6 11 9 2" xfId="40254"/>
    <cellStyle name="Normal 6 11 9 2 2" xfId="40255"/>
    <cellStyle name="Normal 6 12" xfId="40256"/>
    <cellStyle name="Normal 6 12 10" xfId="40257"/>
    <cellStyle name="Normal 6 12 10 2" xfId="40258"/>
    <cellStyle name="Normal 6 12 10 2 2" xfId="40259"/>
    <cellStyle name="Normal 6 12 11" xfId="40260"/>
    <cellStyle name="Normal 6 12 11 2" xfId="40261"/>
    <cellStyle name="Normal 6 12 11 2 2" xfId="40262"/>
    <cellStyle name="Normal 6 12 12" xfId="40263"/>
    <cellStyle name="Normal 6 12 12 2" xfId="40264"/>
    <cellStyle name="Normal 6 12 12 2 2" xfId="40265"/>
    <cellStyle name="Normal 6 12 13" xfId="40266"/>
    <cellStyle name="Normal 6 12 13 2" xfId="40267"/>
    <cellStyle name="Normal 6 12 13 2 2" xfId="40268"/>
    <cellStyle name="Normal 6 12 14" xfId="40269"/>
    <cellStyle name="Normal 6 12 14 2" xfId="40270"/>
    <cellStyle name="Normal 6 12 14 2 2" xfId="40271"/>
    <cellStyle name="Normal 6 12 15" xfId="40272"/>
    <cellStyle name="Normal 6 12 15 2" xfId="40273"/>
    <cellStyle name="Normal 6 12 2" xfId="40274"/>
    <cellStyle name="Normal 6 12 2 2" xfId="40275"/>
    <cellStyle name="Normal 6 12 2 2 2" xfId="40276"/>
    <cellStyle name="Normal 6 12 3" xfId="40277"/>
    <cellStyle name="Normal 6 12 3 2" xfId="40278"/>
    <cellStyle name="Normal 6 12 3 2 2" xfId="40279"/>
    <cellStyle name="Normal 6 12 4" xfId="40280"/>
    <cellStyle name="Normal 6 12 4 2" xfId="40281"/>
    <cellStyle name="Normal 6 12 4 2 2" xfId="40282"/>
    <cellStyle name="Normal 6 12 5" xfId="40283"/>
    <cellStyle name="Normal 6 12 5 2" xfId="40284"/>
    <cellStyle name="Normal 6 12 5 2 2" xfId="40285"/>
    <cellStyle name="Normal 6 12 6" xfId="40286"/>
    <cellStyle name="Normal 6 12 6 2" xfId="40287"/>
    <cellStyle name="Normal 6 12 6 2 2" xfId="40288"/>
    <cellStyle name="Normal 6 12 7" xfId="40289"/>
    <cellStyle name="Normal 6 12 7 2" xfId="40290"/>
    <cellStyle name="Normal 6 12 7 2 2" xfId="40291"/>
    <cellStyle name="Normal 6 12 8" xfId="40292"/>
    <cellStyle name="Normal 6 12 8 2" xfId="40293"/>
    <cellStyle name="Normal 6 12 8 2 2" xfId="40294"/>
    <cellStyle name="Normal 6 12 9" xfId="40295"/>
    <cellStyle name="Normal 6 12 9 2" xfId="40296"/>
    <cellStyle name="Normal 6 12 9 2 2" xfId="40297"/>
    <cellStyle name="Normal 6 13" xfId="40298"/>
    <cellStyle name="Normal 6 13 10" xfId="40299"/>
    <cellStyle name="Normal 6 13 10 2" xfId="40300"/>
    <cellStyle name="Normal 6 13 10 2 2" xfId="40301"/>
    <cellStyle name="Normal 6 13 11" xfId="40302"/>
    <cellStyle name="Normal 6 13 11 2" xfId="40303"/>
    <cellStyle name="Normal 6 13 11 2 2" xfId="40304"/>
    <cellStyle name="Normal 6 13 12" xfId="40305"/>
    <cellStyle name="Normal 6 13 12 2" xfId="40306"/>
    <cellStyle name="Normal 6 13 12 2 2" xfId="40307"/>
    <cellStyle name="Normal 6 13 13" xfId="40308"/>
    <cellStyle name="Normal 6 13 13 2" xfId="40309"/>
    <cellStyle name="Normal 6 13 13 2 2" xfId="40310"/>
    <cellStyle name="Normal 6 13 14" xfId="40311"/>
    <cellStyle name="Normal 6 13 14 2" xfId="40312"/>
    <cellStyle name="Normal 6 13 14 2 2" xfId="40313"/>
    <cellStyle name="Normal 6 13 15" xfId="40314"/>
    <cellStyle name="Normal 6 13 15 2" xfId="40315"/>
    <cellStyle name="Normal 6 13 2" xfId="40316"/>
    <cellStyle name="Normal 6 13 2 2" xfId="40317"/>
    <cellStyle name="Normal 6 13 2 2 2" xfId="40318"/>
    <cellStyle name="Normal 6 13 3" xfId="40319"/>
    <cellStyle name="Normal 6 13 3 2" xfId="40320"/>
    <cellStyle name="Normal 6 13 3 2 2" xfId="40321"/>
    <cellStyle name="Normal 6 13 4" xfId="40322"/>
    <cellStyle name="Normal 6 13 4 2" xfId="40323"/>
    <cellStyle name="Normal 6 13 4 2 2" xfId="40324"/>
    <cellStyle name="Normal 6 13 5" xfId="40325"/>
    <cellStyle name="Normal 6 13 5 2" xfId="40326"/>
    <cellStyle name="Normal 6 13 5 2 2" xfId="40327"/>
    <cellStyle name="Normal 6 13 6" xfId="40328"/>
    <cellStyle name="Normal 6 13 6 2" xfId="40329"/>
    <cellStyle name="Normal 6 13 6 2 2" xfId="40330"/>
    <cellStyle name="Normal 6 13 7" xfId="40331"/>
    <cellStyle name="Normal 6 13 7 2" xfId="40332"/>
    <cellStyle name="Normal 6 13 7 2 2" xfId="40333"/>
    <cellStyle name="Normal 6 13 8" xfId="40334"/>
    <cellStyle name="Normal 6 13 8 2" xfId="40335"/>
    <cellStyle name="Normal 6 13 8 2 2" xfId="40336"/>
    <cellStyle name="Normal 6 13 9" xfId="40337"/>
    <cellStyle name="Normal 6 13 9 2" xfId="40338"/>
    <cellStyle name="Normal 6 13 9 2 2" xfId="40339"/>
    <cellStyle name="Normal 6 14" xfId="40340"/>
    <cellStyle name="Normal 6 14 10" xfId="40341"/>
    <cellStyle name="Normal 6 14 10 2" xfId="40342"/>
    <cellStyle name="Normal 6 14 10 2 2" xfId="40343"/>
    <cellStyle name="Normal 6 14 11" xfId="40344"/>
    <cellStyle name="Normal 6 14 11 2" xfId="40345"/>
    <cellStyle name="Normal 6 14 11 2 2" xfId="40346"/>
    <cellStyle name="Normal 6 14 12" xfId="40347"/>
    <cellStyle name="Normal 6 14 12 2" xfId="40348"/>
    <cellStyle name="Normal 6 14 12 2 2" xfId="40349"/>
    <cellStyle name="Normal 6 14 13" xfId="40350"/>
    <cellStyle name="Normal 6 14 13 2" xfId="40351"/>
    <cellStyle name="Normal 6 14 13 2 2" xfId="40352"/>
    <cellStyle name="Normal 6 14 14" xfId="40353"/>
    <cellStyle name="Normal 6 14 14 2" xfId="40354"/>
    <cellStyle name="Normal 6 14 14 2 2" xfId="40355"/>
    <cellStyle name="Normal 6 14 15" xfId="40356"/>
    <cellStyle name="Normal 6 14 15 2" xfId="40357"/>
    <cellStyle name="Normal 6 14 2" xfId="40358"/>
    <cellStyle name="Normal 6 14 2 2" xfId="40359"/>
    <cellStyle name="Normal 6 14 2 2 2" xfId="40360"/>
    <cellStyle name="Normal 6 14 3" xfId="40361"/>
    <cellStyle name="Normal 6 14 3 2" xfId="40362"/>
    <cellStyle name="Normal 6 14 3 2 2" xfId="40363"/>
    <cellStyle name="Normal 6 14 4" xfId="40364"/>
    <cellStyle name="Normal 6 14 4 2" xfId="40365"/>
    <cellStyle name="Normal 6 14 4 2 2" xfId="40366"/>
    <cellStyle name="Normal 6 14 5" xfId="40367"/>
    <cellStyle name="Normal 6 14 5 2" xfId="40368"/>
    <cellStyle name="Normal 6 14 5 2 2" xfId="40369"/>
    <cellStyle name="Normal 6 14 6" xfId="40370"/>
    <cellStyle name="Normal 6 14 6 2" xfId="40371"/>
    <cellStyle name="Normal 6 14 6 2 2" xfId="40372"/>
    <cellStyle name="Normal 6 14 7" xfId="40373"/>
    <cellStyle name="Normal 6 14 7 2" xfId="40374"/>
    <cellStyle name="Normal 6 14 7 2 2" xfId="40375"/>
    <cellStyle name="Normal 6 14 8" xfId="40376"/>
    <cellStyle name="Normal 6 14 8 2" xfId="40377"/>
    <cellStyle name="Normal 6 14 8 2 2" xfId="40378"/>
    <cellStyle name="Normal 6 14 9" xfId="40379"/>
    <cellStyle name="Normal 6 14 9 2" xfId="40380"/>
    <cellStyle name="Normal 6 14 9 2 2" xfId="40381"/>
    <cellStyle name="Normal 6 15" xfId="40382"/>
    <cellStyle name="Normal 6 15 10" xfId="40383"/>
    <cellStyle name="Normal 6 15 10 2" xfId="40384"/>
    <cellStyle name="Normal 6 15 10 2 2" xfId="40385"/>
    <cellStyle name="Normal 6 15 11" xfId="40386"/>
    <cellStyle name="Normal 6 15 11 2" xfId="40387"/>
    <cellStyle name="Normal 6 15 11 2 2" xfId="40388"/>
    <cellStyle name="Normal 6 15 12" xfId="40389"/>
    <cellStyle name="Normal 6 15 12 2" xfId="40390"/>
    <cellStyle name="Normal 6 15 12 2 2" xfId="40391"/>
    <cellStyle name="Normal 6 15 13" xfId="40392"/>
    <cellStyle name="Normal 6 15 13 2" xfId="40393"/>
    <cellStyle name="Normal 6 15 13 2 2" xfId="40394"/>
    <cellStyle name="Normal 6 15 14" xfId="40395"/>
    <cellStyle name="Normal 6 15 14 2" xfId="40396"/>
    <cellStyle name="Normal 6 15 14 2 2" xfId="40397"/>
    <cellStyle name="Normal 6 15 15" xfId="40398"/>
    <cellStyle name="Normal 6 15 15 2" xfId="40399"/>
    <cellStyle name="Normal 6 15 2" xfId="40400"/>
    <cellStyle name="Normal 6 15 2 2" xfId="40401"/>
    <cellStyle name="Normal 6 15 2 2 2" xfId="40402"/>
    <cellStyle name="Normal 6 15 3" xfId="40403"/>
    <cellStyle name="Normal 6 15 3 2" xfId="40404"/>
    <cellStyle name="Normal 6 15 3 2 2" xfId="40405"/>
    <cellStyle name="Normal 6 15 4" xfId="40406"/>
    <cellStyle name="Normal 6 15 4 2" xfId="40407"/>
    <cellStyle name="Normal 6 15 4 2 2" xfId="40408"/>
    <cellStyle name="Normal 6 15 5" xfId="40409"/>
    <cellStyle name="Normal 6 15 5 2" xfId="40410"/>
    <cellStyle name="Normal 6 15 5 2 2" xfId="40411"/>
    <cellStyle name="Normal 6 15 6" xfId="40412"/>
    <cellStyle name="Normal 6 15 6 2" xfId="40413"/>
    <cellStyle name="Normal 6 15 6 2 2" xfId="40414"/>
    <cellStyle name="Normal 6 15 7" xfId="40415"/>
    <cellStyle name="Normal 6 15 7 2" xfId="40416"/>
    <cellStyle name="Normal 6 15 7 2 2" xfId="40417"/>
    <cellStyle name="Normal 6 15 8" xfId="40418"/>
    <cellStyle name="Normal 6 15 8 2" xfId="40419"/>
    <cellStyle name="Normal 6 15 8 2 2" xfId="40420"/>
    <cellStyle name="Normal 6 15 9" xfId="40421"/>
    <cellStyle name="Normal 6 15 9 2" xfId="40422"/>
    <cellStyle name="Normal 6 15 9 2 2" xfId="40423"/>
    <cellStyle name="Normal 6 16" xfId="40424"/>
    <cellStyle name="Normal 6 16 10" xfId="40425"/>
    <cellStyle name="Normal 6 16 10 2" xfId="40426"/>
    <cellStyle name="Normal 6 16 10 2 2" xfId="40427"/>
    <cellStyle name="Normal 6 16 11" xfId="40428"/>
    <cellStyle name="Normal 6 16 11 2" xfId="40429"/>
    <cellStyle name="Normal 6 16 11 2 2" xfId="40430"/>
    <cellStyle name="Normal 6 16 12" xfId="40431"/>
    <cellStyle name="Normal 6 16 12 2" xfId="40432"/>
    <cellStyle name="Normal 6 16 12 2 2" xfId="40433"/>
    <cellStyle name="Normal 6 16 13" xfId="40434"/>
    <cellStyle name="Normal 6 16 13 2" xfId="40435"/>
    <cellStyle name="Normal 6 16 13 2 2" xfId="40436"/>
    <cellStyle name="Normal 6 16 14" xfId="40437"/>
    <cellStyle name="Normal 6 16 14 2" xfId="40438"/>
    <cellStyle name="Normal 6 16 14 2 2" xfId="40439"/>
    <cellStyle name="Normal 6 16 15" xfId="40440"/>
    <cellStyle name="Normal 6 16 15 2" xfId="40441"/>
    <cellStyle name="Normal 6 16 2" xfId="40442"/>
    <cellStyle name="Normal 6 16 2 2" xfId="40443"/>
    <cellStyle name="Normal 6 16 2 2 2" xfId="40444"/>
    <cellStyle name="Normal 6 16 3" xfId="40445"/>
    <cellStyle name="Normal 6 16 3 2" xfId="40446"/>
    <cellStyle name="Normal 6 16 3 2 2" xfId="40447"/>
    <cellStyle name="Normal 6 16 4" xfId="40448"/>
    <cellStyle name="Normal 6 16 4 2" xfId="40449"/>
    <cellStyle name="Normal 6 16 4 2 2" xfId="40450"/>
    <cellStyle name="Normal 6 16 5" xfId="40451"/>
    <cellStyle name="Normal 6 16 5 2" xfId="40452"/>
    <cellStyle name="Normal 6 16 5 2 2" xfId="40453"/>
    <cellStyle name="Normal 6 16 6" xfId="40454"/>
    <cellStyle name="Normal 6 16 6 2" xfId="40455"/>
    <cellStyle name="Normal 6 16 6 2 2" xfId="40456"/>
    <cellStyle name="Normal 6 16 7" xfId="40457"/>
    <cellStyle name="Normal 6 16 7 2" xfId="40458"/>
    <cellStyle name="Normal 6 16 7 2 2" xfId="40459"/>
    <cellStyle name="Normal 6 16 8" xfId="40460"/>
    <cellStyle name="Normal 6 16 8 2" xfId="40461"/>
    <cellStyle name="Normal 6 16 8 2 2" xfId="40462"/>
    <cellStyle name="Normal 6 16 9" xfId="40463"/>
    <cellStyle name="Normal 6 16 9 2" xfId="40464"/>
    <cellStyle name="Normal 6 16 9 2 2" xfId="40465"/>
    <cellStyle name="Normal 6 17" xfId="40466"/>
    <cellStyle name="Normal 6 17 10" xfId="40467"/>
    <cellStyle name="Normal 6 17 10 2" xfId="40468"/>
    <cellStyle name="Normal 6 17 10 2 2" xfId="40469"/>
    <cellStyle name="Normal 6 17 11" xfId="40470"/>
    <cellStyle name="Normal 6 17 11 2" xfId="40471"/>
    <cellStyle name="Normal 6 17 11 2 2" xfId="40472"/>
    <cellStyle name="Normal 6 17 12" xfId="40473"/>
    <cellStyle name="Normal 6 17 12 2" xfId="40474"/>
    <cellStyle name="Normal 6 17 12 2 2" xfId="40475"/>
    <cellStyle name="Normal 6 17 13" xfId="40476"/>
    <cellStyle name="Normal 6 17 13 2" xfId="40477"/>
    <cellStyle name="Normal 6 17 13 2 2" xfId="40478"/>
    <cellStyle name="Normal 6 17 14" xfId="40479"/>
    <cellStyle name="Normal 6 17 14 2" xfId="40480"/>
    <cellStyle name="Normal 6 17 14 2 2" xfId="40481"/>
    <cellStyle name="Normal 6 17 15" xfId="40482"/>
    <cellStyle name="Normal 6 17 15 2" xfId="40483"/>
    <cellStyle name="Normal 6 17 2" xfId="40484"/>
    <cellStyle name="Normal 6 17 2 2" xfId="40485"/>
    <cellStyle name="Normal 6 17 2 2 2" xfId="40486"/>
    <cellStyle name="Normal 6 17 3" xfId="40487"/>
    <cellStyle name="Normal 6 17 3 2" xfId="40488"/>
    <cellStyle name="Normal 6 17 3 2 2" xfId="40489"/>
    <cellStyle name="Normal 6 17 4" xfId="40490"/>
    <cellStyle name="Normal 6 17 4 2" xfId="40491"/>
    <cellStyle name="Normal 6 17 4 2 2" xfId="40492"/>
    <cellStyle name="Normal 6 17 5" xfId="40493"/>
    <cellStyle name="Normal 6 17 5 2" xfId="40494"/>
    <cellStyle name="Normal 6 17 5 2 2" xfId="40495"/>
    <cellStyle name="Normal 6 17 6" xfId="40496"/>
    <cellStyle name="Normal 6 17 6 2" xfId="40497"/>
    <cellStyle name="Normal 6 17 6 2 2" xfId="40498"/>
    <cellStyle name="Normal 6 17 7" xfId="40499"/>
    <cellStyle name="Normal 6 17 7 2" xfId="40500"/>
    <cellStyle name="Normal 6 17 7 2 2" xfId="40501"/>
    <cellStyle name="Normal 6 17 8" xfId="40502"/>
    <cellStyle name="Normal 6 17 8 2" xfId="40503"/>
    <cellStyle name="Normal 6 17 8 2 2" xfId="40504"/>
    <cellStyle name="Normal 6 17 9" xfId="40505"/>
    <cellStyle name="Normal 6 17 9 2" xfId="40506"/>
    <cellStyle name="Normal 6 17 9 2 2" xfId="40507"/>
    <cellStyle name="Normal 6 18" xfId="40508"/>
    <cellStyle name="Normal 6 18 10" xfId="40509"/>
    <cellStyle name="Normal 6 18 10 2" xfId="40510"/>
    <cellStyle name="Normal 6 18 10 2 2" xfId="40511"/>
    <cellStyle name="Normal 6 18 11" xfId="40512"/>
    <cellStyle name="Normal 6 18 11 2" xfId="40513"/>
    <cellStyle name="Normal 6 18 11 2 2" xfId="40514"/>
    <cellStyle name="Normal 6 18 12" xfId="40515"/>
    <cellStyle name="Normal 6 18 12 2" xfId="40516"/>
    <cellStyle name="Normal 6 18 12 2 2" xfId="40517"/>
    <cellStyle name="Normal 6 18 13" xfId="40518"/>
    <cellStyle name="Normal 6 18 13 2" xfId="40519"/>
    <cellStyle name="Normal 6 18 13 2 2" xfId="40520"/>
    <cellStyle name="Normal 6 18 14" xfId="40521"/>
    <cellStyle name="Normal 6 18 14 2" xfId="40522"/>
    <cellStyle name="Normal 6 18 14 2 2" xfId="40523"/>
    <cellStyle name="Normal 6 18 15" xfId="40524"/>
    <cellStyle name="Normal 6 18 15 2" xfId="40525"/>
    <cellStyle name="Normal 6 18 2" xfId="40526"/>
    <cellStyle name="Normal 6 18 2 2" xfId="40527"/>
    <cellStyle name="Normal 6 18 2 2 2" xfId="40528"/>
    <cellStyle name="Normal 6 18 3" xfId="40529"/>
    <cellStyle name="Normal 6 18 3 2" xfId="40530"/>
    <cellStyle name="Normal 6 18 3 2 2" xfId="40531"/>
    <cellStyle name="Normal 6 18 4" xfId="40532"/>
    <cellStyle name="Normal 6 18 4 2" xfId="40533"/>
    <cellStyle name="Normal 6 18 4 2 2" xfId="40534"/>
    <cellStyle name="Normal 6 18 5" xfId="40535"/>
    <cellStyle name="Normal 6 18 5 2" xfId="40536"/>
    <cellStyle name="Normal 6 18 5 2 2" xfId="40537"/>
    <cellStyle name="Normal 6 18 6" xfId="40538"/>
    <cellStyle name="Normal 6 18 6 2" xfId="40539"/>
    <cellStyle name="Normal 6 18 6 2 2" xfId="40540"/>
    <cellStyle name="Normal 6 18 7" xfId="40541"/>
    <cellStyle name="Normal 6 18 7 2" xfId="40542"/>
    <cellStyle name="Normal 6 18 7 2 2" xfId="40543"/>
    <cellStyle name="Normal 6 18 8" xfId="40544"/>
    <cellStyle name="Normal 6 18 8 2" xfId="40545"/>
    <cellStyle name="Normal 6 18 8 2 2" xfId="40546"/>
    <cellStyle name="Normal 6 18 9" xfId="40547"/>
    <cellStyle name="Normal 6 18 9 2" xfId="40548"/>
    <cellStyle name="Normal 6 18 9 2 2" xfId="40549"/>
    <cellStyle name="Normal 6 19" xfId="40550"/>
    <cellStyle name="Normal 6 19 10" xfId="40551"/>
    <cellStyle name="Normal 6 19 10 2" xfId="40552"/>
    <cellStyle name="Normal 6 19 10 2 2" xfId="40553"/>
    <cellStyle name="Normal 6 19 11" xfId="40554"/>
    <cellStyle name="Normal 6 19 11 2" xfId="40555"/>
    <cellStyle name="Normal 6 19 11 2 2" xfId="40556"/>
    <cellStyle name="Normal 6 19 12" xfId="40557"/>
    <cellStyle name="Normal 6 19 12 2" xfId="40558"/>
    <cellStyle name="Normal 6 19 12 2 2" xfId="40559"/>
    <cellStyle name="Normal 6 19 13" xfId="40560"/>
    <cellStyle name="Normal 6 19 13 2" xfId="40561"/>
    <cellStyle name="Normal 6 19 13 2 2" xfId="40562"/>
    <cellStyle name="Normal 6 19 14" xfId="40563"/>
    <cellStyle name="Normal 6 19 14 2" xfId="40564"/>
    <cellStyle name="Normal 6 19 14 2 2" xfId="40565"/>
    <cellStyle name="Normal 6 19 15" xfId="40566"/>
    <cellStyle name="Normal 6 19 15 2" xfId="40567"/>
    <cellStyle name="Normal 6 19 2" xfId="40568"/>
    <cellStyle name="Normal 6 19 2 2" xfId="40569"/>
    <cellStyle name="Normal 6 19 2 2 2" xfId="40570"/>
    <cellStyle name="Normal 6 19 3" xfId="40571"/>
    <cellStyle name="Normal 6 19 3 2" xfId="40572"/>
    <cellStyle name="Normal 6 19 3 2 2" xfId="40573"/>
    <cellStyle name="Normal 6 19 4" xfId="40574"/>
    <cellStyle name="Normal 6 19 4 2" xfId="40575"/>
    <cellStyle name="Normal 6 19 4 2 2" xfId="40576"/>
    <cellStyle name="Normal 6 19 5" xfId="40577"/>
    <cellStyle name="Normal 6 19 5 2" xfId="40578"/>
    <cellStyle name="Normal 6 19 5 2 2" xfId="40579"/>
    <cellStyle name="Normal 6 19 6" xfId="40580"/>
    <cellStyle name="Normal 6 19 6 2" xfId="40581"/>
    <cellStyle name="Normal 6 19 6 2 2" xfId="40582"/>
    <cellStyle name="Normal 6 19 7" xfId="40583"/>
    <cellStyle name="Normal 6 19 7 2" xfId="40584"/>
    <cellStyle name="Normal 6 19 7 2 2" xfId="40585"/>
    <cellStyle name="Normal 6 19 8" xfId="40586"/>
    <cellStyle name="Normal 6 19 8 2" xfId="40587"/>
    <cellStyle name="Normal 6 19 8 2 2" xfId="40588"/>
    <cellStyle name="Normal 6 19 9" xfId="40589"/>
    <cellStyle name="Normal 6 19 9 2" xfId="40590"/>
    <cellStyle name="Normal 6 19 9 2 2" xfId="40591"/>
    <cellStyle name="Normal 6 2" xfId="40592"/>
    <cellStyle name="Normal 6 2 10" xfId="40593"/>
    <cellStyle name="Normal 6 2 10 2" xfId="40594"/>
    <cellStyle name="Normal 6 2 10 2 2" xfId="40595"/>
    <cellStyle name="Normal 6 2 11" xfId="40596"/>
    <cellStyle name="Normal 6 2 11 2" xfId="40597"/>
    <cellStyle name="Normal 6 2 11 2 2" xfId="40598"/>
    <cellStyle name="Normal 6 2 12" xfId="40599"/>
    <cellStyle name="Normal 6 2 12 2" xfId="40600"/>
    <cellStyle name="Normal 6 2 12 2 2" xfId="40601"/>
    <cellStyle name="Normal 6 2 13" xfId="40602"/>
    <cellStyle name="Normal 6 2 13 2" xfId="40603"/>
    <cellStyle name="Normal 6 2 13 2 2" xfId="40604"/>
    <cellStyle name="Normal 6 2 14" xfId="40605"/>
    <cellStyle name="Normal 6 2 14 2" xfId="40606"/>
    <cellStyle name="Normal 6 2 14 2 2" xfId="40607"/>
    <cellStyle name="Normal 6 2 15" xfId="40608"/>
    <cellStyle name="Normal 6 2 15 2" xfId="40609"/>
    <cellStyle name="Normal 6 2 2" xfId="40610"/>
    <cellStyle name="Normal 6 2 2 2" xfId="40611"/>
    <cellStyle name="Normal 6 2 2 2 2" xfId="40612"/>
    <cellStyle name="Normal 6 2 3" xfId="40613"/>
    <cellStyle name="Normal 6 2 3 2" xfId="40614"/>
    <cellStyle name="Normal 6 2 3 2 2" xfId="40615"/>
    <cellStyle name="Normal 6 2 4" xfId="40616"/>
    <cellStyle name="Normal 6 2 4 2" xfId="40617"/>
    <cellStyle name="Normal 6 2 4 2 2" xfId="40618"/>
    <cellStyle name="Normal 6 2 5" xfId="40619"/>
    <cellStyle name="Normal 6 2 5 2" xfId="40620"/>
    <cellStyle name="Normal 6 2 5 2 2" xfId="40621"/>
    <cellStyle name="Normal 6 2 6" xfId="40622"/>
    <cellStyle name="Normal 6 2 6 2" xfId="40623"/>
    <cellStyle name="Normal 6 2 6 2 2" xfId="40624"/>
    <cellStyle name="Normal 6 2 7" xfId="40625"/>
    <cellStyle name="Normal 6 2 7 2" xfId="40626"/>
    <cellStyle name="Normal 6 2 7 2 2" xfId="40627"/>
    <cellStyle name="Normal 6 2 8" xfId="40628"/>
    <cellStyle name="Normal 6 2 8 2" xfId="40629"/>
    <cellStyle name="Normal 6 2 8 2 2" xfId="40630"/>
    <cellStyle name="Normal 6 2 9" xfId="40631"/>
    <cellStyle name="Normal 6 2 9 2" xfId="40632"/>
    <cellStyle name="Normal 6 2 9 2 2" xfId="40633"/>
    <cellStyle name="Normal 6 20" xfId="40634"/>
    <cellStyle name="Normal 6 20 10" xfId="40635"/>
    <cellStyle name="Normal 6 20 10 2" xfId="40636"/>
    <cellStyle name="Normal 6 20 10 2 2" xfId="40637"/>
    <cellStyle name="Normal 6 20 11" xfId="40638"/>
    <cellStyle name="Normal 6 20 11 2" xfId="40639"/>
    <cellStyle name="Normal 6 20 11 2 2" xfId="40640"/>
    <cellStyle name="Normal 6 20 12" xfId="40641"/>
    <cellStyle name="Normal 6 20 12 2" xfId="40642"/>
    <cellStyle name="Normal 6 20 12 2 2" xfId="40643"/>
    <cellStyle name="Normal 6 20 13" xfId="40644"/>
    <cellStyle name="Normal 6 20 13 2" xfId="40645"/>
    <cellStyle name="Normal 6 20 13 2 2" xfId="40646"/>
    <cellStyle name="Normal 6 20 14" xfId="40647"/>
    <cellStyle name="Normal 6 20 14 2" xfId="40648"/>
    <cellStyle name="Normal 6 20 14 2 2" xfId="40649"/>
    <cellStyle name="Normal 6 20 15" xfId="40650"/>
    <cellStyle name="Normal 6 20 15 2" xfId="40651"/>
    <cellStyle name="Normal 6 20 2" xfId="40652"/>
    <cellStyle name="Normal 6 20 2 2" xfId="40653"/>
    <cellStyle name="Normal 6 20 2 2 2" xfId="40654"/>
    <cellStyle name="Normal 6 20 3" xfId="40655"/>
    <cellStyle name="Normal 6 20 3 2" xfId="40656"/>
    <cellStyle name="Normal 6 20 3 2 2" xfId="40657"/>
    <cellStyle name="Normal 6 20 4" xfId="40658"/>
    <cellStyle name="Normal 6 20 4 2" xfId="40659"/>
    <cellStyle name="Normal 6 20 4 2 2" xfId="40660"/>
    <cellStyle name="Normal 6 20 5" xfId="40661"/>
    <cellStyle name="Normal 6 20 5 2" xfId="40662"/>
    <cellStyle name="Normal 6 20 5 2 2" xfId="40663"/>
    <cellStyle name="Normal 6 20 6" xfId="40664"/>
    <cellStyle name="Normal 6 20 6 2" xfId="40665"/>
    <cellStyle name="Normal 6 20 6 2 2" xfId="40666"/>
    <cellStyle name="Normal 6 20 7" xfId="40667"/>
    <cellStyle name="Normal 6 20 7 2" xfId="40668"/>
    <cellStyle name="Normal 6 20 7 2 2" xfId="40669"/>
    <cellStyle name="Normal 6 20 8" xfId="40670"/>
    <cellStyle name="Normal 6 20 8 2" xfId="40671"/>
    <cellStyle name="Normal 6 20 8 2 2" xfId="40672"/>
    <cellStyle name="Normal 6 20 9" xfId="40673"/>
    <cellStyle name="Normal 6 20 9 2" xfId="40674"/>
    <cellStyle name="Normal 6 20 9 2 2" xfId="40675"/>
    <cellStyle name="Normal 6 21" xfId="40676"/>
    <cellStyle name="Normal 6 21 10" xfId="40677"/>
    <cellStyle name="Normal 6 21 10 2" xfId="40678"/>
    <cellStyle name="Normal 6 21 10 2 2" xfId="40679"/>
    <cellStyle name="Normal 6 21 11" xfId="40680"/>
    <cellStyle name="Normal 6 21 11 2" xfId="40681"/>
    <cellStyle name="Normal 6 21 11 2 2" xfId="40682"/>
    <cellStyle name="Normal 6 21 12" xfId="40683"/>
    <cellStyle name="Normal 6 21 12 2" xfId="40684"/>
    <cellStyle name="Normal 6 21 12 2 2" xfId="40685"/>
    <cellStyle name="Normal 6 21 13" xfId="40686"/>
    <cellStyle name="Normal 6 21 13 2" xfId="40687"/>
    <cellStyle name="Normal 6 21 13 2 2" xfId="40688"/>
    <cellStyle name="Normal 6 21 14" xfId="40689"/>
    <cellStyle name="Normal 6 21 14 2" xfId="40690"/>
    <cellStyle name="Normal 6 21 14 2 2" xfId="40691"/>
    <cellStyle name="Normal 6 21 15" xfId="40692"/>
    <cellStyle name="Normal 6 21 15 2" xfId="40693"/>
    <cellStyle name="Normal 6 21 2" xfId="40694"/>
    <cellStyle name="Normal 6 21 2 2" xfId="40695"/>
    <cellStyle name="Normal 6 21 2 2 2" xfId="40696"/>
    <cellStyle name="Normal 6 21 3" xfId="40697"/>
    <cellStyle name="Normal 6 21 3 2" xfId="40698"/>
    <cellStyle name="Normal 6 21 3 2 2" xfId="40699"/>
    <cellStyle name="Normal 6 21 4" xfId="40700"/>
    <cellStyle name="Normal 6 21 4 2" xfId="40701"/>
    <cellStyle name="Normal 6 21 4 2 2" xfId="40702"/>
    <cellStyle name="Normal 6 21 5" xfId="40703"/>
    <cellStyle name="Normal 6 21 5 2" xfId="40704"/>
    <cellStyle name="Normal 6 21 5 2 2" xfId="40705"/>
    <cellStyle name="Normal 6 21 6" xfId="40706"/>
    <cellStyle name="Normal 6 21 6 2" xfId="40707"/>
    <cellStyle name="Normal 6 21 6 2 2" xfId="40708"/>
    <cellStyle name="Normal 6 21 7" xfId="40709"/>
    <cellStyle name="Normal 6 21 7 2" xfId="40710"/>
    <cellStyle name="Normal 6 21 7 2 2" xfId="40711"/>
    <cellStyle name="Normal 6 21 8" xfId="40712"/>
    <cellStyle name="Normal 6 21 8 2" xfId="40713"/>
    <cellStyle name="Normal 6 21 8 2 2" xfId="40714"/>
    <cellStyle name="Normal 6 21 9" xfId="40715"/>
    <cellStyle name="Normal 6 21 9 2" xfId="40716"/>
    <cellStyle name="Normal 6 21 9 2 2" xfId="40717"/>
    <cellStyle name="Normal 6 22" xfId="40718"/>
    <cellStyle name="Normal 6 22 10" xfId="40719"/>
    <cellStyle name="Normal 6 22 10 2" xfId="40720"/>
    <cellStyle name="Normal 6 22 10 2 2" xfId="40721"/>
    <cellStyle name="Normal 6 22 11" xfId="40722"/>
    <cellStyle name="Normal 6 22 11 2" xfId="40723"/>
    <cellStyle name="Normal 6 22 11 2 2" xfId="40724"/>
    <cellStyle name="Normal 6 22 12" xfId="40725"/>
    <cellStyle name="Normal 6 22 12 2" xfId="40726"/>
    <cellStyle name="Normal 6 22 12 2 2" xfId="40727"/>
    <cellStyle name="Normal 6 22 13" xfId="40728"/>
    <cellStyle name="Normal 6 22 13 2" xfId="40729"/>
    <cellStyle name="Normal 6 22 13 2 2" xfId="40730"/>
    <cellStyle name="Normal 6 22 14" xfId="40731"/>
    <cellStyle name="Normal 6 22 14 2" xfId="40732"/>
    <cellStyle name="Normal 6 22 14 2 2" xfId="40733"/>
    <cellStyle name="Normal 6 22 15" xfId="40734"/>
    <cellStyle name="Normal 6 22 15 2" xfId="40735"/>
    <cellStyle name="Normal 6 22 2" xfId="40736"/>
    <cellStyle name="Normal 6 22 2 2" xfId="40737"/>
    <cellStyle name="Normal 6 22 2 2 2" xfId="40738"/>
    <cellStyle name="Normal 6 22 3" xfId="40739"/>
    <cellStyle name="Normal 6 22 3 2" xfId="40740"/>
    <cellStyle name="Normal 6 22 3 2 2" xfId="40741"/>
    <cellStyle name="Normal 6 22 4" xfId="40742"/>
    <cellStyle name="Normal 6 22 4 2" xfId="40743"/>
    <cellStyle name="Normal 6 22 4 2 2" xfId="40744"/>
    <cellStyle name="Normal 6 22 5" xfId="40745"/>
    <cellStyle name="Normal 6 22 5 2" xfId="40746"/>
    <cellStyle name="Normal 6 22 5 2 2" xfId="40747"/>
    <cellStyle name="Normal 6 22 6" xfId="40748"/>
    <cellStyle name="Normal 6 22 6 2" xfId="40749"/>
    <cellStyle name="Normal 6 22 6 2 2" xfId="40750"/>
    <cellStyle name="Normal 6 22 7" xfId="40751"/>
    <cellStyle name="Normal 6 22 7 2" xfId="40752"/>
    <cellStyle name="Normal 6 22 7 2 2" xfId="40753"/>
    <cellStyle name="Normal 6 22 8" xfId="40754"/>
    <cellStyle name="Normal 6 22 8 2" xfId="40755"/>
    <cellStyle name="Normal 6 22 8 2 2" xfId="40756"/>
    <cellStyle name="Normal 6 22 9" xfId="40757"/>
    <cellStyle name="Normal 6 22 9 2" xfId="40758"/>
    <cellStyle name="Normal 6 22 9 2 2" xfId="40759"/>
    <cellStyle name="Normal 6 23" xfId="40760"/>
    <cellStyle name="Normal 6 23 10" xfId="40761"/>
    <cellStyle name="Normal 6 23 10 2" xfId="40762"/>
    <cellStyle name="Normal 6 23 10 2 2" xfId="40763"/>
    <cellStyle name="Normal 6 23 11" xfId="40764"/>
    <cellStyle name="Normal 6 23 11 2" xfId="40765"/>
    <cellStyle name="Normal 6 23 11 2 2" xfId="40766"/>
    <cellStyle name="Normal 6 23 12" xfId="40767"/>
    <cellStyle name="Normal 6 23 12 2" xfId="40768"/>
    <cellStyle name="Normal 6 23 12 2 2" xfId="40769"/>
    <cellStyle name="Normal 6 23 13" xfId="40770"/>
    <cellStyle name="Normal 6 23 13 2" xfId="40771"/>
    <cellStyle name="Normal 6 23 13 2 2" xfId="40772"/>
    <cellStyle name="Normal 6 23 14" xfId="40773"/>
    <cellStyle name="Normal 6 23 14 2" xfId="40774"/>
    <cellStyle name="Normal 6 23 14 2 2" xfId="40775"/>
    <cellStyle name="Normal 6 23 15" xfId="40776"/>
    <cellStyle name="Normal 6 23 15 2" xfId="40777"/>
    <cellStyle name="Normal 6 23 2" xfId="40778"/>
    <cellStyle name="Normal 6 23 2 2" xfId="40779"/>
    <cellStyle name="Normal 6 23 2 2 2" xfId="40780"/>
    <cellStyle name="Normal 6 23 3" xfId="40781"/>
    <cellStyle name="Normal 6 23 3 2" xfId="40782"/>
    <cellStyle name="Normal 6 23 3 2 2" xfId="40783"/>
    <cellStyle name="Normal 6 23 4" xfId="40784"/>
    <cellStyle name="Normal 6 23 4 2" xfId="40785"/>
    <cellStyle name="Normal 6 23 4 2 2" xfId="40786"/>
    <cellStyle name="Normal 6 23 5" xfId="40787"/>
    <cellStyle name="Normal 6 23 5 2" xfId="40788"/>
    <cellStyle name="Normal 6 23 5 2 2" xfId="40789"/>
    <cellStyle name="Normal 6 23 6" xfId="40790"/>
    <cellStyle name="Normal 6 23 6 2" xfId="40791"/>
    <cellStyle name="Normal 6 23 6 2 2" xfId="40792"/>
    <cellStyle name="Normal 6 23 7" xfId="40793"/>
    <cellStyle name="Normal 6 23 7 2" xfId="40794"/>
    <cellStyle name="Normal 6 23 7 2 2" xfId="40795"/>
    <cellStyle name="Normal 6 23 8" xfId="40796"/>
    <cellStyle name="Normal 6 23 8 2" xfId="40797"/>
    <cellStyle name="Normal 6 23 8 2 2" xfId="40798"/>
    <cellStyle name="Normal 6 23 9" xfId="40799"/>
    <cellStyle name="Normal 6 23 9 2" xfId="40800"/>
    <cellStyle name="Normal 6 23 9 2 2" xfId="40801"/>
    <cellStyle name="Normal 6 24" xfId="40802"/>
    <cellStyle name="Normal 6 24 2" xfId="40803"/>
    <cellStyle name="Normal 6 24 2 2" xfId="40804"/>
    <cellStyle name="Normal 6 25" xfId="40805"/>
    <cellStyle name="Normal 6 25 2" xfId="40806"/>
    <cellStyle name="Normal 6 25 2 2" xfId="40807"/>
    <cellStyle name="Normal 6 26" xfId="40808"/>
    <cellStyle name="Normal 6 26 2" xfId="40809"/>
    <cellStyle name="Normal 6 26 2 2" xfId="40810"/>
    <cellStyle name="Normal 6 27" xfId="40811"/>
    <cellStyle name="Normal 6 27 2" xfId="40812"/>
    <cellStyle name="Normal 6 27 2 2" xfId="40813"/>
    <cellStyle name="Normal 6 28" xfId="40814"/>
    <cellStyle name="Normal 6 28 2" xfId="40815"/>
    <cellStyle name="Normal 6 28 2 2" xfId="40816"/>
    <cellStyle name="Normal 6 29" xfId="40817"/>
    <cellStyle name="Normal 6 29 2" xfId="40818"/>
    <cellStyle name="Normal 6 29 2 2" xfId="40819"/>
    <cellStyle name="Normal 6 3" xfId="40820"/>
    <cellStyle name="Normal 6 3 10" xfId="40821"/>
    <cellStyle name="Normal 6 3 10 2" xfId="40822"/>
    <cellStyle name="Normal 6 3 10 2 2" xfId="40823"/>
    <cellStyle name="Normal 6 3 11" xfId="40824"/>
    <cellStyle name="Normal 6 3 11 2" xfId="40825"/>
    <cellStyle name="Normal 6 3 11 2 2" xfId="40826"/>
    <cellStyle name="Normal 6 3 12" xfId="40827"/>
    <cellStyle name="Normal 6 3 12 2" xfId="40828"/>
    <cellStyle name="Normal 6 3 12 2 2" xfId="40829"/>
    <cellStyle name="Normal 6 3 13" xfId="40830"/>
    <cellStyle name="Normal 6 3 13 2" xfId="40831"/>
    <cellStyle name="Normal 6 3 13 2 2" xfId="40832"/>
    <cellStyle name="Normal 6 3 14" xfId="40833"/>
    <cellStyle name="Normal 6 3 14 2" xfId="40834"/>
    <cellStyle name="Normal 6 3 14 2 2" xfId="40835"/>
    <cellStyle name="Normal 6 3 15" xfId="40836"/>
    <cellStyle name="Normal 6 3 15 2" xfId="40837"/>
    <cellStyle name="Normal 6 3 2" xfId="40838"/>
    <cellStyle name="Normal 6 3 2 2" xfId="40839"/>
    <cellStyle name="Normal 6 3 2 2 2" xfId="40840"/>
    <cellStyle name="Normal 6 3 3" xfId="40841"/>
    <cellStyle name="Normal 6 3 3 2" xfId="40842"/>
    <cellStyle name="Normal 6 3 3 2 2" xfId="40843"/>
    <cellStyle name="Normal 6 3 4" xfId="40844"/>
    <cellStyle name="Normal 6 3 4 2" xfId="40845"/>
    <cellStyle name="Normal 6 3 4 2 2" xfId="40846"/>
    <cellStyle name="Normal 6 3 5" xfId="40847"/>
    <cellStyle name="Normal 6 3 5 2" xfId="40848"/>
    <cellStyle name="Normal 6 3 5 2 2" xfId="40849"/>
    <cellStyle name="Normal 6 3 6" xfId="40850"/>
    <cellStyle name="Normal 6 3 6 2" xfId="40851"/>
    <cellStyle name="Normal 6 3 6 2 2" xfId="40852"/>
    <cellStyle name="Normal 6 3 7" xfId="40853"/>
    <cellStyle name="Normal 6 3 7 2" xfId="40854"/>
    <cellStyle name="Normal 6 3 7 2 2" xfId="40855"/>
    <cellStyle name="Normal 6 3 8" xfId="40856"/>
    <cellStyle name="Normal 6 3 8 2" xfId="40857"/>
    <cellStyle name="Normal 6 3 8 2 2" xfId="40858"/>
    <cellStyle name="Normal 6 3 9" xfId="40859"/>
    <cellStyle name="Normal 6 3 9 2" xfId="40860"/>
    <cellStyle name="Normal 6 3 9 2 2" xfId="40861"/>
    <cellStyle name="Normal 6 30" xfId="40862"/>
    <cellStyle name="Normal 6 30 2" xfId="40863"/>
    <cellStyle name="Normal 6 30 2 2" xfId="40864"/>
    <cellStyle name="Normal 6 31" xfId="40865"/>
    <cellStyle name="Normal 6 31 2" xfId="40866"/>
    <cellStyle name="Normal 6 31 2 2" xfId="40867"/>
    <cellStyle name="Normal 6 32" xfId="40868"/>
    <cellStyle name="Normal 6 32 2" xfId="40869"/>
    <cellStyle name="Normal 6 32 2 2" xfId="40870"/>
    <cellStyle name="Normal 6 33" xfId="40871"/>
    <cellStyle name="Normal 6 33 2" xfId="40872"/>
    <cellStyle name="Normal 6 33 2 2" xfId="40873"/>
    <cellStyle name="Normal 6 34" xfId="40874"/>
    <cellStyle name="Normal 6 34 2" xfId="40875"/>
    <cellStyle name="Normal 6 34 2 2" xfId="40876"/>
    <cellStyle name="Normal 6 35" xfId="40877"/>
    <cellStyle name="Normal 6 35 2" xfId="40878"/>
    <cellStyle name="Normal 6 35 2 2" xfId="40879"/>
    <cellStyle name="Normal 6 36" xfId="40880"/>
    <cellStyle name="Normal 6 36 2" xfId="40881"/>
    <cellStyle name="Normal 6 36 2 2" xfId="40882"/>
    <cellStyle name="Normal 6 37" xfId="40883"/>
    <cellStyle name="Normal 6 37 2" xfId="40884"/>
    <cellStyle name="Normal 6 37 2 2" xfId="40885"/>
    <cellStyle name="Normal 6 38" xfId="40886"/>
    <cellStyle name="Normal 6 38 2" xfId="40887"/>
    <cellStyle name="Normal 6 38 2 2" xfId="40888"/>
    <cellStyle name="Normal 6 39" xfId="40889"/>
    <cellStyle name="Normal 6 39 2" xfId="40890"/>
    <cellStyle name="Normal 6 39 2 2" xfId="40891"/>
    <cellStyle name="Normal 6 4" xfId="40892"/>
    <cellStyle name="Normal 6 4 10" xfId="40893"/>
    <cellStyle name="Normal 6 4 10 2" xfId="40894"/>
    <cellStyle name="Normal 6 4 10 2 2" xfId="40895"/>
    <cellStyle name="Normal 6 4 11" xfId="40896"/>
    <cellStyle name="Normal 6 4 11 2" xfId="40897"/>
    <cellStyle name="Normal 6 4 11 2 2" xfId="40898"/>
    <cellStyle name="Normal 6 4 12" xfId="40899"/>
    <cellStyle name="Normal 6 4 12 2" xfId="40900"/>
    <cellStyle name="Normal 6 4 12 2 2" xfId="40901"/>
    <cellStyle name="Normal 6 4 13" xfId="40902"/>
    <cellStyle name="Normal 6 4 13 2" xfId="40903"/>
    <cellStyle name="Normal 6 4 13 2 2" xfId="40904"/>
    <cellStyle name="Normal 6 4 14" xfId="40905"/>
    <cellStyle name="Normal 6 4 14 2" xfId="40906"/>
    <cellStyle name="Normal 6 4 14 2 2" xfId="40907"/>
    <cellStyle name="Normal 6 4 15" xfId="40908"/>
    <cellStyle name="Normal 6 4 15 2" xfId="40909"/>
    <cellStyle name="Normal 6 4 2" xfId="40910"/>
    <cellStyle name="Normal 6 4 2 2" xfId="40911"/>
    <cellStyle name="Normal 6 4 2 2 2" xfId="40912"/>
    <cellStyle name="Normal 6 4 3" xfId="40913"/>
    <cellStyle name="Normal 6 4 3 2" xfId="40914"/>
    <cellStyle name="Normal 6 4 3 2 2" xfId="40915"/>
    <cellStyle name="Normal 6 4 4" xfId="40916"/>
    <cellStyle name="Normal 6 4 4 2" xfId="40917"/>
    <cellStyle name="Normal 6 4 4 2 2" xfId="40918"/>
    <cellStyle name="Normal 6 4 5" xfId="40919"/>
    <cellStyle name="Normal 6 4 5 2" xfId="40920"/>
    <cellStyle name="Normal 6 4 5 2 2" xfId="40921"/>
    <cellStyle name="Normal 6 4 6" xfId="40922"/>
    <cellStyle name="Normal 6 4 6 2" xfId="40923"/>
    <cellStyle name="Normal 6 4 6 2 2" xfId="40924"/>
    <cellStyle name="Normal 6 4 7" xfId="40925"/>
    <cellStyle name="Normal 6 4 7 2" xfId="40926"/>
    <cellStyle name="Normal 6 4 7 2 2" xfId="40927"/>
    <cellStyle name="Normal 6 4 8" xfId="40928"/>
    <cellStyle name="Normal 6 4 8 2" xfId="40929"/>
    <cellStyle name="Normal 6 4 8 2 2" xfId="40930"/>
    <cellStyle name="Normal 6 4 9" xfId="40931"/>
    <cellStyle name="Normal 6 4 9 2" xfId="40932"/>
    <cellStyle name="Normal 6 4 9 2 2" xfId="40933"/>
    <cellStyle name="Normal 6 40" xfId="40934"/>
    <cellStyle name="Normal 6 40 2" xfId="40935"/>
    <cellStyle name="Normal 6 5" xfId="40936"/>
    <cellStyle name="Normal 6 5 10" xfId="40937"/>
    <cellStyle name="Normal 6 5 10 2" xfId="40938"/>
    <cellStyle name="Normal 6 5 10 2 2" xfId="40939"/>
    <cellStyle name="Normal 6 5 11" xfId="40940"/>
    <cellStyle name="Normal 6 5 11 2" xfId="40941"/>
    <cellStyle name="Normal 6 5 11 2 2" xfId="40942"/>
    <cellStyle name="Normal 6 5 12" xfId="40943"/>
    <cellStyle name="Normal 6 5 12 2" xfId="40944"/>
    <cellStyle name="Normal 6 5 12 2 2" xfId="40945"/>
    <cellStyle name="Normal 6 5 13" xfId="40946"/>
    <cellStyle name="Normal 6 5 13 2" xfId="40947"/>
    <cellStyle name="Normal 6 5 13 2 2" xfId="40948"/>
    <cellStyle name="Normal 6 5 14" xfId="40949"/>
    <cellStyle name="Normal 6 5 14 2" xfId="40950"/>
    <cellStyle name="Normal 6 5 14 2 2" xfId="40951"/>
    <cellStyle name="Normal 6 5 15" xfId="40952"/>
    <cellStyle name="Normal 6 5 15 2" xfId="40953"/>
    <cellStyle name="Normal 6 5 2" xfId="40954"/>
    <cellStyle name="Normal 6 5 2 2" xfId="40955"/>
    <cellStyle name="Normal 6 5 2 2 2" xfId="40956"/>
    <cellStyle name="Normal 6 5 3" xfId="40957"/>
    <cellStyle name="Normal 6 5 3 2" xfId="40958"/>
    <cellStyle name="Normal 6 5 3 2 2" xfId="40959"/>
    <cellStyle name="Normal 6 5 4" xfId="40960"/>
    <cellStyle name="Normal 6 5 4 2" xfId="40961"/>
    <cellStyle name="Normal 6 5 4 2 2" xfId="40962"/>
    <cellStyle name="Normal 6 5 5" xfId="40963"/>
    <cellStyle name="Normal 6 5 5 2" xfId="40964"/>
    <cellStyle name="Normal 6 5 5 2 2" xfId="40965"/>
    <cellStyle name="Normal 6 5 6" xfId="40966"/>
    <cellStyle name="Normal 6 5 6 2" xfId="40967"/>
    <cellStyle name="Normal 6 5 6 2 2" xfId="40968"/>
    <cellStyle name="Normal 6 5 7" xfId="40969"/>
    <cellStyle name="Normal 6 5 7 2" xfId="40970"/>
    <cellStyle name="Normal 6 5 7 2 2" xfId="40971"/>
    <cellStyle name="Normal 6 5 8" xfId="40972"/>
    <cellStyle name="Normal 6 5 8 2" xfId="40973"/>
    <cellStyle name="Normal 6 5 8 2 2" xfId="40974"/>
    <cellStyle name="Normal 6 5 9" xfId="40975"/>
    <cellStyle name="Normal 6 5 9 2" xfId="40976"/>
    <cellStyle name="Normal 6 5 9 2 2" xfId="40977"/>
    <cellStyle name="Normal 6 6" xfId="40978"/>
    <cellStyle name="Normal 6 6 10" xfId="40979"/>
    <cellStyle name="Normal 6 6 10 2" xfId="40980"/>
    <cellStyle name="Normal 6 6 10 2 2" xfId="40981"/>
    <cellStyle name="Normal 6 6 11" xfId="40982"/>
    <cellStyle name="Normal 6 6 11 2" xfId="40983"/>
    <cellStyle name="Normal 6 6 11 2 2" xfId="40984"/>
    <cellStyle name="Normal 6 6 12" xfId="40985"/>
    <cellStyle name="Normal 6 6 12 2" xfId="40986"/>
    <cellStyle name="Normal 6 6 12 2 2" xfId="40987"/>
    <cellStyle name="Normal 6 6 13" xfId="40988"/>
    <cellStyle name="Normal 6 6 13 2" xfId="40989"/>
    <cellStyle name="Normal 6 6 13 2 2" xfId="40990"/>
    <cellStyle name="Normal 6 6 14" xfId="40991"/>
    <cellStyle name="Normal 6 6 14 2" xfId="40992"/>
    <cellStyle name="Normal 6 6 14 2 2" xfId="40993"/>
    <cellStyle name="Normal 6 6 15" xfId="40994"/>
    <cellStyle name="Normal 6 6 15 2" xfId="40995"/>
    <cellStyle name="Normal 6 6 2" xfId="40996"/>
    <cellStyle name="Normal 6 6 2 2" xfId="40997"/>
    <cellStyle name="Normal 6 6 2 2 2" xfId="40998"/>
    <cellStyle name="Normal 6 6 3" xfId="40999"/>
    <cellStyle name="Normal 6 6 3 2" xfId="41000"/>
    <cellStyle name="Normal 6 6 3 2 2" xfId="41001"/>
    <cellStyle name="Normal 6 6 4" xfId="41002"/>
    <cellStyle name="Normal 6 6 4 2" xfId="41003"/>
    <cellStyle name="Normal 6 6 4 2 2" xfId="41004"/>
    <cellStyle name="Normal 6 6 5" xfId="41005"/>
    <cellStyle name="Normal 6 6 5 2" xfId="41006"/>
    <cellStyle name="Normal 6 6 5 2 2" xfId="41007"/>
    <cellStyle name="Normal 6 6 6" xfId="41008"/>
    <cellStyle name="Normal 6 6 6 2" xfId="41009"/>
    <cellStyle name="Normal 6 6 6 2 2" xfId="41010"/>
    <cellStyle name="Normal 6 6 7" xfId="41011"/>
    <cellStyle name="Normal 6 6 7 2" xfId="41012"/>
    <cellStyle name="Normal 6 6 7 2 2" xfId="41013"/>
    <cellStyle name="Normal 6 6 8" xfId="41014"/>
    <cellStyle name="Normal 6 6 8 2" xfId="41015"/>
    <cellStyle name="Normal 6 6 8 2 2" xfId="41016"/>
    <cellStyle name="Normal 6 6 9" xfId="41017"/>
    <cellStyle name="Normal 6 6 9 2" xfId="41018"/>
    <cellStyle name="Normal 6 6 9 2 2" xfId="41019"/>
    <cellStyle name="Normal 6 7" xfId="41020"/>
    <cellStyle name="Normal 6 7 10" xfId="41021"/>
    <cellStyle name="Normal 6 7 10 2" xfId="41022"/>
    <cellStyle name="Normal 6 7 10 2 2" xfId="41023"/>
    <cellStyle name="Normal 6 7 11" xfId="41024"/>
    <cellStyle name="Normal 6 7 11 2" xfId="41025"/>
    <cellStyle name="Normal 6 7 11 2 2" xfId="41026"/>
    <cellStyle name="Normal 6 7 12" xfId="41027"/>
    <cellStyle name="Normal 6 7 12 2" xfId="41028"/>
    <cellStyle name="Normal 6 7 12 2 2" xfId="41029"/>
    <cellStyle name="Normal 6 7 13" xfId="41030"/>
    <cellStyle name="Normal 6 7 13 2" xfId="41031"/>
    <cellStyle name="Normal 6 7 13 2 2" xfId="41032"/>
    <cellStyle name="Normal 6 7 14" xfId="41033"/>
    <cellStyle name="Normal 6 7 14 2" xfId="41034"/>
    <cellStyle name="Normal 6 7 14 2 2" xfId="41035"/>
    <cellStyle name="Normal 6 7 15" xfId="41036"/>
    <cellStyle name="Normal 6 7 15 2" xfId="41037"/>
    <cellStyle name="Normal 6 7 2" xfId="41038"/>
    <cellStyle name="Normal 6 7 2 2" xfId="41039"/>
    <cellStyle name="Normal 6 7 2 2 2" xfId="41040"/>
    <cellStyle name="Normal 6 7 3" xfId="41041"/>
    <cellStyle name="Normal 6 7 3 2" xfId="41042"/>
    <cellStyle name="Normal 6 7 3 2 2" xfId="41043"/>
    <cellStyle name="Normal 6 7 4" xfId="41044"/>
    <cellStyle name="Normal 6 7 4 2" xfId="41045"/>
    <cellStyle name="Normal 6 7 4 2 2" xfId="41046"/>
    <cellStyle name="Normal 6 7 5" xfId="41047"/>
    <cellStyle name="Normal 6 7 5 2" xfId="41048"/>
    <cellStyle name="Normal 6 7 5 2 2" xfId="41049"/>
    <cellStyle name="Normal 6 7 6" xfId="41050"/>
    <cellStyle name="Normal 6 7 6 2" xfId="41051"/>
    <cellStyle name="Normal 6 7 6 2 2" xfId="41052"/>
    <cellStyle name="Normal 6 7 7" xfId="41053"/>
    <cellStyle name="Normal 6 7 7 2" xfId="41054"/>
    <cellStyle name="Normal 6 7 7 2 2" xfId="41055"/>
    <cellStyle name="Normal 6 7 8" xfId="41056"/>
    <cellStyle name="Normal 6 7 8 2" xfId="41057"/>
    <cellStyle name="Normal 6 7 8 2 2" xfId="41058"/>
    <cellStyle name="Normal 6 7 9" xfId="41059"/>
    <cellStyle name="Normal 6 7 9 2" xfId="41060"/>
    <cellStyle name="Normal 6 7 9 2 2" xfId="41061"/>
    <cellStyle name="Normal 6 8" xfId="41062"/>
    <cellStyle name="Normal 6 8 10" xfId="41063"/>
    <cellStyle name="Normal 6 8 10 2" xfId="41064"/>
    <cellStyle name="Normal 6 8 10 2 2" xfId="41065"/>
    <cellStyle name="Normal 6 8 11" xfId="41066"/>
    <cellStyle name="Normal 6 8 11 2" xfId="41067"/>
    <cellStyle name="Normal 6 8 11 2 2" xfId="41068"/>
    <cellStyle name="Normal 6 8 12" xfId="41069"/>
    <cellStyle name="Normal 6 8 12 2" xfId="41070"/>
    <cellStyle name="Normal 6 8 12 2 2" xfId="41071"/>
    <cellStyle name="Normal 6 8 13" xfId="41072"/>
    <cellStyle name="Normal 6 8 13 2" xfId="41073"/>
    <cellStyle name="Normal 6 8 13 2 2" xfId="41074"/>
    <cellStyle name="Normal 6 8 14" xfId="41075"/>
    <cellStyle name="Normal 6 8 14 2" xfId="41076"/>
    <cellStyle name="Normal 6 8 14 2 2" xfId="41077"/>
    <cellStyle name="Normal 6 8 15" xfId="41078"/>
    <cellStyle name="Normal 6 8 15 2" xfId="41079"/>
    <cellStyle name="Normal 6 8 2" xfId="41080"/>
    <cellStyle name="Normal 6 8 2 2" xfId="41081"/>
    <cellStyle name="Normal 6 8 2 2 2" xfId="41082"/>
    <cellStyle name="Normal 6 8 3" xfId="41083"/>
    <cellStyle name="Normal 6 8 3 2" xfId="41084"/>
    <cellStyle name="Normal 6 8 3 2 2" xfId="41085"/>
    <cellStyle name="Normal 6 8 4" xfId="41086"/>
    <cellStyle name="Normal 6 8 4 2" xfId="41087"/>
    <cellStyle name="Normal 6 8 4 2 2" xfId="41088"/>
    <cellStyle name="Normal 6 8 5" xfId="41089"/>
    <cellStyle name="Normal 6 8 5 2" xfId="41090"/>
    <cellStyle name="Normal 6 8 5 2 2" xfId="41091"/>
    <cellStyle name="Normal 6 8 6" xfId="41092"/>
    <cellStyle name="Normal 6 8 6 2" xfId="41093"/>
    <cellStyle name="Normal 6 8 6 2 2" xfId="41094"/>
    <cellStyle name="Normal 6 8 7" xfId="41095"/>
    <cellStyle name="Normal 6 8 7 2" xfId="41096"/>
    <cellStyle name="Normal 6 8 7 2 2" xfId="41097"/>
    <cellStyle name="Normal 6 8 8" xfId="41098"/>
    <cellStyle name="Normal 6 8 8 2" xfId="41099"/>
    <cellStyle name="Normal 6 8 8 2 2" xfId="41100"/>
    <cellStyle name="Normal 6 8 9" xfId="41101"/>
    <cellStyle name="Normal 6 8 9 2" xfId="41102"/>
    <cellStyle name="Normal 6 8 9 2 2" xfId="41103"/>
    <cellStyle name="Normal 6 9" xfId="41104"/>
    <cellStyle name="Normal 6 9 10" xfId="41105"/>
    <cellStyle name="Normal 6 9 10 2" xfId="41106"/>
    <cellStyle name="Normal 6 9 10 2 2" xfId="41107"/>
    <cellStyle name="Normal 6 9 11" xfId="41108"/>
    <cellStyle name="Normal 6 9 11 2" xfId="41109"/>
    <cellStyle name="Normal 6 9 11 2 2" xfId="41110"/>
    <cellStyle name="Normal 6 9 12" xfId="41111"/>
    <cellStyle name="Normal 6 9 12 2" xfId="41112"/>
    <cellStyle name="Normal 6 9 12 2 2" xfId="41113"/>
    <cellStyle name="Normal 6 9 13" xfId="41114"/>
    <cellStyle name="Normal 6 9 13 2" xfId="41115"/>
    <cellStyle name="Normal 6 9 13 2 2" xfId="41116"/>
    <cellStyle name="Normal 6 9 14" xfId="41117"/>
    <cellStyle name="Normal 6 9 14 2" xfId="41118"/>
    <cellStyle name="Normal 6 9 14 2 2" xfId="41119"/>
    <cellStyle name="Normal 6 9 15" xfId="41120"/>
    <cellStyle name="Normal 6 9 15 2" xfId="41121"/>
    <cellStyle name="Normal 6 9 2" xfId="41122"/>
    <cellStyle name="Normal 6 9 2 2" xfId="41123"/>
    <cellStyle name="Normal 6 9 2 2 2" xfId="41124"/>
    <cellStyle name="Normal 6 9 3" xfId="41125"/>
    <cellStyle name="Normal 6 9 3 2" xfId="41126"/>
    <cellStyle name="Normal 6 9 3 2 2" xfId="41127"/>
    <cellStyle name="Normal 6 9 4" xfId="41128"/>
    <cellStyle name="Normal 6 9 4 2" xfId="41129"/>
    <cellStyle name="Normal 6 9 4 2 2" xfId="41130"/>
    <cellStyle name="Normal 6 9 5" xfId="41131"/>
    <cellStyle name="Normal 6 9 5 2" xfId="41132"/>
    <cellStyle name="Normal 6 9 5 2 2" xfId="41133"/>
    <cellStyle name="Normal 6 9 6" xfId="41134"/>
    <cellStyle name="Normal 6 9 6 2" xfId="41135"/>
    <cellStyle name="Normal 6 9 6 2 2" xfId="41136"/>
    <cellStyle name="Normal 6 9 7" xfId="41137"/>
    <cellStyle name="Normal 6 9 7 2" xfId="41138"/>
    <cellStyle name="Normal 6 9 7 2 2" xfId="41139"/>
    <cellStyle name="Normal 6 9 8" xfId="41140"/>
    <cellStyle name="Normal 6 9 8 2" xfId="41141"/>
    <cellStyle name="Normal 6 9 8 2 2" xfId="41142"/>
    <cellStyle name="Normal 6 9 9" xfId="41143"/>
    <cellStyle name="Normal 6 9 9 2" xfId="41144"/>
    <cellStyle name="Normal 6 9 9 2 2" xfId="41145"/>
    <cellStyle name="Normal 6_Dilaog Telekom Plc - 31 December 2009 (Grouped working)" xfId="41146"/>
    <cellStyle name="Normal 60" xfId="41147"/>
    <cellStyle name="Normal 61" xfId="41148"/>
    <cellStyle name="Normal 62" xfId="41149"/>
    <cellStyle name="Normal 63" xfId="41150"/>
    <cellStyle name="Normal 64" xfId="41151"/>
    <cellStyle name="Normal 65" xfId="41152"/>
    <cellStyle name="Normal 66" xfId="41153"/>
    <cellStyle name="Normal 67" xfId="41154"/>
    <cellStyle name="Normal 68" xfId="41155"/>
    <cellStyle name="Normal 69" xfId="41156"/>
    <cellStyle name="Normal 7" xfId="41157"/>
    <cellStyle name="Normal 7 10" xfId="41158"/>
    <cellStyle name="Normal 7 10 10" xfId="41159"/>
    <cellStyle name="Normal 7 10 10 2" xfId="41160"/>
    <cellStyle name="Normal 7 10 10 2 2" xfId="41161"/>
    <cellStyle name="Normal 7 10 11" xfId="41162"/>
    <cellStyle name="Normal 7 10 11 2" xfId="41163"/>
    <cellStyle name="Normal 7 10 11 2 2" xfId="41164"/>
    <cellStyle name="Normal 7 10 12" xfId="41165"/>
    <cellStyle name="Normal 7 10 12 2" xfId="41166"/>
    <cellStyle name="Normal 7 10 12 2 2" xfId="41167"/>
    <cellStyle name="Normal 7 10 13" xfId="41168"/>
    <cellStyle name="Normal 7 10 13 2" xfId="41169"/>
    <cellStyle name="Normal 7 10 13 2 2" xfId="41170"/>
    <cellStyle name="Normal 7 10 14" xfId="41171"/>
    <cellStyle name="Normal 7 10 14 2" xfId="41172"/>
    <cellStyle name="Normal 7 10 14 2 2" xfId="41173"/>
    <cellStyle name="Normal 7 10 15" xfId="41174"/>
    <cellStyle name="Normal 7 10 15 2" xfId="41175"/>
    <cellStyle name="Normal 7 10 2" xfId="41176"/>
    <cellStyle name="Normal 7 10 2 2" xfId="41177"/>
    <cellStyle name="Normal 7 10 2 2 2" xfId="41178"/>
    <cellStyle name="Normal 7 10 3" xfId="41179"/>
    <cellStyle name="Normal 7 10 3 2" xfId="41180"/>
    <cellStyle name="Normal 7 10 3 2 2" xfId="41181"/>
    <cellStyle name="Normal 7 10 4" xfId="41182"/>
    <cellStyle name="Normal 7 10 4 2" xfId="41183"/>
    <cellStyle name="Normal 7 10 4 2 2" xfId="41184"/>
    <cellStyle name="Normal 7 10 5" xfId="41185"/>
    <cellStyle name="Normal 7 10 5 2" xfId="41186"/>
    <cellStyle name="Normal 7 10 5 2 2" xfId="41187"/>
    <cellStyle name="Normal 7 10 6" xfId="41188"/>
    <cellStyle name="Normal 7 10 6 2" xfId="41189"/>
    <cellStyle name="Normal 7 10 6 2 2" xfId="41190"/>
    <cellStyle name="Normal 7 10 7" xfId="41191"/>
    <cellStyle name="Normal 7 10 7 2" xfId="41192"/>
    <cellStyle name="Normal 7 10 7 2 2" xfId="41193"/>
    <cellStyle name="Normal 7 10 8" xfId="41194"/>
    <cellStyle name="Normal 7 10 8 2" xfId="41195"/>
    <cellStyle name="Normal 7 10 8 2 2" xfId="41196"/>
    <cellStyle name="Normal 7 10 9" xfId="41197"/>
    <cellStyle name="Normal 7 10 9 2" xfId="41198"/>
    <cellStyle name="Normal 7 10 9 2 2" xfId="41199"/>
    <cellStyle name="Normal 7 11" xfId="41200"/>
    <cellStyle name="Normal 7 11 10" xfId="41201"/>
    <cellStyle name="Normal 7 11 10 2" xfId="41202"/>
    <cellStyle name="Normal 7 11 10 2 2" xfId="41203"/>
    <cellStyle name="Normal 7 11 11" xfId="41204"/>
    <cellStyle name="Normal 7 11 11 2" xfId="41205"/>
    <cellStyle name="Normal 7 11 11 2 2" xfId="41206"/>
    <cellStyle name="Normal 7 11 12" xfId="41207"/>
    <cellStyle name="Normal 7 11 12 2" xfId="41208"/>
    <cellStyle name="Normal 7 11 12 2 2" xfId="41209"/>
    <cellStyle name="Normal 7 11 13" xfId="41210"/>
    <cellStyle name="Normal 7 11 13 2" xfId="41211"/>
    <cellStyle name="Normal 7 11 13 2 2" xfId="41212"/>
    <cellStyle name="Normal 7 11 14" xfId="41213"/>
    <cellStyle name="Normal 7 11 14 2" xfId="41214"/>
    <cellStyle name="Normal 7 11 14 2 2" xfId="41215"/>
    <cellStyle name="Normal 7 11 15" xfId="41216"/>
    <cellStyle name="Normal 7 11 15 2" xfId="41217"/>
    <cellStyle name="Normal 7 11 2" xfId="41218"/>
    <cellStyle name="Normal 7 11 2 2" xfId="41219"/>
    <cellStyle name="Normal 7 11 2 2 2" xfId="41220"/>
    <cellStyle name="Normal 7 11 3" xfId="41221"/>
    <cellStyle name="Normal 7 11 3 2" xfId="41222"/>
    <cellStyle name="Normal 7 11 3 2 2" xfId="41223"/>
    <cellStyle name="Normal 7 11 4" xfId="41224"/>
    <cellStyle name="Normal 7 11 4 2" xfId="41225"/>
    <cellStyle name="Normal 7 11 4 2 2" xfId="41226"/>
    <cellStyle name="Normal 7 11 5" xfId="41227"/>
    <cellStyle name="Normal 7 11 5 2" xfId="41228"/>
    <cellStyle name="Normal 7 11 5 2 2" xfId="41229"/>
    <cellStyle name="Normal 7 11 6" xfId="41230"/>
    <cellStyle name="Normal 7 11 6 2" xfId="41231"/>
    <cellStyle name="Normal 7 11 6 2 2" xfId="41232"/>
    <cellStyle name="Normal 7 11 7" xfId="41233"/>
    <cellStyle name="Normal 7 11 7 2" xfId="41234"/>
    <cellStyle name="Normal 7 11 7 2 2" xfId="41235"/>
    <cellStyle name="Normal 7 11 8" xfId="41236"/>
    <cellStyle name="Normal 7 11 8 2" xfId="41237"/>
    <cellStyle name="Normal 7 11 8 2 2" xfId="41238"/>
    <cellStyle name="Normal 7 11 9" xfId="41239"/>
    <cellStyle name="Normal 7 11 9 2" xfId="41240"/>
    <cellStyle name="Normal 7 11 9 2 2" xfId="41241"/>
    <cellStyle name="Normal 7 12" xfId="41242"/>
    <cellStyle name="Normal 7 12 10" xfId="41243"/>
    <cellStyle name="Normal 7 12 10 2" xfId="41244"/>
    <cellStyle name="Normal 7 12 10 2 2" xfId="41245"/>
    <cellStyle name="Normal 7 12 11" xfId="41246"/>
    <cellStyle name="Normal 7 12 11 2" xfId="41247"/>
    <cellStyle name="Normal 7 12 11 2 2" xfId="41248"/>
    <cellStyle name="Normal 7 12 12" xfId="41249"/>
    <cellStyle name="Normal 7 12 12 2" xfId="41250"/>
    <cellStyle name="Normal 7 12 12 2 2" xfId="41251"/>
    <cellStyle name="Normal 7 12 13" xfId="41252"/>
    <cellStyle name="Normal 7 12 13 2" xfId="41253"/>
    <cellStyle name="Normal 7 12 13 2 2" xfId="41254"/>
    <cellStyle name="Normal 7 12 14" xfId="41255"/>
    <cellStyle name="Normal 7 12 14 2" xfId="41256"/>
    <cellStyle name="Normal 7 12 14 2 2" xfId="41257"/>
    <cellStyle name="Normal 7 12 15" xfId="41258"/>
    <cellStyle name="Normal 7 12 15 2" xfId="41259"/>
    <cellStyle name="Normal 7 12 2" xfId="41260"/>
    <cellStyle name="Normal 7 12 2 2" xfId="41261"/>
    <cellStyle name="Normal 7 12 2 2 2" xfId="41262"/>
    <cellStyle name="Normal 7 12 3" xfId="41263"/>
    <cellStyle name="Normal 7 12 3 2" xfId="41264"/>
    <cellStyle name="Normal 7 12 3 2 2" xfId="41265"/>
    <cellStyle name="Normal 7 12 4" xfId="41266"/>
    <cellStyle name="Normal 7 12 4 2" xfId="41267"/>
    <cellStyle name="Normal 7 12 4 2 2" xfId="41268"/>
    <cellStyle name="Normal 7 12 5" xfId="41269"/>
    <cellStyle name="Normal 7 12 5 2" xfId="41270"/>
    <cellStyle name="Normal 7 12 5 2 2" xfId="41271"/>
    <cellStyle name="Normal 7 12 6" xfId="41272"/>
    <cellStyle name="Normal 7 12 6 2" xfId="41273"/>
    <cellStyle name="Normal 7 12 6 2 2" xfId="41274"/>
    <cellStyle name="Normal 7 12 7" xfId="41275"/>
    <cellStyle name="Normal 7 12 7 2" xfId="41276"/>
    <cellStyle name="Normal 7 12 7 2 2" xfId="41277"/>
    <cellStyle name="Normal 7 12 8" xfId="41278"/>
    <cellStyle name="Normal 7 12 8 2" xfId="41279"/>
    <cellStyle name="Normal 7 12 8 2 2" xfId="41280"/>
    <cellStyle name="Normal 7 12 9" xfId="41281"/>
    <cellStyle name="Normal 7 12 9 2" xfId="41282"/>
    <cellStyle name="Normal 7 12 9 2 2" xfId="41283"/>
    <cellStyle name="Normal 7 13" xfId="41284"/>
    <cellStyle name="Normal 7 13 10" xfId="41285"/>
    <cellStyle name="Normal 7 13 10 2" xfId="41286"/>
    <cellStyle name="Normal 7 13 10 2 2" xfId="41287"/>
    <cellStyle name="Normal 7 13 11" xfId="41288"/>
    <cellStyle name="Normal 7 13 11 2" xfId="41289"/>
    <cellStyle name="Normal 7 13 11 2 2" xfId="41290"/>
    <cellStyle name="Normal 7 13 12" xfId="41291"/>
    <cellStyle name="Normal 7 13 12 2" xfId="41292"/>
    <cellStyle name="Normal 7 13 12 2 2" xfId="41293"/>
    <cellStyle name="Normal 7 13 13" xfId="41294"/>
    <cellStyle name="Normal 7 13 13 2" xfId="41295"/>
    <cellStyle name="Normal 7 13 13 2 2" xfId="41296"/>
    <cellStyle name="Normal 7 13 14" xfId="41297"/>
    <cellStyle name="Normal 7 13 14 2" xfId="41298"/>
    <cellStyle name="Normal 7 13 14 2 2" xfId="41299"/>
    <cellStyle name="Normal 7 13 15" xfId="41300"/>
    <cellStyle name="Normal 7 13 15 2" xfId="41301"/>
    <cellStyle name="Normal 7 13 2" xfId="41302"/>
    <cellStyle name="Normal 7 13 2 2" xfId="41303"/>
    <cellStyle name="Normal 7 13 2 2 2" xfId="41304"/>
    <cellStyle name="Normal 7 13 3" xfId="41305"/>
    <cellStyle name="Normal 7 13 3 2" xfId="41306"/>
    <cellStyle name="Normal 7 13 3 2 2" xfId="41307"/>
    <cellStyle name="Normal 7 13 4" xfId="41308"/>
    <cellStyle name="Normal 7 13 4 2" xfId="41309"/>
    <cellStyle name="Normal 7 13 4 2 2" xfId="41310"/>
    <cellStyle name="Normal 7 13 5" xfId="41311"/>
    <cellStyle name="Normal 7 13 5 2" xfId="41312"/>
    <cellStyle name="Normal 7 13 5 2 2" xfId="41313"/>
    <cellStyle name="Normal 7 13 6" xfId="41314"/>
    <cellStyle name="Normal 7 13 6 2" xfId="41315"/>
    <cellStyle name="Normal 7 13 6 2 2" xfId="41316"/>
    <cellStyle name="Normal 7 13 7" xfId="41317"/>
    <cellStyle name="Normal 7 13 7 2" xfId="41318"/>
    <cellStyle name="Normal 7 13 7 2 2" xfId="41319"/>
    <cellStyle name="Normal 7 13 8" xfId="41320"/>
    <cellStyle name="Normal 7 13 8 2" xfId="41321"/>
    <cellStyle name="Normal 7 13 8 2 2" xfId="41322"/>
    <cellStyle name="Normal 7 13 9" xfId="41323"/>
    <cellStyle name="Normal 7 13 9 2" xfId="41324"/>
    <cellStyle name="Normal 7 13 9 2 2" xfId="41325"/>
    <cellStyle name="Normal 7 14" xfId="41326"/>
    <cellStyle name="Normal 7 14 10" xfId="41327"/>
    <cellStyle name="Normal 7 14 10 2" xfId="41328"/>
    <cellStyle name="Normal 7 14 10 2 2" xfId="41329"/>
    <cellStyle name="Normal 7 14 11" xfId="41330"/>
    <cellStyle name="Normal 7 14 11 2" xfId="41331"/>
    <cellStyle name="Normal 7 14 11 2 2" xfId="41332"/>
    <cellStyle name="Normal 7 14 12" xfId="41333"/>
    <cellStyle name="Normal 7 14 12 2" xfId="41334"/>
    <cellStyle name="Normal 7 14 12 2 2" xfId="41335"/>
    <cellStyle name="Normal 7 14 13" xfId="41336"/>
    <cellStyle name="Normal 7 14 13 2" xfId="41337"/>
    <cellStyle name="Normal 7 14 13 2 2" xfId="41338"/>
    <cellStyle name="Normal 7 14 14" xfId="41339"/>
    <cellStyle name="Normal 7 14 14 2" xfId="41340"/>
    <cellStyle name="Normal 7 14 14 2 2" xfId="41341"/>
    <cellStyle name="Normal 7 14 15" xfId="41342"/>
    <cellStyle name="Normal 7 14 15 2" xfId="41343"/>
    <cellStyle name="Normal 7 14 2" xfId="41344"/>
    <cellStyle name="Normal 7 14 2 2" xfId="41345"/>
    <cellStyle name="Normal 7 14 2 2 2" xfId="41346"/>
    <cellStyle name="Normal 7 14 3" xfId="41347"/>
    <cellStyle name="Normal 7 14 3 2" xfId="41348"/>
    <cellStyle name="Normal 7 14 3 2 2" xfId="41349"/>
    <cellStyle name="Normal 7 14 4" xfId="41350"/>
    <cellStyle name="Normal 7 14 4 2" xfId="41351"/>
    <cellStyle name="Normal 7 14 4 2 2" xfId="41352"/>
    <cellStyle name="Normal 7 14 5" xfId="41353"/>
    <cellStyle name="Normal 7 14 5 2" xfId="41354"/>
    <cellStyle name="Normal 7 14 5 2 2" xfId="41355"/>
    <cellStyle name="Normal 7 14 6" xfId="41356"/>
    <cellStyle name="Normal 7 14 6 2" xfId="41357"/>
    <cellStyle name="Normal 7 14 6 2 2" xfId="41358"/>
    <cellStyle name="Normal 7 14 7" xfId="41359"/>
    <cellStyle name="Normal 7 14 7 2" xfId="41360"/>
    <cellStyle name="Normal 7 14 7 2 2" xfId="41361"/>
    <cellStyle name="Normal 7 14 8" xfId="41362"/>
    <cellStyle name="Normal 7 14 8 2" xfId="41363"/>
    <cellStyle name="Normal 7 14 8 2 2" xfId="41364"/>
    <cellStyle name="Normal 7 14 9" xfId="41365"/>
    <cellStyle name="Normal 7 14 9 2" xfId="41366"/>
    <cellStyle name="Normal 7 14 9 2 2" xfId="41367"/>
    <cellStyle name="Normal 7 15" xfId="41368"/>
    <cellStyle name="Normal 7 15 10" xfId="41369"/>
    <cellStyle name="Normal 7 15 10 2" xfId="41370"/>
    <cellStyle name="Normal 7 15 10 2 2" xfId="41371"/>
    <cellStyle name="Normal 7 15 11" xfId="41372"/>
    <cellStyle name="Normal 7 15 11 2" xfId="41373"/>
    <cellStyle name="Normal 7 15 11 2 2" xfId="41374"/>
    <cellStyle name="Normal 7 15 12" xfId="41375"/>
    <cellStyle name="Normal 7 15 12 2" xfId="41376"/>
    <cellStyle name="Normal 7 15 12 2 2" xfId="41377"/>
    <cellStyle name="Normal 7 15 13" xfId="41378"/>
    <cellStyle name="Normal 7 15 13 2" xfId="41379"/>
    <cellStyle name="Normal 7 15 13 2 2" xfId="41380"/>
    <cellStyle name="Normal 7 15 14" xfId="41381"/>
    <cellStyle name="Normal 7 15 14 2" xfId="41382"/>
    <cellStyle name="Normal 7 15 14 2 2" xfId="41383"/>
    <cellStyle name="Normal 7 15 15" xfId="41384"/>
    <cellStyle name="Normal 7 15 15 2" xfId="41385"/>
    <cellStyle name="Normal 7 15 2" xfId="41386"/>
    <cellStyle name="Normal 7 15 2 2" xfId="41387"/>
    <cellStyle name="Normal 7 15 2 2 2" xfId="41388"/>
    <cellStyle name="Normal 7 15 3" xfId="41389"/>
    <cellStyle name="Normal 7 15 3 2" xfId="41390"/>
    <cellStyle name="Normal 7 15 3 2 2" xfId="41391"/>
    <cellStyle name="Normal 7 15 4" xfId="41392"/>
    <cellStyle name="Normal 7 15 4 2" xfId="41393"/>
    <cellStyle name="Normal 7 15 4 2 2" xfId="41394"/>
    <cellStyle name="Normal 7 15 5" xfId="41395"/>
    <cellStyle name="Normal 7 15 5 2" xfId="41396"/>
    <cellStyle name="Normal 7 15 5 2 2" xfId="41397"/>
    <cellStyle name="Normal 7 15 6" xfId="41398"/>
    <cellStyle name="Normal 7 15 6 2" xfId="41399"/>
    <cellStyle name="Normal 7 15 6 2 2" xfId="41400"/>
    <cellStyle name="Normal 7 15 7" xfId="41401"/>
    <cellStyle name="Normal 7 15 7 2" xfId="41402"/>
    <cellStyle name="Normal 7 15 7 2 2" xfId="41403"/>
    <cellStyle name="Normal 7 15 8" xfId="41404"/>
    <cellStyle name="Normal 7 15 8 2" xfId="41405"/>
    <cellStyle name="Normal 7 15 8 2 2" xfId="41406"/>
    <cellStyle name="Normal 7 15 9" xfId="41407"/>
    <cellStyle name="Normal 7 15 9 2" xfId="41408"/>
    <cellStyle name="Normal 7 15 9 2 2" xfId="41409"/>
    <cellStyle name="Normal 7 16" xfId="41410"/>
    <cellStyle name="Normal 7 16 10" xfId="41411"/>
    <cellStyle name="Normal 7 16 10 2" xfId="41412"/>
    <cellStyle name="Normal 7 16 10 2 2" xfId="41413"/>
    <cellStyle name="Normal 7 16 11" xfId="41414"/>
    <cellStyle name="Normal 7 16 11 2" xfId="41415"/>
    <cellStyle name="Normal 7 16 11 2 2" xfId="41416"/>
    <cellStyle name="Normal 7 16 12" xfId="41417"/>
    <cellStyle name="Normal 7 16 12 2" xfId="41418"/>
    <cellStyle name="Normal 7 16 12 2 2" xfId="41419"/>
    <cellStyle name="Normal 7 16 13" xfId="41420"/>
    <cellStyle name="Normal 7 16 13 2" xfId="41421"/>
    <cellStyle name="Normal 7 16 13 2 2" xfId="41422"/>
    <cellStyle name="Normal 7 16 14" xfId="41423"/>
    <cellStyle name="Normal 7 16 14 2" xfId="41424"/>
    <cellStyle name="Normal 7 16 14 2 2" xfId="41425"/>
    <cellStyle name="Normal 7 16 15" xfId="41426"/>
    <cellStyle name="Normal 7 16 15 2" xfId="41427"/>
    <cellStyle name="Normal 7 16 2" xfId="41428"/>
    <cellStyle name="Normal 7 16 2 2" xfId="41429"/>
    <cellStyle name="Normal 7 16 2 2 2" xfId="41430"/>
    <cellStyle name="Normal 7 16 3" xfId="41431"/>
    <cellStyle name="Normal 7 16 3 2" xfId="41432"/>
    <cellStyle name="Normal 7 16 3 2 2" xfId="41433"/>
    <cellStyle name="Normal 7 16 4" xfId="41434"/>
    <cellStyle name="Normal 7 16 4 2" xfId="41435"/>
    <cellStyle name="Normal 7 16 4 2 2" xfId="41436"/>
    <cellStyle name="Normal 7 16 5" xfId="41437"/>
    <cellStyle name="Normal 7 16 5 2" xfId="41438"/>
    <cellStyle name="Normal 7 16 5 2 2" xfId="41439"/>
    <cellStyle name="Normal 7 16 6" xfId="41440"/>
    <cellStyle name="Normal 7 16 6 2" xfId="41441"/>
    <cellStyle name="Normal 7 16 6 2 2" xfId="41442"/>
    <cellStyle name="Normal 7 16 7" xfId="41443"/>
    <cellStyle name="Normal 7 16 7 2" xfId="41444"/>
    <cellStyle name="Normal 7 16 7 2 2" xfId="41445"/>
    <cellStyle name="Normal 7 16 8" xfId="41446"/>
    <cellStyle name="Normal 7 16 8 2" xfId="41447"/>
    <cellStyle name="Normal 7 16 8 2 2" xfId="41448"/>
    <cellStyle name="Normal 7 16 9" xfId="41449"/>
    <cellStyle name="Normal 7 16 9 2" xfId="41450"/>
    <cellStyle name="Normal 7 16 9 2 2" xfId="41451"/>
    <cellStyle name="Normal 7 17" xfId="41452"/>
    <cellStyle name="Normal 7 17 10" xfId="41453"/>
    <cellStyle name="Normal 7 17 10 2" xfId="41454"/>
    <cellStyle name="Normal 7 17 10 2 2" xfId="41455"/>
    <cellStyle name="Normal 7 17 11" xfId="41456"/>
    <cellStyle name="Normal 7 17 11 2" xfId="41457"/>
    <cellStyle name="Normal 7 17 11 2 2" xfId="41458"/>
    <cellStyle name="Normal 7 17 12" xfId="41459"/>
    <cellStyle name="Normal 7 17 12 2" xfId="41460"/>
    <cellStyle name="Normal 7 17 12 2 2" xfId="41461"/>
    <cellStyle name="Normal 7 17 13" xfId="41462"/>
    <cellStyle name="Normal 7 17 13 2" xfId="41463"/>
    <cellStyle name="Normal 7 17 13 2 2" xfId="41464"/>
    <cellStyle name="Normal 7 17 14" xfId="41465"/>
    <cellStyle name="Normal 7 17 14 2" xfId="41466"/>
    <cellStyle name="Normal 7 17 14 2 2" xfId="41467"/>
    <cellStyle name="Normal 7 17 15" xfId="41468"/>
    <cellStyle name="Normal 7 17 15 2" xfId="41469"/>
    <cellStyle name="Normal 7 17 2" xfId="41470"/>
    <cellStyle name="Normal 7 17 2 2" xfId="41471"/>
    <cellStyle name="Normal 7 17 2 2 2" xfId="41472"/>
    <cellStyle name="Normal 7 17 3" xfId="41473"/>
    <cellStyle name="Normal 7 17 3 2" xfId="41474"/>
    <cellStyle name="Normal 7 17 3 2 2" xfId="41475"/>
    <cellStyle name="Normal 7 17 4" xfId="41476"/>
    <cellStyle name="Normal 7 17 4 2" xfId="41477"/>
    <cellStyle name="Normal 7 17 4 2 2" xfId="41478"/>
    <cellStyle name="Normal 7 17 5" xfId="41479"/>
    <cellStyle name="Normal 7 17 5 2" xfId="41480"/>
    <cellStyle name="Normal 7 17 5 2 2" xfId="41481"/>
    <cellStyle name="Normal 7 17 6" xfId="41482"/>
    <cellStyle name="Normal 7 17 6 2" xfId="41483"/>
    <cellStyle name="Normal 7 17 6 2 2" xfId="41484"/>
    <cellStyle name="Normal 7 17 7" xfId="41485"/>
    <cellStyle name="Normal 7 17 7 2" xfId="41486"/>
    <cellStyle name="Normal 7 17 7 2 2" xfId="41487"/>
    <cellStyle name="Normal 7 17 8" xfId="41488"/>
    <cellStyle name="Normal 7 17 8 2" xfId="41489"/>
    <cellStyle name="Normal 7 17 8 2 2" xfId="41490"/>
    <cellStyle name="Normal 7 17 9" xfId="41491"/>
    <cellStyle name="Normal 7 17 9 2" xfId="41492"/>
    <cellStyle name="Normal 7 17 9 2 2" xfId="41493"/>
    <cellStyle name="Normal 7 18" xfId="41494"/>
    <cellStyle name="Normal 7 18 10" xfId="41495"/>
    <cellStyle name="Normal 7 18 10 2" xfId="41496"/>
    <cellStyle name="Normal 7 18 10 2 2" xfId="41497"/>
    <cellStyle name="Normal 7 18 11" xfId="41498"/>
    <cellStyle name="Normal 7 18 11 2" xfId="41499"/>
    <cellStyle name="Normal 7 18 11 2 2" xfId="41500"/>
    <cellStyle name="Normal 7 18 12" xfId="41501"/>
    <cellStyle name="Normal 7 18 12 2" xfId="41502"/>
    <cellStyle name="Normal 7 18 12 2 2" xfId="41503"/>
    <cellStyle name="Normal 7 18 13" xfId="41504"/>
    <cellStyle name="Normal 7 18 13 2" xfId="41505"/>
    <cellStyle name="Normal 7 18 13 2 2" xfId="41506"/>
    <cellStyle name="Normal 7 18 14" xfId="41507"/>
    <cellStyle name="Normal 7 18 14 2" xfId="41508"/>
    <cellStyle name="Normal 7 18 14 2 2" xfId="41509"/>
    <cellStyle name="Normal 7 18 15" xfId="41510"/>
    <cellStyle name="Normal 7 18 15 2" xfId="41511"/>
    <cellStyle name="Normal 7 18 2" xfId="41512"/>
    <cellStyle name="Normal 7 18 2 2" xfId="41513"/>
    <cellStyle name="Normal 7 18 2 2 2" xfId="41514"/>
    <cellStyle name="Normal 7 18 3" xfId="41515"/>
    <cellStyle name="Normal 7 18 3 2" xfId="41516"/>
    <cellStyle name="Normal 7 18 3 2 2" xfId="41517"/>
    <cellStyle name="Normal 7 18 4" xfId="41518"/>
    <cellStyle name="Normal 7 18 4 2" xfId="41519"/>
    <cellStyle name="Normal 7 18 4 2 2" xfId="41520"/>
    <cellStyle name="Normal 7 18 5" xfId="41521"/>
    <cellStyle name="Normal 7 18 5 2" xfId="41522"/>
    <cellStyle name="Normal 7 18 5 2 2" xfId="41523"/>
    <cellStyle name="Normal 7 18 6" xfId="41524"/>
    <cellStyle name="Normal 7 18 6 2" xfId="41525"/>
    <cellStyle name="Normal 7 18 6 2 2" xfId="41526"/>
    <cellStyle name="Normal 7 18 7" xfId="41527"/>
    <cellStyle name="Normal 7 18 7 2" xfId="41528"/>
    <cellStyle name="Normal 7 18 7 2 2" xfId="41529"/>
    <cellStyle name="Normal 7 18 8" xfId="41530"/>
    <cellStyle name="Normal 7 18 8 2" xfId="41531"/>
    <cellStyle name="Normal 7 18 8 2 2" xfId="41532"/>
    <cellStyle name="Normal 7 18 9" xfId="41533"/>
    <cellStyle name="Normal 7 18 9 2" xfId="41534"/>
    <cellStyle name="Normal 7 18 9 2 2" xfId="41535"/>
    <cellStyle name="Normal 7 19" xfId="41536"/>
    <cellStyle name="Normal 7 19 10" xfId="41537"/>
    <cellStyle name="Normal 7 19 10 2" xfId="41538"/>
    <cellStyle name="Normal 7 19 10 2 2" xfId="41539"/>
    <cellStyle name="Normal 7 19 11" xfId="41540"/>
    <cellStyle name="Normal 7 19 11 2" xfId="41541"/>
    <cellStyle name="Normal 7 19 11 2 2" xfId="41542"/>
    <cellStyle name="Normal 7 19 12" xfId="41543"/>
    <cellStyle name="Normal 7 19 12 2" xfId="41544"/>
    <cellStyle name="Normal 7 19 12 2 2" xfId="41545"/>
    <cellStyle name="Normal 7 19 13" xfId="41546"/>
    <cellStyle name="Normal 7 19 13 2" xfId="41547"/>
    <cellStyle name="Normal 7 19 13 2 2" xfId="41548"/>
    <cellStyle name="Normal 7 19 14" xfId="41549"/>
    <cellStyle name="Normal 7 19 14 2" xfId="41550"/>
    <cellStyle name="Normal 7 19 14 2 2" xfId="41551"/>
    <cellStyle name="Normal 7 19 15" xfId="41552"/>
    <cellStyle name="Normal 7 19 15 2" xfId="41553"/>
    <cellStyle name="Normal 7 19 2" xfId="41554"/>
    <cellStyle name="Normal 7 19 2 2" xfId="41555"/>
    <cellStyle name="Normal 7 19 2 2 2" xfId="41556"/>
    <cellStyle name="Normal 7 19 3" xfId="41557"/>
    <cellStyle name="Normal 7 19 3 2" xfId="41558"/>
    <cellStyle name="Normal 7 19 3 2 2" xfId="41559"/>
    <cellStyle name="Normal 7 19 4" xfId="41560"/>
    <cellStyle name="Normal 7 19 4 2" xfId="41561"/>
    <cellStyle name="Normal 7 19 4 2 2" xfId="41562"/>
    <cellStyle name="Normal 7 19 5" xfId="41563"/>
    <cellStyle name="Normal 7 19 5 2" xfId="41564"/>
    <cellStyle name="Normal 7 19 5 2 2" xfId="41565"/>
    <cellStyle name="Normal 7 19 6" xfId="41566"/>
    <cellStyle name="Normal 7 19 6 2" xfId="41567"/>
    <cellStyle name="Normal 7 19 6 2 2" xfId="41568"/>
    <cellStyle name="Normal 7 19 7" xfId="41569"/>
    <cellStyle name="Normal 7 19 7 2" xfId="41570"/>
    <cellStyle name="Normal 7 19 7 2 2" xfId="41571"/>
    <cellStyle name="Normal 7 19 8" xfId="41572"/>
    <cellStyle name="Normal 7 19 8 2" xfId="41573"/>
    <cellStyle name="Normal 7 19 8 2 2" xfId="41574"/>
    <cellStyle name="Normal 7 19 9" xfId="41575"/>
    <cellStyle name="Normal 7 19 9 2" xfId="41576"/>
    <cellStyle name="Normal 7 19 9 2 2" xfId="41577"/>
    <cellStyle name="Normal 7 2" xfId="41578"/>
    <cellStyle name="Normal 7 2 10" xfId="41579"/>
    <cellStyle name="Normal 7 2 10 2" xfId="41580"/>
    <cellStyle name="Normal 7 2 10 2 2" xfId="41581"/>
    <cellStyle name="Normal 7 2 11" xfId="41582"/>
    <cellStyle name="Normal 7 2 11 2" xfId="41583"/>
    <cellStyle name="Normal 7 2 11 2 2" xfId="41584"/>
    <cellStyle name="Normal 7 2 12" xfId="41585"/>
    <cellStyle name="Normal 7 2 12 2" xfId="41586"/>
    <cellStyle name="Normal 7 2 12 2 2" xfId="41587"/>
    <cellStyle name="Normal 7 2 13" xfId="41588"/>
    <cellStyle name="Normal 7 2 13 2" xfId="41589"/>
    <cellStyle name="Normal 7 2 13 2 2" xfId="41590"/>
    <cellStyle name="Normal 7 2 14" xfId="41591"/>
    <cellStyle name="Normal 7 2 14 2" xfId="41592"/>
    <cellStyle name="Normal 7 2 14 2 2" xfId="41593"/>
    <cellStyle name="Normal 7 2 15" xfId="41594"/>
    <cellStyle name="Normal 7 2 15 2" xfId="41595"/>
    <cellStyle name="Normal 7 2 2" xfId="41596"/>
    <cellStyle name="Normal 7 2 2 2" xfId="41597"/>
    <cellStyle name="Normal 7 2 2 2 2" xfId="41598"/>
    <cellStyle name="Normal 7 2 3" xfId="41599"/>
    <cellStyle name="Normal 7 2 3 2" xfId="41600"/>
    <cellStyle name="Normal 7 2 3 2 2" xfId="41601"/>
    <cellStyle name="Normal 7 2 4" xfId="41602"/>
    <cellStyle name="Normal 7 2 4 2" xfId="41603"/>
    <cellStyle name="Normal 7 2 4 2 2" xfId="41604"/>
    <cellStyle name="Normal 7 2 5" xfId="41605"/>
    <cellStyle name="Normal 7 2 5 2" xfId="41606"/>
    <cellStyle name="Normal 7 2 5 2 2" xfId="41607"/>
    <cellStyle name="Normal 7 2 6" xfId="41608"/>
    <cellStyle name="Normal 7 2 6 2" xfId="41609"/>
    <cellStyle name="Normal 7 2 6 2 2" xfId="41610"/>
    <cellStyle name="Normal 7 2 7" xfId="41611"/>
    <cellStyle name="Normal 7 2 7 2" xfId="41612"/>
    <cellStyle name="Normal 7 2 7 2 2" xfId="41613"/>
    <cellStyle name="Normal 7 2 8" xfId="41614"/>
    <cellStyle name="Normal 7 2 8 2" xfId="41615"/>
    <cellStyle name="Normal 7 2 8 2 2" xfId="41616"/>
    <cellStyle name="Normal 7 2 9" xfId="41617"/>
    <cellStyle name="Normal 7 2 9 2" xfId="41618"/>
    <cellStyle name="Normal 7 2 9 2 2" xfId="41619"/>
    <cellStyle name="Normal 7 20" xfId="41620"/>
    <cellStyle name="Normal 7 20 10" xfId="41621"/>
    <cellStyle name="Normal 7 20 10 2" xfId="41622"/>
    <cellStyle name="Normal 7 20 10 2 2" xfId="41623"/>
    <cellStyle name="Normal 7 20 11" xfId="41624"/>
    <cellStyle name="Normal 7 20 11 2" xfId="41625"/>
    <cellStyle name="Normal 7 20 11 2 2" xfId="41626"/>
    <cellStyle name="Normal 7 20 12" xfId="41627"/>
    <cellStyle name="Normal 7 20 12 2" xfId="41628"/>
    <cellStyle name="Normal 7 20 12 2 2" xfId="41629"/>
    <cellStyle name="Normal 7 20 13" xfId="41630"/>
    <cellStyle name="Normal 7 20 13 2" xfId="41631"/>
    <cellStyle name="Normal 7 20 13 2 2" xfId="41632"/>
    <cellStyle name="Normal 7 20 14" xfId="41633"/>
    <cellStyle name="Normal 7 20 14 2" xfId="41634"/>
    <cellStyle name="Normal 7 20 14 2 2" xfId="41635"/>
    <cellStyle name="Normal 7 20 15" xfId="41636"/>
    <cellStyle name="Normal 7 20 15 2" xfId="41637"/>
    <cellStyle name="Normal 7 20 2" xfId="41638"/>
    <cellStyle name="Normal 7 20 2 2" xfId="41639"/>
    <cellStyle name="Normal 7 20 2 2 2" xfId="41640"/>
    <cellStyle name="Normal 7 20 3" xfId="41641"/>
    <cellStyle name="Normal 7 20 3 2" xfId="41642"/>
    <cellStyle name="Normal 7 20 3 2 2" xfId="41643"/>
    <cellStyle name="Normal 7 20 4" xfId="41644"/>
    <cellStyle name="Normal 7 20 4 2" xfId="41645"/>
    <cellStyle name="Normal 7 20 4 2 2" xfId="41646"/>
    <cellStyle name="Normal 7 20 5" xfId="41647"/>
    <cellStyle name="Normal 7 20 5 2" xfId="41648"/>
    <cellStyle name="Normal 7 20 5 2 2" xfId="41649"/>
    <cellStyle name="Normal 7 20 6" xfId="41650"/>
    <cellStyle name="Normal 7 20 6 2" xfId="41651"/>
    <cellStyle name="Normal 7 20 6 2 2" xfId="41652"/>
    <cellStyle name="Normal 7 20 7" xfId="41653"/>
    <cellStyle name="Normal 7 20 7 2" xfId="41654"/>
    <cellStyle name="Normal 7 20 7 2 2" xfId="41655"/>
    <cellStyle name="Normal 7 20 8" xfId="41656"/>
    <cellStyle name="Normal 7 20 8 2" xfId="41657"/>
    <cellStyle name="Normal 7 20 8 2 2" xfId="41658"/>
    <cellStyle name="Normal 7 20 9" xfId="41659"/>
    <cellStyle name="Normal 7 20 9 2" xfId="41660"/>
    <cellStyle name="Normal 7 20 9 2 2" xfId="41661"/>
    <cellStyle name="Normal 7 21" xfId="41662"/>
    <cellStyle name="Normal 7 21 10" xfId="41663"/>
    <cellStyle name="Normal 7 21 10 2" xfId="41664"/>
    <cellStyle name="Normal 7 21 10 2 2" xfId="41665"/>
    <cellStyle name="Normal 7 21 11" xfId="41666"/>
    <cellStyle name="Normal 7 21 11 2" xfId="41667"/>
    <cellStyle name="Normal 7 21 11 2 2" xfId="41668"/>
    <cellStyle name="Normal 7 21 12" xfId="41669"/>
    <cellStyle name="Normal 7 21 12 2" xfId="41670"/>
    <cellStyle name="Normal 7 21 12 2 2" xfId="41671"/>
    <cellStyle name="Normal 7 21 13" xfId="41672"/>
    <cellStyle name="Normal 7 21 13 2" xfId="41673"/>
    <cellStyle name="Normal 7 21 13 2 2" xfId="41674"/>
    <cellStyle name="Normal 7 21 14" xfId="41675"/>
    <cellStyle name="Normal 7 21 14 2" xfId="41676"/>
    <cellStyle name="Normal 7 21 14 2 2" xfId="41677"/>
    <cellStyle name="Normal 7 21 15" xfId="41678"/>
    <cellStyle name="Normal 7 21 15 2" xfId="41679"/>
    <cellStyle name="Normal 7 21 2" xfId="41680"/>
    <cellStyle name="Normal 7 21 2 2" xfId="41681"/>
    <cellStyle name="Normal 7 21 2 2 2" xfId="41682"/>
    <cellStyle name="Normal 7 21 3" xfId="41683"/>
    <cellStyle name="Normal 7 21 3 2" xfId="41684"/>
    <cellStyle name="Normal 7 21 3 2 2" xfId="41685"/>
    <cellStyle name="Normal 7 21 4" xfId="41686"/>
    <cellStyle name="Normal 7 21 4 2" xfId="41687"/>
    <cellStyle name="Normal 7 21 4 2 2" xfId="41688"/>
    <cellStyle name="Normal 7 21 5" xfId="41689"/>
    <cellStyle name="Normal 7 21 5 2" xfId="41690"/>
    <cellStyle name="Normal 7 21 5 2 2" xfId="41691"/>
    <cellStyle name="Normal 7 21 6" xfId="41692"/>
    <cellStyle name="Normal 7 21 6 2" xfId="41693"/>
    <cellStyle name="Normal 7 21 6 2 2" xfId="41694"/>
    <cellStyle name="Normal 7 21 7" xfId="41695"/>
    <cellStyle name="Normal 7 21 7 2" xfId="41696"/>
    <cellStyle name="Normal 7 21 7 2 2" xfId="41697"/>
    <cellStyle name="Normal 7 21 8" xfId="41698"/>
    <cellStyle name="Normal 7 21 8 2" xfId="41699"/>
    <cellStyle name="Normal 7 21 8 2 2" xfId="41700"/>
    <cellStyle name="Normal 7 21 9" xfId="41701"/>
    <cellStyle name="Normal 7 21 9 2" xfId="41702"/>
    <cellStyle name="Normal 7 21 9 2 2" xfId="41703"/>
    <cellStyle name="Normal 7 22" xfId="41704"/>
    <cellStyle name="Normal 7 22 10" xfId="41705"/>
    <cellStyle name="Normal 7 22 10 2" xfId="41706"/>
    <cellStyle name="Normal 7 22 10 2 2" xfId="41707"/>
    <cellStyle name="Normal 7 22 11" xfId="41708"/>
    <cellStyle name="Normal 7 22 11 2" xfId="41709"/>
    <cellStyle name="Normal 7 22 11 2 2" xfId="41710"/>
    <cellStyle name="Normal 7 22 12" xfId="41711"/>
    <cellStyle name="Normal 7 22 12 2" xfId="41712"/>
    <cellStyle name="Normal 7 22 12 2 2" xfId="41713"/>
    <cellStyle name="Normal 7 22 13" xfId="41714"/>
    <cellStyle name="Normal 7 22 13 2" xfId="41715"/>
    <cellStyle name="Normal 7 22 13 2 2" xfId="41716"/>
    <cellStyle name="Normal 7 22 14" xfId="41717"/>
    <cellStyle name="Normal 7 22 14 2" xfId="41718"/>
    <cellStyle name="Normal 7 22 14 2 2" xfId="41719"/>
    <cellStyle name="Normal 7 22 15" xfId="41720"/>
    <cellStyle name="Normal 7 22 15 2" xfId="41721"/>
    <cellStyle name="Normal 7 22 2" xfId="41722"/>
    <cellStyle name="Normal 7 22 2 2" xfId="41723"/>
    <cellStyle name="Normal 7 22 2 2 2" xfId="41724"/>
    <cellStyle name="Normal 7 22 3" xfId="41725"/>
    <cellStyle name="Normal 7 22 3 2" xfId="41726"/>
    <cellStyle name="Normal 7 22 3 2 2" xfId="41727"/>
    <cellStyle name="Normal 7 22 4" xfId="41728"/>
    <cellStyle name="Normal 7 22 4 2" xfId="41729"/>
    <cellStyle name="Normal 7 22 4 2 2" xfId="41730"/>
    <cellStyle name="Normal 7 22 5" xfId="41731"/>
    <cellStyle name="Normal 7 22 5 2" xfId="41732"/>
    <cellStyle name="Normal 7 22 5 2 2" xfId="41733"/>
    <cellStyle name="Normal 7 22 6" xfId="41734"/>
    <cellStyle name="Normal 7 22 6 2" xfId="41735"/>
    <cellStyle name="Normal 7 22 6 2 2" xfId="41736"/>
    <cellStyle name="Normal 7 22 7" xfId="41737"/>
    <cellStyle name="Normal 7 22 7 2" xfId="41738"/>
    <cellStyle name="Normal 7 22 7 2 2" xfId="41739"/>
    <cellStyle name="Normal 7 22 8" xfId="41740"/>
    <cellStyle name="Normal 7 22 8 2" xfId="41741"/>
    <cellStyle name="Normal 7 22 8 2 2" xfId="41742"/>
    <cellStyle name="Normal 7 22 9" xfId="41743"/>
    <cellStyle name="Normal 7 22 9 2" xfId="41744"/>
    <cellStyle name="Normal 7 22 9 2 2" xfId="41745"/>
    <cellStyle name="Normal 7 23" xfId="41746"/>
    <cellStyle name="Normal 7 23 10" xfId="41747"/>
    <cellStyle name="Normal 7 23 10 2" xfId="41748"/>
    <cellStyle name="Normal 7 23 10 2 2" xfId="41749"/>
    <cellStyle name="Normal 7 23 11" xfId="41750"/>
    <cellStyle name="Normal 7 23 11 2" xfId="41751"/>
    <cellStyle name="Normal 7 23 11 2 2" xfId="41752"/>
    <cellStyle name="Normal 7 23 12" xfId="41753"/>
    <cellStyle name="Normal 7 23 12 2" xfId="41754"/>
    <cellStyle name="Normal 7 23 12 2 2" xfId="41755"/>
    <cellStyle name="Normal 7 23 13" xfId="41756"/>
    <cellStyle name="Normal 7 23 13 2" xfId="41757"/>
    <cellStyle name="Normal 7 23 13 2 2" xfId="41758"/>
    <cellStyle name="Normal 7 23 14" xfId="41759"/>
    <cellStyle name="Normal 7 23 14 2" xfId="41760"/>
    <cellStyle name="Normal 7 23 14 2 2" xfId="41761"/>
    <cellStyle name="Normal 7 23 15" xfId="41762"/>
    <cellStyle name="Normal 7 23 15 2" xfId="41763"/>
    <cellStyle name="Normal 7 23 2" xfId="41764"/>
    <cellStyle name="Normal 7 23 2 2" xfId="41765"/>
    <cellStyle name="Normal 7 23 2 2 2" xfId="41766"/>
    <cellStyle name="Normal 7 23 3" xfId="41767"/>
    <cellStyle name="Normal 7 23 3 2" xfId="41768"/>
    <cellStyle name="Normal 7 23 3 2 2" xfId="41769"/>
    <cellStyle name="Normal 7 23 4" xfId="41770"/>
    <cellStyle name="Normal 7 23 4 2" xfId="41771"/>
    <cellStyle name="Normal 7 23 4 2 2" xfId="41772"/>
    <cellStyle name="Normal 7 23 5" xfId="41773"/>
    <cellStyle name="Normal 7 23 5 2" xfId="41774"/>
    <cellStyle name="Normal 7 23 5 2 2" xfId="41775"/>
    <cellStyle name="Normal 7 23 6" xfId="41776"/>
    <cellStyle name="Normal 7 23 6 2" xfId="41777"/>
    <cellStyle name="Normal 7 23 6 2 2" xfId="41778"/>
    <cellStyle name="Normal 7 23 7" xfId="41779"/>
    <cellStyle name="Normal 7 23 7 2" xfId="41780"/>
    <cellStyle name="Normal 7 23 7 2 2" xfId="41781"/>
    <cellStyle name="Normal 7 23 8" xfId="41782"/>
    <cellStyle name="Normal 7 23 8 2" xfId="41783"/>
    <cellStyle name="Normal 7 23 8 2 2" xfId="41784"/>
    <cellStyle name="Normal 7 23 9" xfId="41785"/>
    <cellStyle name="Normal 7 23 9 2" xfId="41786"/>
    <cellStyle name="Normal 7 23 9 2 2" xfId="41787"/>
    <cellStyle name="Normal 7 24" xfId="41788"/>
    <cellStyle name="Normal 7 24 2" xfId="41789"/>
    <cellStyle name="Normal 7 24 2 2" xfId="41790"/>
    <cellStyle name="Normal 7 25" xfId="41791"/>
    <cellStyle name="Normal 7 25 2" xfId="41792"/>
    <cellStyle name="Normal 7 25 2 2" xfId="41793"/>
    <cellStyle name="Normal 7 26" xfId="41794"/>
    <cellStyle name="Normal 7 26 2" xfId="41795"/>
    <cellStyle name="Normal 7 26 2 2" xfId="41796"/>
    <cellStyle name="Normal 7 27" xfId="41797"/>
    <cellStyle name="Normal 7 27 2" xfId="41798"/>
    <cellStyle name="Normal 7 27 2 2" xfId="41799"/>
    <cellStyle name="Normal 7 28" xfId="41800"/>
    <cellStyle name="Normal 7 28 2" xfId="41801"/>
    <cellStyle name="Normal 7 28 2 2" xfId="41802"/>
    <cellStyle name="Normal 7 29" xfId="41803"/>
    <cellStyle name="Normal 7 29 2" xfId="41804"/>
    <cellStyle name="Normal 7 29 2 2" xfId="41805"/>
    <cellStyle name="Normal 7 3" xfId="41806"/>
    <cellStyle name="Normal 7 3 10" xfId="41807"/>
    <cellStyle name="Normal 7 3 10 2" xfId="41808"/>
    <cellStyle name="Normal 7 3 10 2 2" xfId="41809"/>
    <cellStyle name="Normal 7 3 11" xfId="41810"/>
    <cellStyle name="Normal 7 3 11 2" xfId="41811"/>
    <cellStyle name="Normal 7 3 11 2 2" xfId="41812"/>
    <cellStyle name="Normal 7 3 12" xfId="41813"/>
    <cellStyle name="Normal 7 3 12 2" xfId="41814"/>
    <cellStyle name="Normal 7 3 12 2 2" xfId="41815"/>
    <cellStyle name="Normal 7 3 13" xfId="41816"/>
    <cellStyle name="Normal 7 3 13 2" xfId="41817"/>
    <cellStyle name="Normal 7 3 13 2 2" xfId="41818"/>
    <cellStyle name="Normal 7 3 14" xfId="41819"/>
    <cellStyle name="Normal 7 3 14 2" xfId="41820"/>
    <cellStyle name="Normal 7 3 14 2 2" xfId="41821"/>
    <cellStyle name="Normal 7 3 15" xfId="41822"/>
    <cellStyle name="Normal 7 3 15 2" xfId="41823"/>
    <cellStyle name="Normal 7 3 2" xfId="41824"/>
    <cellStyle name="Normal 7 3 2 2" xfId="41825"/>
    <cellStyle name="Normal 7 3 2 2 2" xfId="41826"/>
    <cellStyle name="Normal 7 3 3" xfId="41827"/>
    <cellStyle name="Normal 7 3 3 2" xfId="41828"/>
    <cellStyle name="Normal 7 3 3 2 2" xfId="41829"/>
    <cellStyle name="Normal 7 3 4" xfId="41830"/>
    <cellStyle name="Normal 7 3 4 2" xfId="41831"/>
    <cellStyle name="Normal 7 3 4 2 2" xfId="41832"/>
    <cellStyle name="Normal 7 3 5" xfId="41833"/>
    <cellStyle name="Normal 7 3 5 2" xfId="41834"/>
    <cellStyle name="Normal 7 3 5 2 2" xfId="41835"/>
    <cellStyle name="Normal 7 3 6" xfId="41836"/>
    <cellStyle name="Normal 7 3 6 2" xfId="41837"/>
    <cellStyle name="Normal 7 3 6 2 2" xfId="41838"/>
    <cellStyle name="Normal 7 3 7" xfId="41839"/>
    <cellStyle name="Normal 7 3 7 2" xfId="41840"/>
    <cellStyle name="Normal 7 3 7 2 2" xfId="41841"/>
    <cellStyle name="Normal 7 3 8" xfId="41842"/>
    <cellStyle name="Normal 7 3 8 2" xfId="41843"/>
    <cellStyle name="Normal 7 3 8 2 2" xfId="41844"/>
    <cellStyle name="Normal 7 3 9" xfId="41845"/>
    <cellStyle name="Normal 7 3 9 2" xfId="41846"/>
    <cellStyle name="Normal 7 3 9 2 2" xfId="41847"/>
    <cellStyle name="Normal 7 30" xfId="41848"/>
    <cellStyle name="Normal 7 30 2" xfId="41849"/>
    <cellStyle name="Normal 7 30 2 2" xfId="41850"/>
    <cellStyle name="Normal 7 31" xfId="41851"/>
    <cellStyle name="Normal 7 31 2" xfId="41852"/>
    <cellStyle name="Normal 7 31 2 2" xfId="41853"/>
    <cellStyle name="Normal 7 32" xfId="41854"/>
    <cellStyle name="Normal 7 32 2" xfId="41855"/>
    <cellStyle name="Normal 7 32 2 2" xfId="41856"/>
    <cellStyle name="Normal 7 33" xfId="41857"/>
    <cellStyle name="Normal 7 33 2" xfId="41858"/>
    <cellStyle name="Normal 7 33 2 2" xfId="41859"/>
    <cellStyle name="Normal 7 34" xfId="41860"/>
    <cellStyle name="Normal 7 34 2" xfId="41861"/>
    <cellStyle name="Normal 7 34 2 2" xfId="41862"/>
    <cellStyle name="Normal 7 35" xfId="41863"/>
    <cellStyle name="Normal 7 35 2" xfId="41864"/>
    <cellStyle name="Normal 7 35 2 2" xfId="41865"/>
    <cellStyle name="Normal 7 36" xfId="41866"/>
    <cellStyle name="Normal 7 36 2" xfId="41867"/>
    <cellStyle name="Normal 7 36 2 2" xfId="41868"/>
    <cellStyle name="Normal 7 37" xfId="41869"/>
    <cellStyle name="Normal 7 37 2" xfId="41870"/>
    <cellStyle name="Normal 7 37 2 2" xfId="41871"/>
    <cellStyle name="Normal 7 38" xfId="41872"/>
    <cellStyle name="Normal 7 38 2" xfId="41873"/>
    <cellStyle name="Normal 7 38 2 2" xfId="41874"/>
    <cellStyle name="Normal 7 39" xfId="41875"/>
    <cellStyle name="Normal 7 39 2" xfId="41876"/>
    <cellStyle name="Normal 7 39 2 2" xfId="41877"/>
    <cellStyle name="Normal 7 4" xfId="41878"/>
    <cellStyle name="Normal 7 4 10" xfId="41879"/>
    <cellStyle name="Normal 7 4 10 2" xfId="41880"/>
    <cellStyle name="Normal 7 4 10 2 2" xfId="41881"/>
    <cellStyle name="Normal 7 4 11" xfId="41882"/>
    <cellStyle name="Normal 7 4 11 2" xfId="41883"/>
    <cellStyle name="Normal 7 4 11 2 2" xfId="41884"/>
    <cellStyle name="Normal 7 4 12" xfId="41885"/>
    <cellStyle name="Normal 7 4 12 2" xfId="41886"/>
    <cellStyle name="Normal 7 4 12 2 2" xfId="41887"/>
    <cellStyle name="Normal 7 4 13" xfId="41888"/>
    <cellStyle name="Normal 7 4 13 2" xfId="41889"/>
    <cellStyle name="Normal 7 4 13 2 2" xfId="41890"/>
    <cellStyle name="Normal 7 4 14" xfId="41891"/>
    <cellStyle name="Normal 7 4 14 2" xfId="41892"/>
    <cellStyle name="Normal 7 4 14 2 2" xfId="41893"/>
    <cellStyle name="Normal 7 4 15" xfId="41894"/>
    <cellStyle name="Normal 7 4 15 2" xfId="41895"/>
    <cellStyle name="Normal 7 4 2" xfId="41896"/>
    <cellStyle name="Normal 7 4 2 2" xfId="41897"/>
    <cellStyle name="Normal 7 4 2 2 2" xfId="41898"/>
    <cellStyle name="Normal 7 4 3" xfId="41899"/>
    <cellStyle name="Normal 7 4 3 2" xfId="41900"/>
    <cellStyle name="Normal 7 4 3 2 2" xfId="41901"/>
    <cellStyle name="Normal 7 4 4" xfId="41902"/>
    <cellStyle name="Normal 7 4 4 2" xfId="41903"/>
    <cellStyle name="Normal 7 4 4 2 2" xfId="41904"/>
    <cellStyle name="Normal 7 4 5" xfId="41905"/>
    <cellStyle name="Normal 7 4 5 2" xfId="41906"/>
    <cellStyle name="Normal 7 4 5 2 2" xfId="41907"/>
    <cellStyle name="Normal 7 4 6" xfId="41908"/>
    <cellStyle name="Normal 7 4 6 2" xfId="41909"/>
    <cellStyle name="Normal 7 4 6 2 2" xfId="41910"/>
    <cellStyle name="Normal 7 4 7" xfId="41911"/>
    <cellStyle name="Normal 7 4 7 2" xfId="41912"/>
    <cellStyle name="Normal 7 4 7 2 2" xfId="41913"/>
    <cellStyle name="Normal 7 4 8" xfId="41914"/>
    <cellStyle name="Normal 7 4 8 2" xfId="41915"/>
    <cellStyle name="Normal 7 4 8 2 2" xfId="41916"/>
    <cellStyle name="Normal 7 4 9" xfId="41917"/>
    <cellStyle name="Normal 7 4 9 2" xfId="41918"/>
    <cellStyle name="Normal 7 4 9 2 2" xfId="41919"/>
    <cellStyle name="Normal 7 40" xfId="41920"/>
    <cellStyle name="Normal 7 40 2" xfId="41921"/>
    <cellStyle name="Normal 7 5" xfId="41922"/>
    <cellStyle name="Normal 7 5 10" xfId="41923"/>
    <cellStyle name="Normal 7 5 10 2" xfId="41924"/>
    <cellStyle name="Normal 7 5 10 2 2" xfId="41925"/>
    <cellStyle name="Normal 7 5 11" xfId="41926"/>
    <cellStyle name="Normal 7 5 11 2" xfId="41927"/>
    <cellStyle name="Normal 7 5 11 2 2" xfId="41928"/>
    <cellStyle name="Normal 7 5 12" xfId="41929"/>
    <cellStyle name="Normal 7 5 12 2" xfId="41930"/>
    <cellStyle name="Normal 7 5 12 2 2" xfId="41931"/>
    <cellStyle name="Normal 7 5 13" xfId="41932"/>
    <cellStyle name="Normal 7 5 13 2" xfId="41933"/>
    <cellStyle name="Normal 7 5 13 2 2" xfId="41934"/>
    <cellStyle name="Normal 7 5 14" xfId="41935"/>
    <cellStyle name="Normal 7 5 14 2" xfId="41936"/>
    <cellStyle name="Normal 7 5 14 2 2" xfId="41937"/>
    <cellStyle name="Normal 7 5 15" xfId="41938"/>
    <cellStyle name="Normal 7 5 15 2" xfId="41939"/>
    <cellStyle name="Normal 7 5 2" xfId="41940"/>
    <cellStyle name="Normal 7 5 2 2" xfId="41941"/>
    <cellStyle name="Normal 7 5 2 2 2" xfId="41942"/>
    <cellStyle name="Normal 7 5 3" xfId="41943"/>
    <cellStyle name="Normal 7 5 3 2" xfId="41944"/>
    <cellStyle name="Normal 7 5 3 2 2" xfId="41945"/>
    <cellStyle name="Normal 7 5 4" xfId="41946"/>
    <cellStyle name="Normal 7 5 4 2" xfId="41947"/>
    <cellStyle name="Normal 7 5 4 2 2" xfId="41948"/>
    <cellStyle name="Normal 7 5 5" xfId="41949"/>
    <cellStyle name="Normal 7 5 5 2" xfId="41950"/>
    <cellStyle name="Normal 7 5 5 2 2" xfId="41951"/>
    <cellStyle name="Normal 7 5 6" xfId="41952"/>
    <cellStyle name="Normal 7 5 6 2" xfId="41953"/>
    <cellStyle name="Normal 7 5 6 2 2" xfId="41954"/>
    <cellStyle name="Normal 7 5 7" xfId="41955"/>
    <cellStyle name="Normal 7 5 7 2" xfId="41956"/>
    <cellStyle name="Normal 7 5 7 2 2" xfId="41957"/>
    <cellStyle name="Normal 7 5 8" xfId="41958"/>
    <cellStyle name="Normal 7 5 8 2" xfId="41959"/>
    <cellStyle name="Normal 7 5 8 2 2" xfId="41960"/>
    <cellStyle name="Normal 7 5 9" xfId="41961"/>
    <cellStyle name="Normal 7 5 9 2" xfId="41962"/>
    <cellStyle name="Normal 7 5 9 2 2" xfId="41963"/>
    <cellStyle name="Normal 7 6" xfId="41964"/>
    <cellStyle name="Normal 7 6 10" xfId="41965"/>
    <cellStyle name="Normal 7 6 10 2" xfId="41966"/>
    <cellStyle name="Normal 7 6 10 2 2" xfId="41967"/>
    <cellStyle name="Normal 7 6 11" xfId="41968"/>
    <cellStyle name="Normal 7 6 11 2" xfId="41969"/>
    <cellStyle name="Normal 7 6 11 2 2" xfId="41970"/>
    <cellStyle name="Normal 7 6 12" xfId="41971"/>
    <cellStyle name="Normal 7 6 12 2" xfId="41972"/>
    <cellStyle name="Normal 7 6 12 2 2" xfId="41973"/>
    <cellStyle name="Normal 7 6 13" xfId="41974"/>
    <cellStyle name="Normal 7 6 13 2" xfId="41975"/>
    <cellStyle name="Normal 7 6 13 2 2" xfId="41976"/>
    <cellStyle name="Normal 7 6 14" xfId="41977"/>
    <cellStyle name="Normal 7 6 14 2" xfId="41978"/>
    <cellStyle name="Normal 7 6 14 2 2" xfId="41979"/>
    <cellStyle name="Normal 7 6 15" xfId="41980"/>
    <cellStyle name="Normal 7 6 15 2" xfId="41981"/>
    <cellStyle name="Normal 7 6 2" xfId="41982"/>
    <cellStyle name="Normal 7 6 2 2" xfId="41983"/>
    <cellStyle name="Normal 7 6 2 2 2" xfId="41984"/>
    <cellStyle name="Normal 7 6 3" xfId="41985"/>
    <cellStyle name="Normal 7 6 3 2" xfId="41986"/>
    <cellStyle name="Normal 7 6 3 2 2" xfId="41987"/>
    <cellStyle name="Normal 7 6 4" xfId="41988"/>
    <cellStyle name="Normal 7 6 4 2" xfId="41989"/>
    <cellStyle name="Normal 7 6 4 2 2" xfId="41990"/>
    <cellStyle name="Normal 7 6 5" xfId="41991"/>
    <cellStyle name="Normal 7 6 5 2" xfId="41992"/>
    <cellStyle name="Normal 7 6 5 2 2" xfId="41993"/>
    <cellStyle name="Normal 7 6 6" xfId="41994"/>
    <cellStyle name="Normal 7 6 6 2" xfId="41995"/>
    <cellStyle name="Normal 7 6 6 2 2" xfId="41996"/>
    <cellStyle name="Normal 7 6 7" xfId="41997"/>
    <cellStyle name="Normal 7 6 7 2" xfId="41998"/>
    <cellStyle name="Normal 7 6 7 2 2" xfId="41999"/>
    <cellStyle name="Normal 7 6 8" xfId="42000"/>
    <cellStyle name="Normal 7 6 8 2" xfId="42001"/>
    <cellStyle name="Normal 7 6 8 2 2" xfId="42002"/>
    <cellStyle name="Normal 7 6 9" xfId="42003"/>
    <cellStyle name="Normal 7 6 9 2" xfId="42004"/>
    <cellStyle name="Normal 7 6 9 2 2" xfId="42005"/>
    <cellStyle name="Normal 7 7" xfId="42006"/>
    <cellStyle name="Normal 7 7 10" xfId="42007"/>
    <cellStyle name="Normal 7 7 10 2" xfId="42008"/>
    <cellStyle name="Normal 7 7 10 2 2" xfId="42009"/>
    <cellStyle name="Normal 7 7 11" xfId="42010"/>
    <cellStyle name="Normal 7 7 11 2" xfId="42011"/>
    <cellStyle name="Normal 7 7 11 2 2" xfId="42012"/>
    <cellStyle name="Normal 7 7 12" xfId="42013"/>
    <cellStyle name="Normal 7 7 12 2" xfId="42014"/>
    <cellStyle name="Normal 7 7 12 2 2" xfId="42015"/>
    <cellStyle name="Normal 7 7 13" xfId="42016"/>
    <cellStyle name="Normal 7 7 13 2" xfId="42017"/>
    <cellStyle name="Normal 7 7 13 2 2" xfId="42018"/>
    <cellStyle name="Normal 7 7 14" xfId="42019"/>
    <cellStyle name="Normal 7 7 14 2" xfId="42020"/>
    <cellStyle name="Normal 7 7 14 2 2" xfId="42021"/>
    <cellStyle name="Normal 7 7 15" xfId="42022"/>
    <cellStyle name="Normal 7 7 15 2" xfId="42023"/>
    <cellStyle name="Normal 7 7 2" xfId="42024"/>
    <cellStyle name="Normal 7 7 2 2" xfId="42025"/>
    <cellStyle name="Normal 7 7 2 2 2" xfId="42026"/>
    <cellStyle name="Normal 7 7 3" xfId="42027"/>
    <cellStyle name="Normal 7 7 3 2" xfId="42028"/>
    <cellStyle name="Normal 7 7 3 2 2" xfId="42029"/>
    <cellStyle name="Normal 7 7 4" xfId="42030"/>
    <cellStyle name="Normal 7 7 4 2" xfId="42031"/>
    <cellStyle name="Normal 7 7 4 2 2" xfId="42032"/>
    <cellStyle name="Normal 7 7 5" xfId="42033"/>
    <cellStyle name="Normal 7 7 5 2" xfId="42034"/>
    <cellStyle name="Normal 7 7 5 2 2" xfId="42035"/>
    <cellStyle name="Normal 7 7 6" xfId="42036"/>
    <cellStyle name="Normal 7 7 6 2" xfId="42037"/>
    <cellStyle name="Normal 7 7 6 2 2" xfId="42038"/>
    <cellStyle name="Normal 7 7 7" xfId="42039"/>
    <cellStyle name="Normal 7 7 7 2" xfId="42040"/>
    <cellStyle name="Normal 7 7 7 2 2" xfId="42041"/>
    <cellStyle name="Normal 7 7 8" xfId="42042"/>
    <cellStyle name="Normal 7 7 8 2" xfId="42043"/>
    <cellStyle name="Normal 7 7 8 2 2" xfId="42044"/>
    <cellStyle name="Normal 7 7 9" xfId="42045"/>
    <cellStyle name="Normal 7 7 9 2" xfId="42046"/>
    <cellStyle name="Normal 7 7 9 2 2" xfId="42047"/>
    <cellStyle name="Normal 7 8" xfId="42048"/>
    <cellStyle name="Normal 7 8 10" xfId="42049"/>
    <cellStyle name="Normal 7 8 10 2" xfId="42050"/>
    <cellStyle name="Normal 7 8 10 2 2" xfId="42051"/>
    <cellStyle name="Normal 7 8 11" xfId="42052"/>
    <cellStyle name="Normal 7 8 11 2" xfId="42053"/>
    <cellStyle name="Normal 7 8 11 2 2" xfId="42054"/>
    <cellStyle name="Normal 7 8 12" xfId="42055"/>
    <cellStyle name="Normal 7 8 12 2" xfId="42056"/>
    <cellStyle name="Normal 7 8 12 2 2" xfId="42057"/>
    <cellStyle name="Normal 7 8 13" xfId="42058"/>
    <cellStyle name="Normal 7 8 13 2" xfId="42059"/>
    <cellStyle name="Normal 7 8 13 2 2" xfId="42060"/>
    <cellStyle name="Normal 7 8 14" xfId="42061"/>
    <cellStyle name="Normal 7 8 14 2" xfId="42062"/>
    <cellStyle name="Normal 7 8 14 2 2" xfId="42063"/>
    <cellStyle name="Normal 7 8 15" xfId="42064"/>
    <cellStyle name="Normal 7 8 15 2" xfId="42065"/>
    <cellStyle name="Normal 7 8 2" xfId="42066"/>
    <cellStyle name="Normal 7 8 2 2" xfId="42067"/>
    <cellStyle name="Normal 7 8 2 2 2" xfId="42068"/>
    <cellStyle name="Normal 7 8 3" xfId="42069"/>
    <cellStyle name="Normal 7 8 3 2" xfId="42070"/>
    <cellStyle name="Normal 7 8 3 2 2" xfId="42071"/>
    <cellStyle name="Normal 7 8 4" xfId="42072"/>
    <cellStyle name="Normal 7 8 4 2" xfId="42073"/>
    <cellStyle name="Normal 7 8 4 2 2" xfId="42074"/>
    <cellStyle name="Normal 7 8 5" xfId="42075"/>
    <cellStyle name="Normal 7 8 5 2" xfId="42076"/>
    <cellStyle name="Normal 7 8 5 2 2" xfId="42077"/>
    <cellStyle name="Normal 7 8 6" xfId="42078"/>
    <cellStyle name="Normal 7 8 6 2" xfId="42079"/>
    <cellStyle name="Normal 7 8 6 2 2" xfId="42080"/>
    <cellStyle name="Normal 7 8 7" xfId="42081"/>
    <cellStyle name="Normal 7 8 7 2" xfId="42082"/>
    <cellStyle name="Normal 7 8 7 2 2" xfId="42083"/>
    <cellStyle name="Normal 7 8 8" xfId="42084"/>
    <cellStyle name="Normal 7 8 8 2" xfId="42085"/>
    <cellStyle name="Normal 7 8 8 2 2" xfId="42086"/>
    <cellStyle name="Normal 7 8 9" xfId="42087"/>
    <cellStyle name="Normal 7 8 9 2" xfId="42088"/>
    <cellStyle name="Normal 7 8 9 2 2" xfId="42089"/>
    <cellStyle name="Normal 7 9" xfId="42090"/>
    <cellStyle name="Normal 7 9 10" xfId="42091"/>
    <cellStyle name="Normal 7 9 10 2" xfId="42092"/>
    <cellStyle name="Normal 7 9 10 2 2" xfId="42093"/>
    <cellStyle name="Normal 7 9 11" xfId="42094"/>
    <cellStyle name="Normal 7 9 11 2" xfId="42095"/>
    <cellStyle name="Normal 7 9 11 2 2" xfId="42096"/>
    <cellStyle name="Normal 7 9 12" xfId="42097"/>
    <cellStyle name="Normal 7 9 12 2" xfId="42098"/>
    <cellStyle name="Normal 7 9 12 2 2" xfId="42099"/>
    <cellStyle name="Normal 7 9 13" xfId="42100"/>
    <cellStyle name="Normal 7 9 13 2" xfId="42101"/>
    <cellStyle name="Normal 7 9 13 2 2" xfId="42102"/>
    <cellStyle name="Normal 7 9 14" xfId="42103"/>
    <cellStyle name="Normal 7 9 14 2" xfId="42104"/>
    <cellStyle name="Normal 7 9 14 2 2" xfId="42105"/>
    <cellStyle name="Normal 7 9 15" xfId="42106"/>
    <cellStyle name="Normal 7 9 15 2" xfId="42107"/>
    <cellStyle name="Normal 7 9 2" xfId="42108"/>
    <cellStyle name="Normal 7 9 2 2" xfId="42109"/>
    <cellStyle name="Normal 7 9 2 2 2" xfId="42110"/>
    <cellStyle name="Normal 7 9 3" xfId="42111"/>
    <cellStyle name="Normal 7 9 3 2" xfId="42112"/>
    <cellStyle name="Normal 7 9 3 2 2" xfId="42113"/>
    <cellStyle name="Normal 7 9 4" xfId="42114"/>
    <cellStyle name="Normal 7 9 4 2" xfId="42115"/>
    <cellStyle name="Normal 7 9 4 2 2" xfId="42116"/>
    <cellStyle name="Normal 7 9 5" xfId="42117"/>
    <cellStyle name="Normal 7 9 5 2" xfId="42118"/>
    <cellStyle name="Normal 7 9 5 2 2" xfId="42119"/>
    <cellStyle name="Normal 7 9 6" xfId="42120"/>
    <cellStyle name="Normal 7 9 6 2" xfId="42121"/>
    <cellStyle name="Normal 7 9 6 2 2" xfId="42122"/>
    <cellStyle name="Normal 7 9 7" xfId="42123"/>
    <cellStyle name="Normal 7 9 7 2" xfId="42124"/>
    <cellStyle name="Normal 7 9 7 2 2" xfId="42125"/>
    <cellStyle name="Normal 7 9 8" xfId="42126"/>
    <cellStyle name="Normal 7 9 8 2" xfId="42127"/>
    <cellStyle name="Normal 7 9 8 2 2" xfId="42128"/>
    <cellStyle name="Normal 7 9 9" xfId="42129"/>
    <cellStyle name="Normal 7 9 9 2" xfId="42130"/>
    <cellStyle name="Normal 7 9 9 2 2" xfId="42131"/>
    <cellStyle name="Normal 70" xfId="42132"/>
    <cellStyle name="Normal 71" xfId="42133"/>
    <cellStyle name="Normal 72" xfId="42134"/>
    <cellStyle name="Normal 73" xfId="42135"/>
    <cellStyle name="Normal 74" xfId="42136"/>
    <cellStyle name="Normal 75" xfId="42137"/>
    <cellStyle name="Normal 76" xfId="42138"/>
    <cellStyle name="Normal 77" xfId="42139"/>
    <cellStyle name="Normal 78" xfId="42140"/>
    <cellStyle name="Normal 79" xfId="42141"/>
    <cellStyle name="Normal 8" xfId="42142"/>
    <cellStyle name="Normal 8 10" xfId="42143"/>
    <cellStyle name="Normal 8 10 10" xfId="42144"/>
    <cellStyle name="Normal 8 10 10 2" xfId="42145"/>
    <cellStyle name="Normal 8 10 10 2 2" xfId="42146"/>
    <cellStyle name="Normal 8 10 11" xfId="42147"/>
    <cellStyle name="Normal 8 10 11 2" xfId="42148"/>
    <cellStyle name="Normal 8 10 11 2 2" xfId="42149"/>
    <cellStyle name="Normal 8 10 12" xfId="42150"/>
    <cellStyle name="Normal 8 10 12 2" xfId="42151"/>
    <cellStyle name="Normal 8 10 12 2 2" xfId="42152"/>
    <cellStyle name="Normal 8 10 13" xfId="42153"/>
    <cellStyle name="Normal 8 10 13 2" xfId="42154"/>
    <cellStyle name="Normal 8 10 13 2 2" xfId="42155"/>
    <cellStyle name="Normal 8 10 14" xfId="42156"/>
    <cellStyle name="Normal 8 10 14 2" xfId="42157"/>
    <cellStyle name="Normal 8 10 14 2 2" xfId="42158"/>
    <cellStyle name="Normal 8 10 15" xfId="42159"/>
    <cellStyle name="Normal 8 10 15 2" xfId="42160"/>
    <cellStyle name="Normal 8 10 2" xfId="42161"/>
    <cellStyle name="Normal 8 10 2 2" xfId="42162"/>
    <cellStyle name="Normal 8 10 2 2 2" xfId="42163"/>
    <cellStyle name="Normal 8 10 3" xfId="42164"/>
    <cellStyle name="Normal 8 10 3 2" xfId="42165"/>
    <cellStyle name="Normal 8 10 3 2 2" xfId="42166"/>
    <cellStyle name="Normal 8 10 4" xfId="42167"/>
    <cellStyle name="Normal 8 10 4 2" xfId="42168"/>
    <cellStyle name="Normal 8 10 4 2 2" xfId="42169"/>
    <cellStyle name="Normal 8 10 5" xfId="42170"/>
    <cellStyle name="Normal 8 10 5 2" xfId="42171"/>
    <cellStyle name="Normal 8 10 5 2 2" xfId="42172"/>
    <cellStyle name="Normal 8 10 6" xfId="42173"/>
    <cellStyle name="Normal 8 10 6 2" xfId="42174"/>
    <cellStyle name="Normal 8 10 6 2 2" xfId="42175"/>
    <cellStyle name="Normal 8 10 7" xfId="42176"/>
    <cellStyle name="Normal 8 10 7 2" xfId="42177"/>
    <cellStyle name="Normal 8 10 7 2 2" xfId="42178"/>
    <cellStyle name="Normal 8 10 8" xfId="42179"/>
    <cellStyle name="Normal 8 10 8 2" xfId="42180"/>
    <cellStyle name="Normal 8 10 8 2 2" xfId="42181"/>
    <cellStyle name="Normal 8 10 9" xfId="42182"/>
    <cellStyle name="Normal 8 10 9 2" xfId="42183"/>
    <cellStyle name="Normal 8 10 9 2 2" xfId="42184"/>
    <cellStyle name="Normal 8 11" xfId="42185"/>
    <cellStyle name="Normal 8 11 10" xfId="42186"/>
    <cellStyle name="Normal 8 11 10 2" xfId="42187"/>
    <cellStyle name="Normal 8 11 10 2 2" xfId="42188"/>
    <cellStyle name="Normal 8 11 11" xfId="42189"/>
    <cellStyle name="Normal 8 11 11 2" xfId="42190"/>
    <cellStyle name="Normal 8 11 11 2 2" xfId="42191"/>
    <cellStyle name="Normal 8 11 12" xfId="42192"/>
    <cellStyle name="Normal 8 11 12 2" xfId="42193"/>
    <cellStyle name="Normal 8 11 12 2 2" xfId="42194"/>
    <cellStyle name="Normal 8 11 13" xfId="42195"/>
    <cellStyle name="Normal 8 11 13 2" xfId="42196"/>
    <cellStyle name="Normal 8 11 13 2 2" xfId="42197"/>
    <cellStyle name="Normal 8 11 14" xfId="42198"/>
    <cellStyle name="Normal 8 11 14 2" xfId="42199"/>
    <cellStyle name="Normal 8 11 14 2 2" xfId="42200"/>
    <cellStyle name="Normal 8 11 15" xfId="42201"/>
    <cellStyle name="Normal 8 11 15 2" xfId="42202"/>
    <cellStyle name="Normal 8 11 2" xfId="42203"/>
    <cellStyle name="Normal 8 11 2 2" xfId="42204"/>
    <cellStyle name="Normal 8 11 2 2 2" xfId="42205"/>
    <cellStyle name="Normal 8 11 3" xfId="42206"/>
    <cellStyle name="Normal 8 11 3 2" xfId="42207"/>
    <cellStyle name="Normal 8 11 3 2 2" xfId="42208"/>
    <cellStyle name="Normal 8 11 4" xfId="42209"/>
    <cellStyle name="Normal 8 11 4 2" xfId="42210"/>
    <cellStyle name="Normal 8 11 4 2 2" xfId="42211"/>
    <cellStyle name="Normal 8 11 5" xfId="42212"/>
    <cellStyle name="Normal 8 11 5 2" xfId="42213"/>
    <cellStyle name="Normal 8 11 5 2 2" xfId="42214"/>
    <cellStyle name="Normal 8 11 6" xfId="42215"/>
    <cellStyle name="Normal 8 11 6 2" xfId="42216"/>
    <cellStyle name="Normal 8 11 6 2 2" xfId="42217"/>
    <cellStyle name="Normal 8 11 7" xfId="42218"/>
    <cellStyle name="Normal 8 11 7 2" xfId="42219"/>
    <cellStyle name="Normal 8 11 7 2 2" xfId="42220"/>
    <cellStyle name="Normal 8 11 8" xfId="42221"/>
    <cellStyle name="Normal 8 11 8 2" xfId="42222"/>
    <cellStyle name="Normal 8 11 8 2 2" xfId="42223"/>
    <cellStyle name="Normal 8 11 9" xfId="42224"/>
    <cellStyle name="Normal 8 11 9 2" xfId="42225"/>
    <cellStyle name="Normal 8 11 9 2 2" xfId="42226"/>
    <cellStyle name="Normal 8 12" xfId="42227"/>
    <cellStyle name="Normal 8 12 10" xfId="42228"/>
    <cellStyle name="Normal 8 12 10 2" xfId="42229"/>
    <cellStyle name="Normal 8 12 10 2 2" xfId="42230"/>
    <cellStyle name="Normal 8 12 11" xfId="42231"/>
    <cellStyle name="Normal 8 12 11 2" xfId="42232"/>
    <cellStyle name="Normal 8 12 11 2 2" xfId="42233"/>
    <cellStyle name="Normal 8 12 12" xfId="42234"/>
    <cellStyle name="Normal 8 12 12 2" xfId="42235"/>
    <cellStyle name="Normal 8 12 12 2 2" xfId="42236"/>
    <cellStyle name="Normal 8 12 13" xfId="42237"/>
    <cellStyle name="Normal 8 12 13 2" xfId="42238"/>
    <cellStyle name="Normal 8 12 13 2 2" xfId="42239"/>
    <cellStyle name="Normal 8 12 14" xfId="42240"/>
    <cellStyle name="Normal 8 12 14 2" xfId="42241"/>
    <cellStyle name="Normal 8 12 14 2 2" xfId="42242"/>
    <cellStyle name="Normal 8 12 15" xfId="42243"/>
    <cellStyle name="Normal 8 12 15 2" xfId="42244"/>
    <cellStyle name="Normal 8 12 2" xfId="42245"/>
    <cellStyle name="Normal 8 12 2 2" xfId="42246"/>
    <cellStyle name="Normal 8 12 2 2 2" xfId="42247"/>
    <cellStyle name="Normal 8 12 3" xfId="42248"/>
    <cellStyle name="Normal 8 12 3 2" xfId="42249"/>
    <cellStyle name="Normal 8 12 3 2 2" xfId="42250"/>
    <cellStyle name="Normal 8 12 4" xfId="42251"/>
    <cellStyle name="Normal 8 12 4 2" xfId="42252"/>
    <cellStyle name="Normal 8 12 4 2 2" xfId="42253"/>
    <cellStyle name="Normal 8 12 5" xfId="42254"/>
    <cellStyle name="Normal 8 12 5 2" xfId="42255"/>
    <cellStyle name="Normal 8 12 5 2 2" xfId="42256"/>
    <cellStyle name="Normal 8 12 6" xfId="42257"/>
    <cellStyle name="Normal 8 12 6 2" xfId="42258"/>
    <cellStyle name="Normal 8 12 6 2 2" xfId="42259"/>
    <cellStyle name="Normal 8 12 7" xfId="42260"/>
    <cellStyle name="Normal 8 12 7 2" xfId="42261"/>
    <cellStyle name="Normal 8 12 7 2 2" xfId="42262"/>
    <cellStyle name="Normal 8 12 8" xfId="42263"/>
    <cellStyle name="Normal 8 12 8 2" xfId="42264"/>
    <cellStyle name="Normal 8 12 8 2 2" xfId="42265"/>
    <cellStyle name="Normal 8 12 9" xfId="42266"/>
    <cellStyle name="Normal 8 12 9 2" xfId="42267"/>
    <cellStyle name="Normal 8 12 9 2 2" xfId="42268"/>
    <cellStyle name="Normal 8 13" xfId="42269"/>
    <cellStyle name="Normal 8 13 10" xfId="42270"/>
    <cellStyle name="Normal 8 13 10 2" xfId="42271"/>
    <cellStyle name="Normal 8 13 10 2 2" xfId="42272"/>
    <cellStyle name="Normal 8 13 11" xfId="42273"/>
    <cellStyle name="Normal 8 13 11 2" xfId="42274"/>
    <cellStyle name="Normal 8 13 11 2 2" xfId="42275"/>
    <cellStyle name="Normal 8 13 12" xfId="42276"/>
    <cellStyle name="Normal 8 13 12 2" xfId="42277"/>
    <cellStyle name="Normal 8 13 12 2 2" xfId="42278"/>
    <cellStyle name="Normal 8 13 13" xfId="42279"/>
    <cellStyle name="Normal 8 13 13 2" xfId="42280"/>
    <cellStyle name="Normal 8 13 13 2 2" xfId="42281"/>
    <cellStyle name="Normal 8 13 14" xfId="42282"/>
    <cellStyle name="Normal 8 13 14 2" xfId="42283"/>
    <cellStyle name="Normal 8 13 14 2 2" xfId="42284"/>
    <cellStyle name="Normal 8 13 15" xfId="42285"/>
    <cellStyle name="Normal 8 13 15 2" xfId="42286"/>
    <cellStyle name="Normal 8 13 2" xfId="42287"/>
    <cellStyle name="Normal 8 13 2 2" xfId="42288"/>
    <cellStyle name="Normal 8 13 2 2 2" xfId="42289"/>
    <cellStyle name="Normal 8 13 3" xfId="42290"/>
    <cellStyle name="Normal 8 13 3 2" xfId="42291"/>
    <cellStyle name="Normal 8 13 3 2 2" xfId="42292"/>
    <cellStyle name="Normal 8 13 4" xfId="42293"/>
    <cellStyle name="Normal 8 13 4 2" xfId="42294"/>
    <cellStyle name="Normal 8 13 4 2 2" xfId="42295"/>
    <cellStyle name="Normal 8 13 5" xfId="42296"/>
    <cellStyle name="Normal 8 13 5 2" xfId="42297"/>
    <cellStyle name="Normal 8 13 5 2 2" xfId="42298"/>
    <cellStyle name="Normal 8 13 6" xfId="42299"/>
    <cellStyle name="Normal 8 13 6 2" xfId="42300"/>
    <cellStyle name="Normal 8 13 6 2 2" xfId="42301"/>
    <cellStyle name="Normal 8 13 7" xfId="42302"/>
    <cellStyle name="Normal 8 13 7 2" xfId="42303"/>
    <cellStyle name="Normal 8 13 7 2 2" xfId="42304"/>
    <cellStyle name="Normal 8 13 8" xfId="42305"/>
    <cellStyle name="Normal 8 13 8 2" xfId="42306"/>
    <cellStyle name="Normal 8 13 8 2 2" xfId="42307"/>
    <cellStyle name="Normal 8 13 9" xfId="42308"/>
    <cellStyle name="Normal 8 13 9 2" xfId="42309"/>
    <cellStyle name="Normal 8 13 9 2 2" xfId="42310"/>
    <cellStyle name="Normal 8 14" xfId="42311"/>
    <cellStyle name="Normal 8 14 10" xfId="42312"/>
    <cellStyle name="Normal 8 14 10 2" xfId="42313"/>
    <cellStyle name="Normal 8 14 10 2 2" xfId="42314"/>
    <cellStyle name="Normal 8 14 11" xfId="42315"/>
    <cellStyle name="Normal 8 14 11 2" xfId="42316"/>
    <cellStyle name="Normal 8 14 11 2 2" xfId="42317"/>
    <cellStyle name="Normal 8 14 12" xfId="42318"/>
    <cellStyle name="Normal 8 14 12 2" xfId="42319"/>
    <cellStyle name="Normal 8 14 12 2 2" xfId="42320"/>
    <cellStyle name="Normal 8 14 13" xfId="42321"/>
    <cellStyle name="Normal 8 14 13 2" xfId="42322"/>
    <cellStyle name="Normal 8 14 13 2 2" xfId="42323"/>
    <cellStyle name="Normal 8 14 14" xfId="42324"/>
    <cellStyle name="Normal 8 14 14 2" xfId="42325"/>
    <cellStyle name="Normal 8 14 14 2 2" xfId="42326"/>
    <cellStyle name="Normal 8 14 15" xfId="42327"/>
    <cellStyle name="Normal 8 14 15 2" xfId="42328"/>
    <cellStyle name="Normal 8 14 2" xfId="42329"/>
    <cellStyle name="Normal 8 14 2 2" xfId="42330"/>
    <cellStyle name="Normal 8 14 2 2 2" xfId="42331"/>
    <cellStyle name="Normal 8 14 3" xfId="42332"/>
    <cellStyle name="Normal 8 14 3 2" xfId="42333"/>
    <cellStyle name="Normal 8 14 3 2 2" xfId="42334"/>
    <cellStyle name="Normal 8 14 4" xfId="42335"/>
    <cellStyle name="Normal 8 14 4 2" xfId="42336"/>
    <cellStyle name="Normal 8 14 4 2 2" xfId="42337"/>
    <cellStyle name="Normal 8 14 5" xfId="42338"/>
    <cellStyle name="Normal 8 14 5 2" xfId="42339"/>
    <cellStyle name="Normal 8 14 5 2 2" xfId="42340"/>
    <cellStyle name="Normal 8 14 6" xfId="42341"/>
    <cellStyle name="Normal 8 14 6 2" xfId="42342"/>
    <cellStyle name="Normal 8 14 6 2 2" xfId="42343"/>
    <cellStyle name="Normal 8 14 7" xfId="42344"/>
    <cellStyle name="Normal 8 14 7 2" xfId="42345"/>
    <cellStyle name="Normal 8 14 7 2 2" xfId="42346"/>
    <cellStyle name="Normal 8 14 8" xfId="42347"/>
    <cellStyle name="Normal 8 14 8 2" xfId="42348"/>
    <cellStyle name="Normal 8 14 8 2 2" xfId="42349"/>
    <cellStyle name="Normal 8 14 9" xfId="42350"/>
    <cellStyle name="Normal 8 14 9 2" xfId="42351"/>
    <cellStyle name="Normal 8 14 9 2 2" xfId="42352"/>
    <cellStyle name="Normal 8 15" xfId="42353"/>
    <cellStyle name="Normal 8 15 10" xfId="42354"/>
    <cellStyle name="Normal 8 15 10 2" xfId="42355"/>
    <cellStyle name="Normal 8 15 10 2 2" xfId="42356"/>
    <cellStyle name="Normal 8 15 11" xfId="42357"/>
    <cellStyle name="Normal 8 15 11 2" xfId="42358"/>
    <cellStyle name="Normal 8 15 11 2 2" xfId="42359"/>
    <cellStyle name="Normal 8 15 12" xfId="42360"/>
    <cellStyle name="Normal 8 15 12 2" xfId="42361"/>
    <cellStyle name="Normal 8 15 12 2 2" xfId="42362"/>
    <cellStyle name="Normal 8 15 13" xfId="42363"/>
    <cellStyle name="Normal 8 15 13 2" xfId="42364"/>
    <cellStyle name="Normal 8 15 13 2 2" xfId="42365"/>
    <cellStyle name="Normal 8 15 14" xfId="42366"/>
    <cellStyle name="Normal 8 15 14 2" xfId="42367"/>
    <cellStyle name="Normal 8 15 14 2 2" xfId="42368"/>
    <cellStyle name="Normal 8 15 15" xfId="42369"/>
    <cellStyle name="Normal 8 15 15 2" xfId="42370"/>
    <cellStyle name="Normal 8 15 2" xfId="42371"/>
    <cellStyle name="Normal 8 15 2 2" xfId="42372"/>
    <cellStyle name="Normal 8 15 2 2 2" xfId="42373"/>
    <cellStyle name="Normal 8 15 3" xfId="42374"/>
    <cellStyle name="Normal 8 15 3 2" xfId="42375"/>
    <cellStyle name="Normal 8 15 3 2 2" xfId="42376"/>
    <cellStyle name="Normal 8 15 4" xfId="42377"/>
    <cellStyle name="Normal 8 15 4 2" xfId="42378"/>
    <cellStyle name="Normal 8 15 4 2 2" xfId="42379"/>
    <cellStyle name="Normal 8 15 5" xfId="42380"/>
    <cellStyle name="Normal 8 15 5 2" xfId="42381"/>
    <cellStyle name="Normal 8 15 5 2 2" xfId="42382"/>
    <cellStyle name="Normal 8 15 6" xfId="42383"/>
    <cellStyle name="Normal 8 15 6 2" xfId="42384"/>
    <cellStyle name="Normal 8 15 6 2 2" xfId="42385"/>
    <cellStyle name="Normal 8 15 7" xfId="42386"/>
    <cellStyle name="Normal 8 15 7 2" xfId="42387"/>
    <cellStyle name="Normal 8 15 7 2 2" xfId="42388"/>
    <cellStyle name="Normal 8 15 8" xfId="42389"/>
    <cellStyle name="Normal 8 15 8 2" xfId="42390"/>
    <cellStyle name="Normal 8 15 8 2 2" xfId="42391"/>
    <cellStyle name="Normal 8 15 9" xfId="42392"/>
    <cellStyle name="Normal 8 15 9 2" xfId="42393"/>
    <cellStyle name="Normal 8 15 9 2 2" xfId="42394"/>
    <cellStyle name="Normal 8 16" xfId="42395"/>
    <cellStyle name="Normal 8 16 10" xfId="42396"/>
    <cellStyle name="Normal 8 16 10 2" xfId="42397"/>
    <cellStyle name="Normal 8 16 10 2 2" xfId="42398"/>
    <cellStyle name="Normal 8 16 11" xfId="42399"/>
    <cellStyle name="Normal 8 16 11 2" xfId="42400"/>
    <cellStyle name="Normal 8 16 11 2 2" xfId="42401"/>
    <cellStyle name="Normal 8 16 12" xfId="42402"/>
    <cellStyle name="Normal 8 16 12 2" xfId="42403"/>
    <cellStyle name="Normal 8 16 12 2 2" xfId="42404"/>
    <cellStyle name="Normal 8 16 13" xfId="42405"/>
    <cellStyle name="Normal 8 16 13 2" xfId="42406"/>
    <cellStyle name="Normal 8 16 13 2 2" xfId="42407"/>
    <cellStyle name="Normal 8 16 14" xfId="42408"/>
    <cellStyle name="Normal 8 16 14 2" xfId="42409"/>
    <cellStyle name="Normal 8 16 14 2 2" xfId="42410"/>
    <cellStyle name="Normal 8 16 15" xfId="42411"/>
    <cellStyle name="Normal 8 16 15 2" xfId="42412"/>
    <cellStyle name="Normal 8 16 2" xfId="42413"/>
    <cellStyle name="Normal 8 16 2 2" xfId="42414"/>
    <cellStyle name="Normal 8 16 2 2 2" xfId="42415"/>
    <cellStyle name="Normal 8 16 3" xfId="42416"/>
    <cellStyle name="Normal 8 16 3 2" xfId="42417"/>
    <cellStyle name="Normal 8 16 3 2 2" xfId="42418"/>
    <cellStyle name="Normal 8 16 4" xfId="42419"/>
    <cellStyle name="Normal 8 16 4 2" xfId="42420"/>
    <cellStyle name="Normal 8 16 4 2 2" xfId="42421"/>
    <cellStyle name="Normal 8 16 5" xfId="42422"/>
    <cellStyle name="Normal 8 16 5 2" xfId="42423"/>
    <cellStyle name="Normal 8 16 5 2 2" xfId="42424"/>
    <cellStyle name="Normal 8 16 6" xfId="42425"/>
    <cellStyle name="Normal 8 16 6 2" xfId="42426"/>
    <cellStyle name="Normal 8 16 6 2 2" xfId="42427"/>
    <cellStyle name="Normal 8 16 7" xfId="42428"/>
    <cellStyle name="Normal 8 16 7 2" xfId="42429"/>
    <cellStyle name="Normal 8 16 7 2 2" xfId="42430"/>
    <cellStyle name="Normal 8 16 8" xfId="42431"/>
    <cellStyle name="Normal 8 16 8 2" xfId="42432"/>
    <cellStyle name="Normal 8 16 8 2 2" xfId="42433"/>
    <cellStyle name="Normal 8 16 9" xfId="42434"/>
    <cellStyle name="Normal 8 16 9 2" xfId="42435"/>
    <cellStyle name="Normal 8 16 9 2 2" xfId="42436"/>
    <cellStyle name="Normal 8 17" xfId="42437"/>
    <cellStyle name="Normal 8 17 10" xfId="42438"/>
    <cellStyle name="Normal 8 17 10 2" xfId="42439"/>
    <cellStyle name="Normal 8 17 10 2 2" xfId="42440"/>
    <cellStyle name="Normal 8 17 11" xfId="42441"/>
    <cellStyle name="Normal 8 17 11 2" xfId="42442"/>
    <cellStyle name="Normal 8 17 11 2 2" xfId="42443"/>
    <cellStyle name="Normal 8 17 12" xfId="42444"/>
    <cellStyle name="Normal 8 17 12 2" xfId="42445"/>
    <cellStyle name="Normal 8 17 12 2 2" xfId="42446"/>
    <cellStyle name="Normal 8 17 13" xfId="42447"/>
    <cellStyle name="Normal 8 17 13 2" xfId="42448"/>
    <cellStyle name="Normal 8 17 13 2 2" xfId="42449"/>
    <cellStyle name="Normal 8 17 14" xfId="42450"/>
    <cellStyle name="Normal 8 17 14 2" xfId="42451"/>
    <cellStyle name="Normal 8 17 14 2 2" xfId="42452"/>
    <cellStyle name="Normal 8 17 15" xfId="42453"/>
    <cellStyle name="Normal 8 17 15 2" xfId="42454"/>
    <cellStyle name="Normal 8 17 2" xfId="42455"/>
    <cellStyle name="Normal 8 17 2 2" xfId="42456"/>
    <cellStyle name="Normal 8 17 2 2 2" xfId="42457"/>
    <cellStyle name="Normal 8 17 3" xfId="42458"/>
    <cellStyle name="Normal 8 17 3 2" xfId="42459"/>
    <cellStyle name="Normal 8 17 3 2 2" xfId="42460"/>
    <cellStyle name="Normal 8 17 4" xfId="42461"/>
    <cellStyle name="Normal 8 17 4 2" xfId="42462"/>
    <cellStyle name="Normal 8 17 4 2 2" xfId="42463"/>
    <cellStyle name="Normal 8 17 5" xfId="42464"/>
    <cellStyle name="Normal 8 17 5 2" xfId="42465"/>
    <cellStyle name="Normal 8 17 5 2 2" xfId="42466"/>
    <cellStyle name="Normal 8 17 6" xfId="42467"/>
    <cellStyle name="Normal 8 17 6 2" xfId="42468"/>
    <cellStyle name="Normal 8 17 6 2 2" xfId="42469"/>
    <cellStyle name="Normal 8 17 7" xfId="42470"/>
    <cellStyle name="Normal 8 17 7 2" xfId="42471"/>
    <cellStyle name="Normal 8 17 7 2 2" xfId="42472"/>
    <cellStyle name="Normal 8 17 8" xfId="42473"/>
    <cellStyle name="Normal 8 17 8 2" xfId="42474"/>
    <cellStyle name="Normal 8 17 8 2 2" xfId="42475"/>
    <cellStyle name="Normal 8 17 9" xfId="42476"/>
    <cellStyle name="Normal 8 17 9 2" xfId="42477"/>
    <cellStyle name="Normal 8 17 9 2 2" xfId="42478"/>
    <cellStyle name="Normal 8 18" xfId="42479"/>
    <cellStyle name="Normal 8 18 10" xfId="42480"/>
    <cellStyle name="Normal 8 18 10 2" xfId="42481"/>
    <cellStyle name="Normal 8 18 10 2 2" xfId="42482"/>
    <cellStyle name="Normal 8 18 11" xfId="42483"/>
    <cellStyle name="Normal 8 18 11 2" xfId="42484"/>
    <cellStyle name="Normal 8 18 11 2 2" xfId="42485"/>
    <cellStyle name="Normal 8 18 12" xfId="42486"/>
    <cellStyle name="Normal 8 18 12 2" xfId="42487"/>
    <cellStyle name="Normal 8 18 12 2 2" xfId="42488"/>
    <cellStyle name="Normal 8 18 13" xfId="42489"/>
    <cellStyle name="Normal 8 18 13 2" xfId="42490"/>
    <cellStyle name="Normal 8 18 13 2 2" xfId="42491"/>
    <cellStyle name="Normal 8 18 14" xfId="42492"/>
    <cellStyle name="Normal 8 18 14 2" xfId="42493"/>
    <cellStyle name="Normal 8 18 14 2 2" xfId="42494"/>
    <cellStyle name="Normal 8 18 15" xfId="42495"/>
    <cellStyle name="Normal 8 18 15 2" xfId="42496"/>
    <cellStyle name="Normal 8 18 2" xfId="42497"/>
    <cellStyle name="Normal 8 18 2 2" xfId="42498"/>
    <cellStyle name="Normal 8 18 2 2 2" xfId="42499"/>
    <cellStyle name="Normal 8 18 3" xfId="42500"/>
    <cellStyle name="Normal 8 18 3 2" xfId="42501"/>
    <cellStyle name="Normal 8 18 3 2 2" xfId="42502"/>
    <cellStyle name="Normal 8 18 4" xfId="42503"/>
    <cellStyle name="Normal 8 18 4 2" xfId="42504"/>
    <cellStyle name="Normal 8 18 4 2 2" xfId="42505"/>
    <cellStyle name="Normal 8 18 5" xfId="42506"/>
    <cellStyle name="Normal 8 18 5 2" xfId="42507"/>
    <cellStyle name="Normal 8 18 5 2 2" xfId="42508"/>
    <cellStyle name="Normal 8 18 6" xfId="42509"/>
    <cellStyle name="Normal 8 18 6 2" xfId="42510"/>
    <cellStyle name="Normal 8 18 6 2 2" xfId="42511"/>
    <cellStyle name="Normal 8 18 7" xfId="42512"/>
    <cellStyle name="Normal 8 18 7 2" xfId="42513"/>
    <cellStyle name="Normal 8 18 7 2 2" xfId="42514"/>
    <cellStyle name="Normal 8 18 8" xfId="42515"/>
    <cellStyle name="Normal 8 18 8 2" xfId="42516"/>
    <cellStyle name="Normal 8 18 8 2 2" xfId="42517"/>
    <cellStyle name="Normal 8 18 9" xfId="42518"/>
    <cellStyle name="Normal 8 18 9 2" xfId="42519"/>
    <cellStyle name="Normal 8 18 9 2 2" xfId="42520"/>
    <cellStyle name="Normal 8 19" xfId="42521"/>
    <cellStyle name="Normal 8 19 10" xfId="42522"/>
    <cellStyle name="Normal 8 19 10 2" xfId="42523"/>
    <cellStyle name="Normal 8 19 10 2 2" xfId="42524"/>
    <cellStyle name="Normal 8 19 11" xfId="42525"/>
    <cellStyle name="Normal 8 19 11 2" xfId="42526"/>
    <cellStyle name="Normal 8 19 11 2 2" xfId="42527"/>
    <cellStyle name="Normal 8 19 12" xfId="42528"/>
    <cellStyle name="Normal 8 19 12 2" xfId="42529"/>
    <cellStyle name="Normal 8 19 12 2 2" xfId="42530"/>
    <cellStyle name="Normal 8 19 13" xfId="42531"/>
    <cellStyle name="Normal 8 19 13 2" xfId="42532"/>
    <cellStyle name="Normal 8 19 13 2 2" xfId="42533"/>
    <cellStyle name="Normal 8 19 14" xfId="42534"/>
    <cellStyle name="Normal 8 19 14 2" xfId="42535"/>
    <cellStyle name="Normal 8 19 14 2 2" xfId="42536"/>
    <cellStyle name="Normal 8 19 15" xfId="42537"/>
    <cellStyle name="Normal 8 19 15 2" xfId="42538"/>
    <cellStyle name="Normal 8 19 2" xfId="42539"/>
    <cellStyle name="Normal 8 19 2 2" xfId="42540"/>
    <cellStyle name="Normal 8 19 2 2 2" xfId="42541"/>
    <cellStyle name="Normal 8 19 3" xfId="42542"/>
    <cellStyle name="Normal 8 19 3 2" xfId="42543"/>
    <cellStyle name="Normal 8 19 3 2 2" xfId="42544"/>
    <cellStyle name="Normal 8 19 4" xfId="42545"/>
    <cellStyle name="Normal 8 19 4 2" xfId="42546"/>
    <cellStyle name="Normal 8 19 4 2 2" xfId="42547"/>
    <cellStyle name="Normal 8 19 5" xfId="42548"/>
    <cellStyle name="Normal 8 19 5 2" xfId="42549"/>
    <cellStyle name="Normal 8 19 5 2 2" xfId="42550"/>
    <cellStyle name="Normal 8 19 6" xfId="42551"/>
    <cellStyle name="Normal 8 19 6 2" xfId="42552"/>
    <cellStyle name="Normal 8 19 6 2 2" xfId="42553"/>
    <cellStyle name="Normal 8 19 7" xfId="42554"/>
    <cellStyle name="Normal 8 19 7 2" xfId="42555"/>
    <cellStyle name="Normal 8 19 7 2 2" xfId="42556"/>
    <cellStyle name="Normal 8 19 8" xfId="42557"/>
    <cellStyle name="Normal 8 19 8 2" xfId="42558"/>
    <cellStyle name="Normal 8 19 8 2 2" xfId="42559"/>
    <cellStyle name="Normal 8 19 9" xfId="42560"/>
    <cellStyle name="Normal 8 19 9 2" xfId="42561"/>
    <cellStyle name="Normal 8 19 9 2 2" xfId="42562"/>
    <cellStyle name="Normal 8 2" xfId="42563"/>
    <cellStyle name="Normal 8 2 10" xfId="42564"/>
    <cellStyle name="Normal 8 2 10 2" xfId="42565"/>
    <cellStyle name="Normal 8 2 10 2 2" xfId="42566"/>
    <cellStyle name="Normal 8 2 11" xfId="42567"/>
    <cellStyle name="Normal 8 2 11 2" xfId="42568"/>
    <cellStyle name="Normal 8 2 11 2 2" xfId="42569"/>
    <cellStyle name="Normal 8 2 12" xfId="42570"/>
    <cellStyle name="Normal 8 2 12 2" xfId="42571"/>
    <cellStyle name="Normal 8 2 12 2 2" xfId="42572"/>
    <cellStyle name="Normal 8 2 13" xfId="42573"/>
    <cellStyle name="Normal 8 2 13 2" xfId="42574"/>
    <cellStyle name="Normal 8 2 13 2 2" xfId="42575"/>
    <cellStyle name="Normal 8 2 14" xfId="42576"/>
    <cellStyle name="Normal 8 2 14 2" xfId="42577"/>
    <cellStyle name="Normal 8 2 14 2 2" xfId="42578"/>
    <cellStyle name="Normal 8 2 15" xfId="42579"/>
    <cellStyle name="Normal 8 2 15 2" xfId="42580"/>
    <cellStyle name="Normal 8 2 2" xfId="42581"/>
    <cellStyle name="Normal 8 2 2 2" xfId="42582"/>
    <cellStyle name="Normal 8 2 2 2 2" xfId="42583"/>
    <cellStyle name="Normal 8 2 3" xfId="42584"/>
    <cellStyle name="Normal 8 2 3 2" xfId="42585"/>
    <cellStyle name="Normal 8 2 3 2 2" xfId="42586"/>
    <cellStyle name="Normal 8 2 4" xfId="42587"/>
    <cellStyle name="Normal 8 2 4 2" xfId="42588"/>
    <cellStyle name="Normal 8 2 4 2 2" xfId="42589"/>
    <cellStyle name="Normal 8 2 5" xfId="42590"/>
    <cellStyle name="Normal 8 2 5 2" xfId="42591"/>
    <cellStyle name="Normal 8 2 5 2 2" xfId="42592"/>
    <cellStyle name="Normal 8 2 6" xfId="42593"/>
    <cellStyle name="Normal 8 2 6 2" xfId="42594"/>
    <cellStyle name="Normal 8 2 6 2 2" xfId="42595"/>
    <cellStyle name="Normal 8 2 7" xfId="42596"/>
    <cellStyle name="Normal 8 2 7 2" xfId="42597"/>
    <cellStyle name="Normal 8 2 7 2 2" xfId="42598"/>
    <cellStyle name="Normal 8 2 8" xfId="42599"/>
    <cellStyle name="Normal 8 2 8 2" xfId="42600"/>
    <cellStyle name="Normal 8 2 8 2 2" xfId="42601"/>
    <cellStyle name="Normal 8 2 9" xfId="42602"/>
    <cellStyle name="Normal 8 2 9 2" xfId="42603"/>
    <cellStyle name="Normal 8 2 9 2 2" xfId="42604"/>
    <cellStyle name="Normal 8 20" xfId="42605"/>
    <cellStyle name="Normal 8 20 10" xfId="42606"/>
    <cellStyle name="Normal 8 20 10 2" xfId="42607"/>
    <cellStyle name="Normal 8 20 10 2 2" xfId="42608"/>
    <cellStyle name="Normal 8 20 11" xfId="42609"/>
    <cellStyle name="Normal 8 20 11 2" xfId="42610"/>
    <cellStyle name="Normal 8 20 11 2 2" xfId="42611"/>
    <cellStyle name="Normal 8 20 12" xfId="42612"/>
    <cellStyle name="Normal 8 20 12 2" xfId="42613"/>
    <cellStyle name="Normal 8 20 12 2 2" xfId="42614"/>
    <cellStyle name="Normal 8 20 13" xfId="42615"/>
    <cellStyle name="Normal 8 20 13 2" xfId="42616"/>
    <cellStyle name="Normal 8 20 13 2 2" xfId="42617"/>
    <cellStyle name="Normal 8 20 14" xfId="42618"/>
    <cellStyle name="Normal 8 20 14 2" xfId="42619"/>
    <cellStyle name="Normal 8 20 14 2 2" xfId="42620"/>
    <cellStyle name="Normal 8 20 15" xfId="42621"/>
    <cellStyle name="Normal 8 20 15 2" xfId="42622"/>
    <cellStyle name="Normal 8 20 2" xfId="42623"/>
    <cellStyle name="Normal 8 20 2 2" xfId="42624"/>
    <cellStyle name="Normal 8 20 2 2 2" xfId="42625"/>
    <cellStyle name="Normal 8 20 3" xfId="42626"/>
    <cellStyle name="Normal 8 20 3 2" xfId="42627"/>
    <cellStyle name="Normal 8 20 3 2 2" xfId="42628"/>
    <cellStyle name="Normal 8 20 4" xfId="42629"/>
    <cellStyle name="Normal 8 20 4 2" xfId="42630"/>
    <cellStyle name="Normal 8 20 4 2 2" xfId="42631"/>
    <cellStyle name="Normal 8 20 5" xfId="42632"/>
    <cellStyle name="Normal 8 20 5 2" xfId="42633"/>
    <cellStyle name="Normal 8 20 5 2 2" xfId="42634"/>
    <cellStyle name="Normal 8 20 6" xfId="42635"/>
    <cellStyle name="Normal 8 20 6 2" xfId="42636"/>
    <cellStyle name="Normal 8 20 6 2 2" xfId="42637"/>
    <cellStyle name="Normal 8 20 7" xfId="42638"/>
    <cellStyle name="Normal 8 20 7 2" xfId="42639"/>
    <cellStyle name="Normal 8 20 7 2 2" xfId="42640"/>
    <cellStyle name="Normal 8 20 8" xfId="42641"/>
    <cellStyle name="Normal 8 20 8 2" xfId="42642"/>
    <cellStyle name="Normal 8 20 8 2 2" xfId="42643"/>
    <cellStyle name="Normal 8 20 9" xfId="42644"/>
    <cellStyle name="Normal 8 20 9 2" xfId="42645"/>
    <cellStyle name="Normal 8 20 9 2 2" xfId="42646"/>
    <cellStyle name="Normal 8 21" xfId="42647"/>
    <cellStyle name="Normal 8 21 10" xfId="42648"/>
    <cellStyle name="Normal 8 21 10 2" xfId="42649"/>
    <cellStyle name="Normal 8 21 10 2 2" xfId="42650"/>
    <cellStyle name="Normal 8 21 11" xfId="42651"/>
    <cellStyle name="Normal 8 21 11 2" xfId="42652"/>
    <cellStyle name="Normal 8 21 11 2 2" xfId="42653"/>
    <cellStyle name="Normal 8 21 12" xfId="42654"/>
    <cellStyle name="Normal 8 21 12 2" xfId="42655"/>
    <cellStyle name="Normal 8 21 12 2 2" xfId="42656"/>
    <cellStyle name="Normal 8 21 13" xfId="42657"/>
    <cellStyle name="Normal 8 21 13 2" xfId="42658"/>
    <cellStyle name="Normal 8 21 13 2 2" xfId="42659"/>
    <cellStyle name="Normal 8 21 14" xfId="42660"/>
    <cellStyle name="Normal 8 21 14 2" xfId="42661"/>
    <cellStyle name="Normal 8 21 14 2 2" xfId="42662"/>
    <cellStyle name="Normal 8 21 15" xfId="42663"/>
    <cellStyle name="Normal 8 21 15 2" xfId="42664"/>
    <cellStyle name="Normal 8 21 2" xfId="42665"/>
    <cellStyle name="Normal 8 21 2 2" xfId="42666"/>
    <cellStyle name="Normal 8 21 2 2 2" xfId="42667"/>
    <cellStyle name="Normal 8 21 3" xfId="42668"/>
    <cellStyle name="Normal 8 21 3 2" xfId="42669"/>
    <cellStyle name="Normal 8 21 3 2 2" xfId="42670"/>
    <cellStyle name="Normal 8 21 4" xfId="42671"/>
    <cellStyle name="Normal 8 21 4 2" xfId="42672"/>
    <cellStyle name="Normal 8 21 4 2 2" xfId="42673"/>
    <cellStyle name="Normal 8 21 5" xfId="42674"/>
    <cellStyle name="Normal 8 21 5 2" xfId="42675"/>
    <cellStyle name="Normal 8 21 5 2 2" xfId="42676"/>
    <cellStyle name="Normal 8 21 6" xfId="42677"/>
    <cellStyle name="Normal 8 21 6 2" xfId="42678"/>
    <cellStyle name="Normal 8 21 6 2 2" xfId="42679"/>
    <cellStyle name="Normal 8 21 7" xfId="42680"/>
    <cellStyle name="Normal 8 21 7 2" xfId="42681"/>
    <cellStyle name="Normal 8 21 7 2 2" xfId="42682"/>
    <cellStyle name="Normal 8 21 8" xfId="42683"/>
    <cellStyle name="Normal 8 21 8 2" xfId="42684"/>
    <cellStyle name="Normal 8 21 8 2 2" xfId="42685"/>
    <cellStyle name="Normal 8 21 9" xfId="42686"/>
    <cellStyle name="Normal 8 21 9 2" xfId="42687"/>
    <cellStyle name="Normal 8 21 9 2 2" xfId="42688"/>
    <cellStyle name="Normal 8 22" xfId="42689"/>
    <cellStyle name="Normal 8 22 10" xfId="42690"/>
    <cellStyle name="Normal 8 22 10 2" xfId="42691"/>
    <cellStyle name="Normal 8 22 10 2 2" xfId="42692"/>
    <cellStyle name="Normal 8 22 11" xfId="42693"/>
    <cellStyle name="Normal 8 22 11 2" xfId="42694"/>
    <cellStyle name="Normal 8 22 11 2 2" xfId="42695"/>
    <cellStyle name="Normal 8 22 12" xfId="42696"/>
    <cellStyle name="Normal 8 22 12 2" xfId="42697"/>
    <cellStyle name="Normal 8 22 12 2 2" xfId="42698"/>
    <cellStyle name="Normal 8 22 13" xfId="42699"/>
    <cellStyle name="Normal 8 22 13 2" xfId="42700"/>
    <cellStyle name="Normal 8 22 13 2 2" xfId="42701"/>
    <cellStyle name="Normal 8 22 14" xfId="42702"/>
    <cellStyle name="Normal 8 22 14 2" xfId="42703"/>
    <cellStyle name="Normal 8 22 14 2 2" xfId="42704"/>
    <cellStyle name="Normal 8 22 15" xfId="42705"/>
    <cellStyle name="Normal 8 22 15 2" xfId="42706"/>
    <cellStyle name="Normal 8 22 2" xfId="42707"/>
    <cellStyle name="Normal 8 22 2 2" xfId="42708"/>
    <cellStyle name="Normal 8 22 2 2 2" xfId="42709"/>
    <cellStyle name="Normal 8 22 3" xfId="42710"/>
    <cellStyle name="Normal 8 22 3 2" xfId="42711"/>
    <cellStyle name="Normal 8 22 3 2 2" xfId="42712"/>
    <cellStyle name="Normal 8 22 4" xfId="42713"/>
    <cellStyle name="Normal 8 22 4 2" xfId="42714"/>
    <cellStyle name="Normal 8 22 4 2 2" xfId="42715"/>
    <cellStyle name="Normal 8 22 5" xfId="42716"/>
    <cellStyle name="Normal 8 22 5 2" xfId="42717"/>
    <cellStyle name="Normal 8 22 5 2 2" xfId="42718"/>
    <cellStyle name="Normal 8 22 6" xfId="42719"/>
    <cellStyle name="Normal 8 22 6 2" xfId="42720"/>
    <cellStyle name="Normal 8 22 6 2 2" xfId="42721"/>
    <cellStyle name="Normal 8 22 7" xfId="42722"/>
    <cellStyle name="Normal 8 22 7 2" xfId="42723"/>
    <cellStyle name="Normal 8 22 7 2 2" xfId="42724"/>
    <cellStyle name="Normal 8 22 8" xfId="42725"/>
    <cellStyle name="Normal 8 22 8 2" xfId="42726"/>
    <cellStyle name="Normal 8 22 8 2 2" xfId="42727"/>
    <cellStyle name="Normal 8 22 9" xfId="42728"/>
    <cellStyle name="Normal 8 22 9 2" xfId="42729"/>
    <cellStyle name="Normal 8 22 9 2 2" xfId="42730"/>
    <cellStyle name="Normal 8 23" xfId="42731"/>
    <cellStyle name="Normal 8 23 10" xfId="42732"/>
    <cellStyle name="Normal 8 23 10 2" xfId="42733"/>
    <cellStyle name="Normal 8 23 10 2 2" xfId="42734"/>
    <cellStyle name="Normal 8 23 11" xfId="42735"/>
    <cellStyle name="Normal 8 23 11 2" xfId="42736"/>
    <cellStyle name="Normal 8 23 11 2 2" xfId="42737"/>
    <cellStyle name="Normal 8 23 12" xfId="42738"/>
    <cellStyle name="Normal 8 23 12 2" xfId="42739"/>
    <cellStyle name="Normal 8 23 12 2 2" xfId="42740"/>
    <cellStyle name="Normal 8 23 13" xfId="42741"/>
    <cellStyle name="Normal 8 23 13 2" xfId="42742"/>
    <cellStyle name="Normal 8 23 13 2 2" xfId="42743"/>
    <cellStyle name="Normal 8 23 14" xfId="42744"/>
    <cellStyle name="Normal 8 23 14 2" xfId="42745"/>
    <cellStyle name="Normal 8 23 14 2 2" xfId="42746"/>
    <cellStyle name="Normal 8 23 15" xfId="42747"/>
    <cellStyle name="Normal 8 23 15 2" xfId="42748"/>
    <cellStyle name="Normal 8 23 2" xfId="42749"/>
    <cellStyle name="Normal 8 23 2 2" xfId="42750"/>
    <cellStyle name="Normal 8 23 2 2 2" xfId="42751"/>
    <cellStyle name="Normal 8 23 3" xfId="42752"/>
    <cellStyle name="Normal 8 23 3 2" xfId="42753"/>
    <cellStyle name="Normal 8 23 3 2 2" xfId="42754"/>
    <cellStyle name="Normal 8 23 4" xfId="42755"/>
    <cellStyle name="Normal 8 23 4 2" xfId="42756"/>
    <cellStyle name="Normal 8 23 4 2 2" xfId="42757"/>
    <cellStyle name="Normal 8 23 5" xfId="42758"/>
    <cellStyle name="Normal 8 23 5 2" xfId="42759"/>
    <cellStyle name="Normal 8 23 5 2 2" xfId="42760"/>
    <cellStyle name="Normal 8 23 6" xfId="42761"/>
    <cellStyle name="Normal 8 23 6 2" xfId="42762"/>
    <cellStyle name="Normal 8 23 6 2 2" xfId="42763"/>
    <cellStyle name="Normal 8 23 7" xfId="42764"/>
    <cellStyle name="Normal 8 23 7 2" xfId="42765"/>
    <cellStyle name="Normal 8 23 7 2 2" xfId="42766"/>
    <cellStyle name="Normal 8 23 8" xfId="42767"/>
    <cellStyle name="Normal 8 23 8 2" xfId="42768"/>
    <cellStyle name="Normal 8 23 8 2 2" xfId="42769"/>
    <cellStyle name="Normal 8 23 9" xfId="42770"/>
    <cellStyle name="Normal 8 23 9 2" xfId="42771"/>
    <cellStyle name="Normal 8 23 9 2 2" xfId="42772"/>
    <cellStyle name="Normal 8 24" xfId="42773"/>
    <cellStyle name="Normal 8 24 2" xfId="42774"/>
    <cellStyle name="Normal 8 24 2 2" xfId="42775"/>
    <cellStyle name="Normal 8 25" xfId="42776"/>
    <cellStyle name="Normal 8 25 2" xfId="42777"/>
    <cellStyle name="Normal 8 25 2 2" xfId="42778"/>
    <cellStyle name="Normal 8 26" xfId="42779"/>
    <cellStyle name="Normal 8 26 2" xfId="42780"/>
    <cellStyle name="Normal 8 26 2 2" xfId="42781"/>
    <cellStyle name="Normal 8 27" xfId="42782"/>
    <cellStyle name="Normal 8 27 2" xfId="42783"/>
    <cellStyle name="Normal 8 27 2 2" xfId="42784"/>
    <cellStyle name="Normal 8 28" xfId="42785"/>
    <cellStyle name="Normal 8 28 2" xfId="42786"/>
    <cellStyle name="Normal 8 28 2 2" xfId="42787"/>
    <cellStyle name="Normal 8 29" xfId="42788"/>
    <cellStyle name="Normal 8 29 2" xfId="42789"/>
    <cellStyle name="Normal 8 29 2 2" xfId="42790"/>
    <cellStyle name="Normal 8 3" xfId="42791"/>
    <cellStyle name="Normal 8 3 10" xfId="42792"/>
    <cellStyle name="Normal 8 3 10 2" xfId="42793"/>
    <cellStyle name="Normal 8 3 10 2 2" xfId="42794"/>
    <cellStyle name="Normal 8 3 11" xfId="42795"/>
    <cellStyle name="Normal 8 3 11 2" xfId="42796"/>
    <cellStyle name="Normal 8 3 11 2 2" xfId="42797"/>
    <cellStyle name="Normal 8 3 12" xfId="42798"/>
    <cellStyle name="Normal 8 3 12 2" xfId="42799"/>
    <cellStyle name="Normal 8 3 12 2 2" xfId="42800"/>
    <cellStyle name="Normal 8 3 13" xfId="42801"/>
    <cellStyle name="Normal 8 3 13 2" xfId="42802"/>
    <cellStyle name="Normal 8 3 13 2 2" xfId="42803"/>
    <cellStyle name="Normal 8 3 14" xfId="42804"/>
    <cellStyle name="Normal 8 3 14 2" xfId="42805"/>
    <cellStyle name="Normal 8 3 14 2 2" xfId="42806"/>
    <cellStyle name="Normal 8 3 15" xfId="42807"/>
    <cellStyle name="Normal 8 3 15 2" xfId="42808"/>
    <cellStyle name="Normal 8 3 2" xfId="42809"/>
    <cellStyle name="Normal 8 3 2 2" xfId="42810"/>
    <cellStyle name="Normal 8 3 2 2 2" xfId="42811"/>
    <cellStyle name="Normal 8 3 3" xfId="42812"/>
    <cellStyle name="Normal 8 3 3 2" xfId="42813"/>
    <cellStyle name="Normal 8 3 3 2 2" xfId="42814"/>
    <cellStyle name="Normal 8 3 4" xfId="42815"/>
    <cellStyle name="Normal 8 3 4 2" xfId="42816"/>
    <cellStyle name="Normal 8 3 4 2 2" xfId="42817"/>
    <cellStyle name="Normal 8 3 5" xfId="42818"/>
    <cellStyle name="Normal 8 3 5 2" xfId="42819"/>
    <cellStyle name="Normal 8 3 5 2 2" xfId="42820"/>
    <cellStyle name="Normal 8 3 6" xfId="42821"/>
    <cellStyle name="Normal 8 3 6 2" xfId="42822"/>
    <cellStyle name="Normal 8 3 6 2 2" xfId="42823"/>
    <cellStyle name="Normal 8 3 7" xfId="42824"/>
    <cellStyle name="Normal 8 3 7 2" xfId="42825"/>
    <cellStyle name="Normal 8 3 7 2 2" xfId="42826"/>
    <cellStyle name="Normal 8 3 8" xfId="42827"/>
    <cellStyle name="Normal 8 3 8 2" xfId="42828"/>
    <cellStyle name="Normal 8 3 8 2 2" xfId="42829"/>
    <cellStyle name="Normal 8 3 9" xfId="42830"/>
    <cellStyle name="Normal 8 3 9 2" xfId="42831"/>
    <cellStyle name="Normal 8 3 9 2 2" xfId="42832"/>
    <cellStyle name="Normal 8 30" xfId="42833"/>
    <cellStyle name="Normal 8 30 2" xfId="42834"/>
    <cellStyle name="Normal 8 30 2 2" xfId="42835"/>
    <cellStyle name="Normal 8 31" xfId="42836"/>
    <cellStyle name="Normal 8 31 2" xfId="42837"/>
    <cellStyle name="Normal 8 31 2 2" xfId="42838"/>
    <cellStyle name="Normal 8 32" xfId="42839"/>
    <cellStyle name="Normal 8 32 2" xfId="42840"/>
    <cellStyle name="Normal 8 32 2 2" xfId="42841"/>
    <cellStyle name="Normal 8 33" xfId="42842"/>
    <cellStyle name="Normal 8 33 2" xfId="42843"/>
    <cellStyle name="Normal 8 33 2 2" xfId="42844"/>
    <cellStyle name="Normal 8 34" xfId="42845"/>
    <cellStyle name="Normal 8 34 2" xfId="42846"/>
    <cellStyle name="Normal 8 34 2 2" xfId="42847"/>
    <cellStyle name="Normal 8 35" xfId="42848"/>
    <cellStyle name="Normal 8 35 2" xfId="42849"/>
    <cellStyle name="Normal 8 35 2 2" xfId="42850"/>
    <cellStyle name="Normal 8 36" xfId="42851"/>
    <cellStyle name="Normal 8 36 2" xfId="42852"/>
    <cellStyle name="Normal 8 36 2 2" xfId="42853"/>
    <cellStyle name="Normal 8 37" xfId="42854"/>
    <cellStyle name="Normal 8 37 2" xfId="42855"/>
    <cellStyle name="Normal 8 37 2 2" xfId="42856"/>
    <cellStyle name="Normal 8 38" xfId="42857"/>
    <cellStyle name="Normal 8 38 2" xfId="42858"/>
    <cellStyle name="Normal 8 38 2 2" xfId="42859"/>
    <cellStyle name="Normal 8 39" xfId="42860"/>
    <cellStyle name="Normal 8 39 2" xfId="42861"/>
    <cellStyle name="Normal 8 39 2 2" xfId="42862"/>
    <cellStyle name="Normal 8 4" xfId="42863"/>
    <cellStyle name="Normal 8 4 10" xfId="42864"/>
    <cellStyle name="Normal 8 4 10 2" xfId="42865"/>
    <cellStyle name="Normal 8 4 10 2 2" xfId="42866"/>
    <cellStyle name="Normal 8 4 11" xfId="42867"/>
    <cellStyle name="Normal 8 4 11 2" xfId="42868"/>
    <cellStyle name="Normal 8 4 11 2 2" xfId="42869"/>
    <cellStyle name="Normal 8 4 12" xfId="42870"/>
    <cellStyle name="Normal 8 4 12 2" xfId="42871"/>
    <cellStyle name="Normal 8 4 12 2 2" xfId="42872"/>
    <cellStyle name="Normal 8 4 13" xfId="42873"/>
    <cellStyle name="Normal 8 4 13 2" xfId="42874"/>
    <cellStyle name="Normal 8 4 13 2 2" xfId="42875"/>
    <cellStyle name="Normal 8 4 14" xfId="42876"/>
    <cellStyle name="Normal 8 4 14 2" xfId="42877"/>
    <cellStyle name="Normal 8 4 14 2 2" xfId="42878"/>
    <cellStyle name="Normal 8 4 15" xfId="42879"/>
    <cellStyle name="Normal 8 4 15 2" xfId="42880"/>
    <cellStyle name="Normal 8 4 2" xfId="42881"/>
    <cellStyle name="Normal 8 4 2 2" xfId="42882"/>
    <cellStyle name="Normal 8 4 2 2 2" xfId="42883"/>
    <cellStyle name="Normal 8 4 3" xfId="42884"/>
    <cellStyle name="Normal 8 4 3 2" xfId="42885"/>
    <cellStyle name="Normal 8 4 3 2 2" xfId="42886"/>
    <cellStyle name="Normal 8 4 4" xfId="42887"/>
    <cellStyle name="Normal 8 4 4 2" xfId="42888"/>
    <cellStyle name="Normal 8 4 4 2 2" xfId="42889"/>
    <cellStyle name="Normal 8 4 5" xfId="42890"/>
    <cellStyle name="Normal 8 4 5 2" xfId="42891"/>
    <cellStyle name="Normal 8 4 5 2 2" xfId="42892"/>
    <cellStyle name="Normal 8 4 6" xfId="42893"/>
    <cellStyle name="Normal 8 4 6 2" xfId="42894"/>
    <cellStyle name="Normal 8 4 6 2 2" xfId="42895"/>
    <cellStyle name="Normal 8 4 7" xfId="42896"/>
    <cellStyle name="Normal 8 4 7 2" xfId="42897"/>
    <cellStyle name="Normal 8 4 7 2 2" xfId="42898"/>
    <cellStyle name="Normal 8 4 8" xfId="42899"/>
    <cellStyle name="Normal 8 4 8 2" xfId="42900"/>
    <cellStyle name="Normal 8 4 8 2 2" xfId="42901"/>
    <cellStyle name="Normal 8 4 9" xfId="42902"/>
    <cellStyle name="Normal 8 4 9 2" xfId="42903"/>
    <cellStyle name="Normal 8 4 9 2 2" xfId="42904"/>
    <cellStyle name="Normal 8 40" xfId="42905"/>
    <cellStyle name="Normal 8 40 2" xfId="42906"/>
    <cellStyle name="Normal 8 5" xfId="42907"/>
    <cellStyle name="Normal 8 5 10" xfId="42908"/>
    <cellStyle name="Normal 8 5 10 2" xfId="42909"/>
    <cellStyle name="Normal 8 5 10 2 2" xfId="42910"/>
    <cellStyle name="Normal 8 5 11" xfId="42911"/>
    <cellStyle name="Normal 8 5 11 2" xfId="42912"/>
    <cellStyle name="Normal 8 5 11 2 2" xfId="42913"/>
    <cellStyle name="Normal 8 5 12" xfId="42914"/>
    <cellStyle name="Normal 8 5 12 2" xfId="42915"/>
    <cellStyle name="Normal 8 5 12 2 2" xfId="42916"/>
    <cellStyle name="Normal 8 5 13" xfId="42917"/>
    <cellStyle name="Normal 8 5 13 2" xfId="42918"/>
    <cellStyle name="Normal 8 5 13 2 2" xfId="42919"/>
    <cellStyle name="Normal 8 5 14" xfId="42920"/>
    <cellStyle name="Normal 8 5 14 2" xfId="42921"/>
    <cellStyle name="Normal 8 5 14 2 2" xfId="42922"/>
    <cellStyle name="Normal 8 5 15" xfId="42923"/>
    <cellStyle name="Normal 8 5 15 2" xfId="42924"/>
    <cellStyle name="Normal 8 5 2" xfId="42925"/>
    <cellStyle name="Normal 8 5 2 2" xfId="42926"/>
    <cellStyle name="Normal 8 5 2 2 2" xfId="42927"/>
    <cellStyle name="Normal 8 5 3" xfId="42928"/>
    <cellStyle name="Normal 8 5 3 2" xfId="42929"/>
    <cellStyle name="Normal 8 5 3 2 2" xfId="42930"/>
    <cellStyle name="Normal 8 5 4" xfId="42931"/>
    <cellStyle name="Normal 8 5 4 2" xfId="42932"/>
    <cellStyle name="Normal 8 5 4 2 2" xfId="42933"/>
    <cellStyle name="Normal 8 5 5" xfId="42934"/>
    <cellStyle name="Normal 8 5 5 2" xfId="42935"/>
    <cellStyle name="Normal 8 5 5 2 2" xfId="42936"/>
    <cellStyle name="Normal 8 5 6" xfId="42937"/>
    <cellStyle name="Normal 8 5 6 2" xfId="42938"/>
    <cellStyle name="Normal 8 5 6 2 2" xfId="42939"/>
    <cellStyle name="Normal 8 5 7" xfId="42940"/>
    <cellStyle name="Normal 8 5 7 2" xfId="42941"/>
    <cellStyle name="Normal 8 5 7 2 2" xfId="42942"/>
    <cellStyle name="Normal 8 5 8" xfId="42943"/>
    <cellStyle name="Normal 8 5 8 2" xfId="42944"/>
    <cellStyle name="Normal 8 5 8 2 2" xfId="42945"/>
    <cellStyle name="Normal 8 5 9" xfId="42946"/>
    <cellStyle name="Normal 8 5 9 2" xfId="42947"/>
    <cellStyle name="Normal 8 5 9 2 2" xfId="42948"/>
    <cellStyle name="Normal 8 6" xfId="42949"/>
    <cellStyle name="Normal 8 6 10" xfId="42950"/>
    <cellStyle name="Normal 8 6 10 2" xfId="42951"/>
    <cellStyle name="Normal 8 6 10 2 2" xfId="42952"/>
    <cellStyle name="Normal 8 6 11" xfId="42953"/>
    <cellStyle name="Normal 8 6 11 2" xfId="42954"/>
    <cellStyle name="Normal 8 6 11 2 2" xfId="42955"/>
    <cellStyle name="Normal 8 6 12" xfId="42956"/>
    <cellStyle name="Normal 8 6 12 2" xfId="42957"/>
    <cellStyle name="Normal 8 6 12 2 2" xfId="42958"/>
    <cellStyle name="Normal 8 6 13" xfId="42959"/>
    <cellStyle name="Normal 8 6 13 2" xfId="42960"/>
    <cellStyle name="Normal 8 6 13 2 2" xfId="42961"/>
    <cellStyle name="Normal 8 6 14" xfId="42962"/>
    <cellStyle name="Normal 8 6 14 2" xfId="42963"/>
    <cellStyle name="Normal 8 6 14 2 2" xfId="42964"/>
    <cellStyle name="Normal 8 6 15" xfId="42965"/>
    <cellStyle name="Normal 8 6 15 2" xfId="42966"/>
    <cellStyle name="Normal 8 6 2" xfId="42967"/>
    <cellStyle name="Normal 8 6 2 2" xfId="42968"/>
    <cellStyle name="Normal 8 6 2 2 2" xfId="42969"/>
    <cellStyle name="Normal 8 6 3" xfId="42970"/>
    <cellStyle name="Normal 8 6 3 2" xfId="42971"/>
    <cellStyle name="Normal 8 6 3 2 2" xfId="42972"/>
    <cellStyle name="Normal 8 6 4" xfId="42973"/>
    <cellStyle name="Normal 8 6 4 2" xfId="42974"/>
    <cellStyle name="Normal 8 6 4 2 2" xfId="42975"/>
    <cellStyle name="Normal 8 6 5" xfId="42976"/>
    <cellStyle name="Normal 8 6 5 2" xfId="42977"/>
    <cellStyle name="Normal 8 6 5 2 2" xfId="42978"/>
    <cellStyle name="Normal 8 6 6" xfId="42979"/>
    <cellStyle name="Normal 8 6 6 2" xfId="42980"/>
    <cellStyle name="Normal 8 6 6 2 2" xfId="42981"/>
    <cellStyle name="Normal 8 6 7" xfId="42982"/>
    <cellStyle name="Normal 8 6 7 2" xfId="42983"/>
    <cellStyle name="Normal 8 6 7 2 2" xfId="42984"/>
    <cellStyle name="Normal 8 6 8" xfId="42985"/>
    <cellStyle name="Normal 8 6 8 2" xfId="42986"/>
    <cellStyle name="Normal 8 6 8 2 2" xfId="42987"/>
    <cellStyle name="Normal 8 6 9" xfId="42988"/>
    <cellStyle name="Normal 8 6 9 2" xfId="42989"/>
    <cellStyle name="Normal 8 6 9 2 2" xfId="42990"/>
    <cellStyle name="Normal 8 7" xfId="42991"/>
    <cellStyle name="Normal 8 7 10" xfId="42992"/>
    <cellStyle name="Normal 8 7 10 2" xfId="42993"/>
    <cellStyle name="Normal 8 7 10 2 2" xfId="42994"/>
    <cellStyle name="Normal 8 7 11" xfId="42995"/>
    <cellStyle name="Normal 8 7 11 2" xfId="42996"/>
    <cellStyle name="Normal 8 7 11 2 2" xfId="42997"/>
    <cellStyle name="Normal 8 7 12" xfId="42998"/>
    <cellStyle name="Normal 8 7 12 2" xfId="42999"/>
    <cellStyle name="Normal 8 7 12 2 2" xfId="43000"/>
    <cellStyle name="Normal 8 7 13" xfId="43001"/>
    <cellStyle name="Normal 8 7 13 2" xfId="43002"/>
    <cellStyle name="Normal 8 7 13 2 2" xfId="43003"/>
    <cellStyle name="Normal 8 7 14" xfId="43004"/>
    <cellStyle name="Normal 8 7 14 2" xfId="43005"/>
    <cellStyle name="Normal 8 7 14 2 2" xfId="43006"/>
    <cellStyle name="Normal 8 7 15" xfId="43007"/>
    <cellStyle name="Normal 8 7 15 2" xfId="43008"/>
    <cellStyle name="Normal 8 7 2" xfId="43009"/>
    <cellStyle name="Normal 8 7 2 2" xfId="43010"/>
    <cellStyle name="Normal 8 7 2 2 2" xfId="43011"/>
    <cellStyle name="Normal 8 7 3" xfId="43012"/>
    <cellStyle name="Normal 8 7 3 2" xfId="43013"/>
    <cellStyle name="Normal 8 7 3 2 2" xfId="43014"/>
    <cellStyle name="Normal 8 7 4" xfId="43015"/>
    <cellStyle name="Normal 8 7 4 2" xfId="43016"/>
    <cellStyle name="Normal 8 7 4 2 2" xfId="43017"/>
    <cellStyle name="Normal 8 7 5" xfId="43018"/>
    <cellStyle name="Normal 8 7 5 2" xfId="43019"/>
    <cellStyle name="Normal 8 7 5 2 2" xfId="43020"/>
    <cellStyle name="Normal 8 7 6" xfId="43021"/>
    <cellStyle name="Normal 8 7 6 2" xfId="43022"/>
    <cellStyle name="Normal 8 7 6 2 2" xfId="43023"/>
    <cellStyle name="Normal 8 7 7" xfId="43024"/>
    <cellStyle name="Normal 8 7 7 2" xfId="43025"/>
    <cellStyle name="Normal 8 7 7 2 2" xfId="43026"/>
    <cellStyle name="Normal 8 7 8" xfId="43027"/>
    <cellStyle name="Normal 8 7 8 2" xfId="43028"/>
    <cellStyle name="Normal 8 7 8 2 2" xfId="43029"/>
    <cellStyle name="Normal 8 7 9" xfId="43030"/>
    <cellStyle name="Normal 8 7 9 2" xfId="43031"/>
    <cellStyle name="Normal 8 7 9 2 2" xfId="43032"/>
    <cellStyle name="Normal 8 8" xfId="43033"/>
    <cellStyle name="Normal 8 8 10" xfId="43034"/>
    <cellStyle name="Normal 8 8 10 2" xfId="43035"/>
    <cellStyle name="Normal 8 8 10 2 2" xfId="43036"/>
    <cellStyle name="Normal 8 8 11" xfId="43037"/>
    <cellStyle name="Normal 8 8 11 2" xfId="43038"/>
    <cellStyle name="Normal 8 8 11 2 2" xfId="43039"/>
    <cellStyle name="Normal 8 8 12" xfId="43040"/>
    <cellStyle name="Normal 8 8 12 2" xfId="43041"/>
    <cellStyle name="Normal 8 8 12 2 2" xfId="43042"/>
    <cellStyle name="Normal 8 8 13" xfId="43043"/>
    <cellStyle name="Normal 8 8 13 2" xfId="43044"/>
    <cellStyle name="Normal 8 8 13 2 2" xfId="43045"/>
    <cellStyle name="Normal 8 8 14" xfId="43046"/>
    <cellStyle name="Normal 8 8 14 2" xfId="43047"/>
    <cellStyle name="Normal 8 8 14 2 2" xfId="43048"/>
    <cellStyle name="Normal 8 8 15" xfId="43049"/>
    <cellStyle name="Normal 8 8 15 2" xfId="43050"/>
    <cellStyle name="Normal 8 8 2" xfId="43051"/>
    <cellStyle name="Normal 8 8 2 2" xfId="43052"/>
    <cellStyle name="Normal 8 8 2 2 2" xfId="43053"/>
    <cellStyle name="Normal 8 8 3" xfId="43054"/>
    <cellStyle name="Normal 8 8 3 2" xfId="43055"/>
    <cellStyle name="Normal 8 8 3 2 2" xfId="43056"/>
    <cellStyle name="Normal 8 8 4" xfId="43057"/>
    <cellStyle name="Normal 8 8 4 2" xfId="43058"/>
    <cellStyle name="Normal 8 8 4 2 2" xfId="43059"/>
    <cellStyle name="Normal 8 8 5" xfId="43060"/>
    <cellStyle name="Normal 8 8 5 2" xfId="43061"/>
    <cellStyle name="Normal 8 8 5 2 2" xfId="43062"/>
    <cellStyle name="Normal 8 8 6" xfId="43063"/>
    <cellStyle name="Normal 8 8 6 2" xfId="43064"/>
    <cellStyle name="Normal 8 8 6 2 2" xfId="43065"/>
    <cellStyle name="Normal 8 8 7" xfId="43066"/>
    <cellStyle name="Normal 8 8 7 2" xfId="43067"/>
    <cellStyle name="Normal 8 8 7 2 2" xfId="43068"/>
    <cellStyle name="Normal 8 8 8" xfId="43069"/>
    <cellStyle name="Normal 8 8 8 2" xfId="43070"/>
    <cellStyle name="Normal 8 8 8 2 2" xfId="43071"/>
    <cellStyle name="Normal 8 8 9" xfId="43072"/>
    <cellStyle name="Normal 8 8 9 2" xfId="43073"/>
    <cellStyle name="Normal 8 8 9 2 2" xfId="43074"/>
    <cellStyle name="Normal 8 9" xfId="43075"/>
    <cellStyle name="Normal 8 9 10" xfId="43076"/>
    <cellStyle name="Normal 8 9 10 2" xfId="43077"/>
    <cellStyle name="Normal 8 9 10 2 2" xfId="43078"/>
    <cellStyle name="Normal 8 9 11" xfId="43079"/>
    <cellStyle name="Normal 8 9 11 2" xfId="43080"/>
    <cellStyle name="Normal 8 9 11 2 2" xfId="43081"/>
    <cellStyle name="Normal 8 9 12" xfId="43082"/>
    <cellStyle name="Normal 8 9 12 2" xfId="43083"/>
    <cellStyle name="Normal 8 9 12 2 2" xfId="43084"/>
    <cellStyle name="Normal 8 9 13" xfId="43085"/>
    <cellStyle name="Normal 8 9 13 2" xfId="43086"/>
    <cellStyle name="Normal 8 9 13 2 2" xfId="43087"/>
    <cellStyle name="Normal 8 9 14" xfId="43088"/>
    <cellStyle name="Normal 8 9 14 2" xfId="43089"/>
    <cellStyle name="Normal 8 9 14 2 2" xfId="43090"/>
    <cellStyle name="Normal 8 9 15" xfId="43091"/>
    <cellStyle name="Normal 8 9 15 2" xfId="43092"/>
    <cellStyle name="Normal 8 9 2" xfId="43093"/>
    <cellStyle name="Normal 8 9 2 2" xfId="43094"/>
    <cellStyle name="Normal 8 9 2 2 2" xfId="43095"/>
    <cellStyle name="Normal 8 9 3" xfId="43096"/>
    <cellStyle name="Normal 8 9 3 2" xfId="43097"/>
    <cellStyle name="Normal 8 9 3 2 2" xfId="43098"/>
    <cellStyle name="Normal 8 9 4" xfId="43099"/>
    <cellStyle name="Normal 8 9 4 2" xfId="43100"/>
    <cellStyle name="Normal 8 9 4 2 2" xfId="43101"/>
    <cellStyle name="Normal 8 9 5" xfId="43102"/>
    <cellStyle name="Normal 8 9 5 2" xfId="43103"/>
    <cellStyle name="Normal 8 9 5 2 2" xfId="43104"/>
    <cellStyle name="Normal 8 9 6" xfId="43105"/>
    <cellStyle name="Normal 8 9 6 2" xfId="43106"/>
    <cellStyle name="Normal 8 9 6 2 2" xfId="43107"/>
    <cellStyle name="Normal 8 9 7" xfId="43108"/>
    <cellStyle name="Normal 8 9 7 2" xfId="43109"/>
    <cellStyle name="Normal 8 9 7 2 2" xfId="43110"/>
    <cellStyle name="Normal 8 9 8" xfId="43111"/>
    <cellStyle name="Normal 8 9 8 2" xfId="43112"/>
    <cellStyle name="Normal 8 9 8 2 2" xfId="43113"/>
    <cellStyle name="Normal 8 9 9" xfId="43114"/>
    <cellStyle name="Normal 8 9 9 2" xfId="43115"/>
    <cellStyle name="Normal 8 9 9 2 2" xfId="43116"/>
    <cellStyle name="Normal 80" xfId="43117"/>
    <cellStyle name="Normal 81" xfId="43118"/>
    <cellStyle name="Normal 82" xfId="43119"/>
    <cellStyle name="Normal 83" xfId="43120"/>
    <cellStyle name="Normal 84" xfId="43121"/>
    <cellStyle name="Normal 85" xfId="43122"/>
    <cellStyle name="Normal 86" xfId="43123"/>
    <cellStyle name="Normal 87" xfId="43124"/>
    <cellStyle name="Normal 88" xfId="43125"/>
    <cellStyle name="Normal 89" xfId="43126"/>
    <cellStyle name="Normal 9" xfId="43127"/>
    <cellStyle name="Normal 9 10" xfId="43128"/>
    <cellStyle name="Normal 9 10 10" xfId="43129"/>
    <cellStyle name="Normal 9 10 10 2" xfId="43130"/>
    <cellStyle name="Normal 9 10 10 2 2" xfId="43131"/>
    <cellStyle name="Normal 9 10 11" xfId="43132"/>
    <cellStyle name="Normal 9 10 11 2" xfId="43133"/>
    <cellStyle name="Normal 9 10 11 2 2" xfId="43134"/>
    <cellStyle name="Normal 9 10 12" xfId="43135"/>
    <cellStyle name="Normal 9 10 12 2" xfId="43136"/>
    <cellStyle name="Normal 9 10 12 2 2" xfId="43137"/>
    <cellStyle name="Normal 9 10 13" xfId="43138"/>
    <cellStyle name="Normal 9 10 13 2" xfId="43139"/>
    <cellStyle name="Normal 9 10 13 2 2" xfId="43140"/>
    <cellStyle name="Normal 9 10 14" xfId="43141"/>
    <cellStyle name="Normal 9 10 14 2" xfId="43142"/>
    <cellStyle name="Normal 9 10 14 2 2" xfId="43143"/>
    <cellStyle name="Normal 9 10 15" xfId="43144"/>
    <cellStyle name="Normal 9 10 15 2" xfId="43145"/>
    <cellStyle name="Normal 9 10 2" xfId="43146"/>
    <cellStyle name="Normal 9 10 2 2" xfId="43147"/>
    <cellStyle name="Normal 9 10 2 2 2" xfId="43148"/>
    <cellStyle name="Normal 9 10 3" xfId="43149"/>
    <cellStyle name="Normal 9 10 3 2" xfId="43150"/>
    <cellStyle name="Normal 9 10 3 2 2" xfId="43151"/>
    <cellStyle name="Normal 9 10 4" xfId="43152"/>
    <cellStyle name="Normal 9 10 4 2" xfId="43153"/>
    <cellStyle name="Normal 9 10 4 2 2" xfId="43154"/>
    <cellStyle name="Normal 9 10 5" xfId="43155"/>
    <cellStyle name="Normal 9 10 5 2" xfId="43156"/>
    <cellStyle name="Normal 9 10 5 2 2" xfId="43157"/>
    <cellStyle name="Normal 9 10 6" xfId="43158"/>
    <cellStyle name="Normal 9 10 6 2" xfId="43159"/>
    <cellStyle name="Normal 9 10 6 2 2" xfId="43160"/>
    <cellStyle name="Normal 9 10 7" xfId="43161"/>
    <cellStyle name="Normal 9 10 7 2" xfId="43162"/>
    <cellStyle name="Normal 9 10 7 2 2" xfId="43163"/>
    <cellStyle name="Normal 9 10 8" xfId="43164"/>
    <cellStyle name="Normal 9 10 8 2" xfId="43165"/>
    <cellStyle name="Normal 9 10 8 2 2" xfId="43166"/>
    <cellStyle name="Normal 9 10 9" xfId="43167"/>
    <cellStyle name="Normal 9 10 9 2" xfId="43168"/>
    <cellStyle name="Normal 9 10 9 2 2" xfId="43169"/>
    <cellStyle name="Normal 9 11" xfId="43170"/>
    <cellStyle name="Normal 9 11 10" xfId="43171"/>
    <cellStyle name="Normal 9 11 10 2" xfId="43172"/>
    <cellStyle name="Normal 9 11 10 2 2" xfId="43173"/>
    <cellStyle name="Normal 9 11 11" xfId="43174"/>
    <cellStyle name="Normal 9 11 11 2" xfId="43175"/>
    <cellStyle name="Normal 9 11 11 2 2" xfId="43176"/>
    <cellStyle name="Normal 9 11 12" xfId="43177"/>
    <cellStyle name="Normal 9 11 12 2" xfId="43178"/>
    <cellStyle name="Normal 9 11 12 2 2" xfId="43179"/>
    <cellStyle name="Normal 9 11 13" xfId="43180"/>
    <cellStyle name="Normal 9 11 13 2" xfId="43181"/>
    <cellStyle name="Normal 9 11 13 2 2" xfId="43182"/>
    <cellStyle name="Normal 9 11 14" xfId="43183"/>
    <cellStyle name="Normal 9 11 14 2" xfId="43184"/>
    <cellStyle name="Normal 9 11 14 2 2" xfId="43185"/>
    <cellStyle name="Normal 9 11 15" xfId="43186"/>
    <cellStyle name="Normal 9 11 15 2" xfId="43187"/>
    <cellStyle name="Normal 9 11 2" xfId="43188"/>
    <cellStyle name="Normal 9 11 2 2" xfId="43189"/>
    <cellStyle name="Normal 9 11 2 2 2" xfId="43190"/>
    <cellStyle name="Normal 9 11 3" xfId="43191"/>
    <cellStyle name="Normal 9 11 3 2" xfId="43192"/>
    <cellStyle name="Normal 9 11 3 2 2" xfId="43193"/>
    <cellStyle name="Normal 9 11 4" xfId="43194"/>
    <cellStyle name="Normal 9 11 4 2" xfId="43195"/>
    <cellStyle name="Normal 9 11 4 2 2" xfId="43196"/>
    <cellStyle name="Normal 9 11 5" xfId="43197"/>
    <cellStyle name="Normal 9 11 5 2" xfId="43198"/>
    <cellStyle name="Normal 9 11 5 2 2" xfId="43199"/>
    <cellStyle name="Normal 9 11 6" xfId="43200"/>
    <cellStyle name="Normal 9 11 6 2" xfId="43201"/>
    <cellStyle name="Normal 9 11 6 2 2" xfId="43202"/>
    <cellStyle name="Normal 9 11 7" xfId="43203"/>
    <cellStyle name="Normal 9 11 7 2" xfId="43204"/>
    <cellStyle name="Normal 9 11 7 2 2" xfId="43205"/>
    <cellStyle name="Normal 9 11 8" xfId="43206"/>
    <cellStyle name="Normal 9 11 8 2" xfId="43207"/>
    <cellStyle name="Normal 9 11 8 2 2" xfId="43208"/>
    <cellStyle name="Normal 9 11 9" xfId="43209"/>
    <cellStyle name="Normal 9 11 9 2" xfId="43210"/>
    <cellStyle name="Normal 9 11 9 2 2" xfId="43211"/>
    <cellStyle name="Normal 9 12" xfId="43212"/>
    <cellStyle name="Normal 9 12 10" xfId="43213"/>
    <cellStyle name="Normal 9 12 10 2" xfId="43214"/>
    <cellStyle name="Normal 9 12 10 2 2" xfId="43215"/>
    <cellStyle name="Normal 9 12 11" xfId="43216"/>
    <cellStyle name="Normal 9 12 11 2" xfId="43217"/>
    <cellStyle name="Normal 9 12 11 2 2" xfId="43218"/>
    <cellStyle name="Normal 9 12 12" xfId="43219"/>
    <cellStyle name="Normal 9 12 12 2" xfId="43220"/>
    <cellStyle name="Normal 9 12 12 2 2" xfId="43221"/>
    <cellStyle name="Normal 9 12 13" xfId="43222"/>
    <cellStyle name="Normal 9 12 13 2" xfId="43223"/>
    <cellStyle name="Normal 9 12 13 2 2" xfId="43224"/>
    <cellStyle name="Normal 9 12 14" xfId="43225"/>
    <cellStyle name="Normal 9 12 14 2" xfId="43226"/>
    <cellStyle name="Normal 9 12 14 2 2" xfId="43227"/>
    <cellStyle name="Normal 9 12 15" xfId="43228"/>
    <cellStyle name="Normal 9 12 15 2" xfId="43229"/>
    <cellStyle name="Normal 9 12 2" xfId="43230"/>
    <cellStyle name="Normal 9 12 2 2" xfId="43231"/>
    <cellStyle name="Normal 9 12 2 2 2" xfId="43232"/>
    <cellStyle name="Normal 9 12 3" xfId="43233"/>
    <cellStyle name="Normal 9 12 3 2" xfId="43234"/>
    <cellStyle name="Normal 9 12 3 2 2" xfId="43235"/>
    <cellStyle name="Normal 9 12 4" xfId="43236"/>
    <cellStyle name="Normal 9 12 4 2" xfId="43237"/>
    <cellStyle name="Normal 9 12 4 2 2" xfId="43238"/>
    <cellStyle name="Normal 9 12 5" xfId="43239"/>
    <cellStyle name="Normal 9 12 5 2" xfId="43240"/>
    <cellStyle name="Normal 9 12 5 2 2" xfId="43241"/>
    <cellStyle name="Normal 9 12 6" xfId="43242"/>
    <cellStyle name="Normal 9 12 6 2" xfId="43243"/>
    <cellStyle name="Normal 9 12 6 2 2" xfId="43244"/>
    <cellStyle name="Normal 9 12 7" xfId="43245"/>
    <cellStyle name="Normal 9 12 7 2" xfId="43246"/>
    <cellStyle name="Normal 9 12 7 2 2" xfId="43247"/>
    <cellStyle name="Normal 9 12 8" xfId="43248"/>
    <cellStyle name="Normal 9 12 8 2" xfId="43249"/>
    <cellStyle name="Normal 9 12 8 2 2" xfId="43250"/>
    <cellStyle name="Normal 9 12 9" xfId="43251"/>
    <cellStyle name="Normal 9 12 9 2" xfId="43252"/>
    <cellStyle name="Normal 9 12 9 2 2" xfId="43253"/>
    <cellStyle name="Normal 9 13" xfId="43254"/>
    <cellStyle name="Normal 9 13 10" xfId="43255"/>
    <cellStyle name="Normal 9 13 10 2" xfId="43256"/>
    <cellStyle name="Normal 9 13 10 2 2" xfId="43257"/>
    <cellStyle name="Normal 9 13 11" xfId="43258"/>
    <cellStyle name="Normal 9 13 11 2" xfId="43259"/>
    <cellStyle name="Normal 9 13 11 2 2" xfId="43260"/>
    <cellStyle name="Normal 9 13 12" xfId="43261"/>
    <cellStyle name="Normal 9 13 12 2" xfId="43262"/>
    <cellStyle name="Normal 9 13 12 2 2" xfId="43263"/>
    <cellStyle name="Normal 9 13 13" xfId="43264"/>
    <cellStyle name="Normal 9 13 13 2" xfId="43265"/>
    <cellStyle name="Normal 9 13 13 2 2" xfId="43266"/>
    <cellStyle name="Normal 9 13 14" xfId="43267"/>
    <cellStyle name="Normal 9 13 14 2" xfId="43268"/>
    <cellStyle name="Normal 9 13 14 2 2" xfId="43269"/>
    <cellStyle name="Normal 9 13 15" xfId="43270"/>
    <cellStyle name="Normal 9 13 15 2" xfId="43271"/>
    <cellStyle name="Normal 9 13 2" xfId="43272"/>
    <cellStyle name="Normal 9 13 2 2" xfId="43273"/>
    <cellStyle name="Normal 9 13 2 2 2" xfId="43274"/>
    <cellStyle name="Normal 9 13 3" xfId="43275"/>
    <cellStyle name="Normal 9 13 3 2" xfId="43276"/>
    <cellStyle name="Normal 9 13 3 2 2" xfId="43277"/>
    <cellStyle name="Normal 9 13 4" xfId="43278"/>
    <cellStyle name="Normal 9 13 4 2" xfId="43279"/>
    <cellStyle name="Normal 9 13 4 2 2" xfId="43280"/>
    <cellStyle name="Normal 9 13 5" xfId="43281"/>
    <cellStyle name="Normal 9 13 5 2" xfId="43282"/>
    <cellStyle name="Normal 9 13 5 2 2" xfId="43283"/>
    <cellStyle name="Normal 9 13 6" xfId="43284"/>
    <cellStyle name="Normal 9 13 6 2" xfId="43285"/>
    <cellStyle name="Normal 9 13 6 2 2" xfId="43286"/>
    <cellStyle name="Normal 9 13 7" xfId="43287"/>
    <cellStyle name="Normal 9 13 7 2" xfId="43288"/>
    <cellStyle name="Normal 9 13 7 2 2" xfId="43289"/>
    <cellStyle name="Normal 9 13 8" xfId="43290"/>
    <cellStyle name="Normal 9 13 8 2" xfId="43291"/>
    <cellStyle name="Normal 9 13 8 2 2" xfId="43292"/>
    <cellStyle name="Normal 9 13 9" xfId="43293"/>
    <cellStyle name="Normal 9 13 9 2" xfId="43294"/>
    <cellStyle name="Normal 9 13 9 2 2" xfId="43295"/>
    <cellStyle name="Normal 9 14" xfId="43296"/>
    <cellStyle name="Normal 9 14 10" xfId="43297"/>
    <cellStyle name="Normal 9 14 10 2" xfId="43298"/>
    <cellStyle name="Normal 9 14 10 2 2" xfId="43299"/>
    <cellStyle name="Normal 9 14 11" xfId="43300"/>
    <cellStyle name="Normal 9 14 11 2" xfId="43301"/>
    <cellStyle name="Normal 9 14 11 2 2" xfId="43302"/>
    <cellStyle name="Normal 9 14 12" xfId="43303"/>
    <cellStyle name="Normal 9 14 12 2" xfId="43304"/>
    <cellStyle name="Normal 9 14 12 2 2" xfId="43305"/>
    <cellStyle name="Normal 9 14 13" xfId="43306"/>
    <cellStyle name="Normal 9 14 13 2" xfId="43307"/>
    <cellStyle name="Normal 9 14 13 2 2" xfId="43308"/>
    <cellStyle name="Normal 9 14 14" xfId="43309"/>
    <cellStyle name="Normal 9 14 14 2" xfId="43310"/>
    <cellStyle name="Normal 9 14 14 2 2" xfId="43311"/>
    <cellStyle name="Normal 9 14 15" xfId="43312"/>
    <cellStyle name="Normal 9 14 15 2" xfId="43313"/>
    <cellStyle name="Normal 9 14 2" xfId="43314"/>
    <cellStyle name="Normal 9 14 2 2" xfId="43315"/>
    <cellStyle name="Normal 9 14 2 2 2" xfId="43316"/>
    <cellStyle name="Normal 9 14 3" xfId="43317"/>
    <cellStyle name="Normal 9 14 3 2" xfId="43318"/>
    <cellStyle name="Normal 9 14 3 2 2" xfId="43319"/>
    <cellStyle name="Normal 9 14 4" xfId="43320"/>
    <cellStyle name="Normal 9 14 4 2" xfId="43321"/>
    <cellStyle name="Normal 9 14 4 2 2" xfId="43322"/>
    <cellStyle name="Normal 9 14 5" xfId="43323"/>
    <cellStyle name="Normal 9 14 5 2" xfId="43324"/>
    <cellStyle name="Normal 9 14 5 2 2" xfId="43325"/>
    <cellStyle name="Normal 9 14 6" xfId="43326"/>
    <cellStyle name="Normal 9 14 6 2" xfId="43327"/>
    <cellStyle name="Normal 9 14 6 2 2" xfId="43328"/>
    <cellStyle name="Normal 9 14 7" xfId="43329"/>
    <cellStyle name="Normal 9 14 7 2" xfId="43330"/>
    <cellStyle name="Normal 9 14 7 2 2" xfId="43331"/>
    <cellStyle name="Normal 9 14 8" xfId="43332"/>
    <cellStyle name="Normal 9 14 8 2" xfId="43333"/>
    <cellStyle name="Normal 9 14 8 2 2" xfId="43334"/>
    <cellStyle name="Normal 9 14 9" xfId="43335"/>
    <cellStyle name="Normal 9 14 9 2" xfId="43336"/>
    <cellStyle name="Normal 9 14 9 2 2" xfId="43337"/>
    <cellStyle name="Normal 9 15" xfId="43338"/>
    <cellStyle name="Normal 9 15 10" xfId="43339"/>
    <cellStyle name="Normal 9 15 10 2" xfId="43340"/>
    <cellStyle name="Normal 9 15 10 2 2" xfId="43341"/>
    <cellStyle name="Normal 9 15 11" xfId="43342"/>
    <cellStyle name="Normal 9 15 11 2" xfId="43343"/>
    <cellStyle name="Normal 9 15 11 2 2" xfId="43344"/>
    <cellStyle name="Normal 9 15 12" xfId="43345"/>
    <cellStyle name="Normal 9 15 12 2" xfId="43346"/>
    <cellStyle name="Normal 9 15 12 2 2" xfId="43347"/>
    <cellStyle name="Normal 9 15 13" xfId="43348"/>
    <cellStyle name="Normal 9 15 13 2" xfId="43349"/>
    <cellStyle name="Normal 9 15 13 2 2" xfId="43350"/>
    <cellStyle name="Normal 9 15 14" xfId="43351"/>
    <cellStyle name="Normal 9 15 14 2" xfId="43352"/>
    <cellStyle name="Normal 9 15 14 2 2" xfId="43353"/>
    <cellStyle name="Normal 9 15 15" xfId="43354"/>
    <cellStyle name="Normal 9 15 15 2" xfId="43355"/>
    <cellStyle name="Normal 9 15 2" xfId="43356"/>
    <cellStyle name="Normal 9 15 2 2" xfId="43357"/>
    <cellStyle name="Normal 9 15 2 2 2" xfId="43358"/>
    <cellStyle name="Normal 9 15 3" xfId="43359"/>
    <cellStyle name="Normal 9 15 3 2" xfId="43360"/>
    <cellStyle name="Normal 9 15 3 2 2" xfId="43361"/>
    <cellStyle name="Normal 9 15 4" xfId="43362"/>
    <cellStyle name="Normal 9 15 4 2" xfId="43363"/>
    <cellStyle name="Normal 9 15 4 2 2" xfId="43364"/>
    <cellStyle name="Normal 9 15 5" xfId="43365"/>
    <cellStyle name="Normal 9 15 5 2" xfId="43366"/>
    <cellStyle name="Normal 9 15 5 2 2" xfId="43367"/>
    <cellStyle name="Normal 9 15 6" xfId="43368"/>
    <cellStyle name="Normal 9 15 6 2" xfId="43369"/>
    <cellStyle name="Normal 9 15 6 2 2" xfId="43370"/>
    <cellStyle name="Normal 9 15 7" xfId="43371"/>
    <cellStyle name="Normal 9 15 7 2" xfId="43372"/>
    <cellStyle name="Normal 9 15 7 2 2" xfId="43373"/>
    <cellStyle name="Normal 9 15 8" xfId="43374"/>
    <cellStyle name="Normal 9 15 8 2" xfId="43375"/>
    <cellStyle name="Normal 9 15 8 2 2" xfId="43376"/>
    <cellStyle name="Normal 9 15 9" xfId="43377"/>
    <cellStyle name="Normal 9 15 9 2" xfId="43378"/>
    <cellStyle name="Normal 9 15 9 2 2" xfId="43379"/>
    <cellStyle name="Normal 9 16" xfId="43380"/>
    <cellStyle name="Normal 9 16 10" xfId="43381"/>
    <cellStyle name="Normal 9 16 10 2" xfId="43382"/>
    <cellStyle name="Normal 9 16 10 2 2" xfId="43383"/>
    <cellStyle name="Normal 9 16 11" xfId="43384"/>
    <cellStyle name="Normal 9 16 11 2" xfId="43385"/>
    <cellStyle name="Normal 9 16 11 2 2" xfId="43386"/>
    <cellStyle name="Normal 9 16 12" xfId="43387"/>
    <cellStyle name="Normal 9 16 12 2" xfId="43388"/>
    <cellStyle name="Normal 9 16 12 2 2" xfId="43389"/>
    <cellStyle name="Normal 9 16 13" xfId="43390"/>
    <cellStyle name="Normal 9 16 13 2" xfId="43391"/>
    <cellStyle name="Normal 9 16 13 2 2" xfId="43392"/>
    <cellStyle name="Normal 9 16 14" xfId="43393"/>
    <cellStyle name="Normal 9 16 14 2" xfId="43394"/>
    <cellStyle name="Normal 9 16 14 2 2" xfId="43395"/>
    <cellStyle name="Normal 9 16 15" xfId="43396"/>
    <cellStyle name="Normal 9 16 15 2" xfId="43397"/>
    <cellStyle name="Normal 9 16 2" xfId="43398"/>
    <cellStyle name="Normal 9 16 2 2" xfId="43399"/>
    <cellStyle name="Normal 9 16 2 2 2" xfId="43400"/>
    <cellStyle name="Normal 9 16 3" xfId="43401"/>
    <cellStyle name="Normal 9 16 3 2" xfId="43402"/>
    <cellStyle name="Normal 9 16 3 2 2" xfId="43403"/>
    <cellStyle name="Normal 9 16 4" xfId="43404"/>
    <cellStyle name="Normal 9 16 4 2" xfId="43405"/>
    <cellStyle name="Normal 9 16 4 2 2" xfId="43406"/>
    <cellStyle name="Normal 9 16 5" xfId="43407"/>
    <cellStyle name="Normal 9 16 5 2" xfId="43408"/>
    <cellStyle name="Normal 9 16 5 2 2" xfId="43409"/>
    <cellStyle name="Normal 9 16 6" xfId="43410"/>
    <cellStyle name="Normal 9 16 6 2" xfId="43411"/>
    <cellStyle name="Normal 9 16 6 2 2" xfId="43412"/>
    <cellStyle name="Normal 9 16 7" xfId="43413"/>
    <cellStyle name="Normal 9 16 7 2" xfId="43414"/>
    <cellStyle name="Normal 9 16 7 2 2" xfId="43415"/>
    <cellStyle name="Normal 9 16 8" xfId="43416"/>
    <cellStyle name="Normal 9 16 8 2" xfId="43417"/>
    <cellStyle name="Normal 9 16 8 2 2" xfId="43418"/>
    <cellStyle name="Normal 9 16 9" xfId="43419"/>
    <cellStyle name="Normal 9 16 9 2" xfId="43420"/>
    <cellStyle name="Normal 9 16 9 2 2" xfId="43421"/>
    <cellStyle name="Normal 9 17" xfId="43422"/>
    <cellStyle name="Normal 9 17 10" xfId="43423"/>
    <cellStyle name="Normal 9 17 10 2" xfId="43424"/>
    <cellStyle name="Normal 9 17 10 2 2" xfId="43425"/>
    <cellStyle name="Normal 9 17 11" xfId="43426"/>
    <cellStyle name="Normal 9 17 11 2" xfId="43427"/>
    <cellStyle name="Normal 9 17 11 2 2" xfId="43428"/>
    <cellStyle name="Normal 9 17 12" xfId="43429"/>
    <cellStyle name="Normal 9 17 12 2" xfId="43430"/>
    <cellStyle name="Normal 9 17 12 2 2" xfId="43431"/>
    <cellStyle name="Normal 9 17 13" xfId="43432"/>
    <cellStyle name="Normal 9 17 13 2" xfId="43433"/>
    <cellStyle name="Normal 9 17 13 2 2" xfId="43434"/>
    <cellStyle name="Normal 9 17 14" xfId="43435"/>
    <cellStyle name="Normal 9 17 14 2" xfId="43436"/>
    <cellStyle name="Normal 9 17 14 2 2" xfId="43437"/>
    <cellStyle name="Normal 9 17 15" xfId="43438"/>
    <cellStyle name="Normal 9 17 15 2" xfId="43439"/>
    <cellStyle name="Normal 9 17 2" xfId="43440"/>
    <cellStyle name="Normal 9 17 2 2" xfId="43441"/>
    <cellStyle name="Normal 9 17 2 2 2" xfId="43442"/>
    <cellStyle name="Normal 9 17 3" xfId="43443"/>
    <cellStyle name="Normal 9 17 3 2" xfId="43444"/>
    <cellStyle name="Normal 9 17 3 2 2" xfId="43445"/>
    <cellStyle name="Normal 9 17 4" xfId="43446"/>
    <cellStyle name="Normal 9 17 4 2" xfId="43447"/>
    <cellStyle name="Normal 9 17 4 2 2" xfId="43448"/>
    <cellStyle name="Normal 9 17 5" xfId="43449"/>
    <cellStyle name="Normal 9 17 5 2" xfId="43450"/>
    <cellStyle name="Normal 9 17 5 2 2" xfId="43451"/>
    <cellStyle name="Normal 9 17 6" xfId="43452"/>
    <cellStyle name="Normal 9 17 6 2" xfId="43453"/>
    <cellStyle name="Normal 9 17 6 2 2" xfId="43454"/>
    <cellStyle name="Normal 9 17 7" xfId="43455"/>
    <cellStyle name="Normal 9 17 7 2" xfId="43456"/>
    <cellStyle name="Normal 9 17 7 2 2" xfId="43457"/>
    <cellStyle name="Normal 9 17 8" xfId="43458"/>
    <cellStyle name="Normal 9 17 8 2" xfId="43459"/>
    <cellStyle name="Normal 9 17 8 2 2" xfId="43460"/>
    <cellStyle name="Normal 9 17 9" xfId="43461"/>
    <cellStyle name="Normal 9 17 9 2" xfId="43462"/>
    <cellStyle name="Normal 9 17 9 2 2" xfId="43463"/>
    <cellStyle name="Normal 9 18" xfId="43464"/>
    <cellStyle name="Normal 9 18 10" xfId="43465"/>
    <cellStyle name="Normal 9 18 10 2" xfId="43466"/>
    <cellStyle name="Normal 9 18 10 2 2" xfId="43467"/>
    <cellStyle name="Normal 9 18 11" xfId="43468"/>
    <cellStyle name="Normal 9 18 11 2" xfId="43469"/>
    <cellStyle name="Normal 9 18 11 2 2" xfId="43470"/>
    <cellStyle name="Normal 9 18 12" xfId="43471"/>
    <cellStyle name="Normal 9 18 12 2" xfId="43472"/>
    <cellStyle name="Normal 9 18 12 2 2" xfId="43473"/>
    <cellStyle name="Normal 9 18 13" xfId="43474"/>
    <cellStyle name="Normal 9 18 13 2" xfId="43475"/>
    <cellStyle name="Normal 9 18 13 2 2" xfId="43476"/>
    <cellStyle name="Normal 9 18 14" xfId="43477"/>
    <cellStyle name="Normal 9 18 14 2" xfId="43478"/>
    <cellStyle name="Normal 9 18 14 2 2" xfId="43479"/>
    <cellStyle name="Normal 9 18 15" xfId="43480"/>
    <cellStyle name="Normal 9 18 15 2" xfId="43481"/>
    <cellStyle name="Normal 9 18 2" xfId="43482"/>
    <cellStyle name="Normal 9 18 2 2" xfId="43483"/>
    <cellStyle name="Normal 9 18 2 2 2" xfId="43484"/>
    <cellStyle name="Normal 9 18 3" xfId="43485"/>
    <cellStyle name="Normal 9 18 3 2" xfId="43486"/>
    <cellStyle name="Normal 9 18 3 2 2" xfId="43487"/>
    <cellStyle name="Normal 9 18 4" xfId="43488"/>
    <cellStyle name="Normal 9 18 4 2" xfId="43489"/>
    <cellStyle name="Normal 9 18 4 2 2" xfId="43490"/>
    <cellStyle name="Normal 9 18 5" xfId="43491"/>
    <cellStyle name="Normal 9 18 5 2" xfId="43492"/>
    <cellStyle name="Normal 9 18 5 2 2" xfId="43493"/>
    <cellStyle name="Normal 9 18 6" xfId="43494"/>
    <cellStyle name="Normal 9 18 6 2" xfId="43495"/>
    <cellStyle name="Normal 9 18 6 2 2" xfId="43496"/>
    <cellStyle name="Normal 9 18 7" xfId="43497"/>
    <cellStyle name="Normal 9 18 7 2" xfId="43498"/>
    <cellStyle name="Normal 9 18 7 2 2" xfId="43499"/>
    <cellStyle name="Normal 9 18 8" xfId="43500"/>
    <cellStyle name="Normal 9 18 8 2" xfId="43501"/>
    <cellStyle name="Normal 9 18 8 2 2" xfId="43502"/>
    <cellStyle name="Normal 9 18 9" xfId="43503"/>
    <cellStyle name="Normal 9 18 9 2" xfId="43504"/>
    <cellStyle name="Normal 9 18 9 2 2" xfId="43505"/>
    <cellStyle name="Normal 9 19" xfId="43506"/>
    <cellStyle name="Normal 9 19 10" xfId="43507"/>
    <cellStyle name="Normal 9 19 10 2" xfId="43508"/>
    <cellStyle name="Normal 9 19 10 2 2" xfId="43509"/>
    <cellStyle name="Normal 9 19 11" xfId="43510"/>
    <cellStyle name="Normal 9 19 11 2" xfId="43511"/>
    <cellStyle name="Normal 9 19 11 2 2" xfId="43512"/>
    <cellStyle name="Normal 9 19 12" xfId="43513"/>
    <cellStyle name="Normal 9 19 12 2" xfId="43514"/>
    <cellStyle name="Normal 9 19 12 2 2" xfId="43515"/>
    <cellStyle name="Normal 9 19 13" xfId="43516"/>
    <cellStyle name="Normal 9 19 13 2" xfId="43517"/>
    <cellStyle name="Normal 9 19 13 2 2" xfId="43518"/>
    <cellStyle name="Normal 9 19 14" xfId="43519"/>
    <cellStyle name="Normal 9 19 14 2" xfId="43520"/>
    <cellStyle name="Normal 9 19 14 2 2" xfId="43521"/>
    <cellStyle name="Normal 9 19 15" xfId="43522"/>
    <cellStyle name="Normal 9 19 15 2" xfId="43523"/>
    <cellStyle name="Normal 9 19 2" xfId="43524"/>
    <cellStyle name="Normal 9 19 2 2" xfId="43525"/>
    <cellStyle name="Normal 9 19 2 2 2" xfId="43526"/>
    <cellStyle name="Normal 9 19 3" xfId="43527"/>
    <cellStyle name="Normal 9 19 3 2" xfId="43528"/>
    <cellStyle name="Normal 9 19 3 2 2" xfId="43529"/>
    <cellStyle name="Normal 9 19 4" xfId="43530"/>
    <cellStyle name="Normal 9 19 4 2" xfId="43531"/>
    <cellStyle name="Normal 9 19 4 2 2" xfId="43532"/>
    <cellStyle name="Normal 9 19 5" xfId="43533"/>
    <cellStyle name="Normal 9 19 5 2" xfId="43534"/>
    <cellStyle name="Normal 9 19 5 2 2" xfId="43535"/>
    <cellStyle name="Normal 9 19 6" xfId="43536"/>
    <cellStyle name="Normal 9 19 6 2" xfId="43537"/>
    <cellStyle name="Normal 9 19 6 2 2" xfId="43538"/>
    <cellStyle name="Normal 9 19 7" xfId="43539"/>
    <cellStyle name="Normal 9 19 7 2" xfId="43540"/>
    <cellStyle name="Normal 9 19 7 2 2" xfId="43541"/>
    <cellStyle name="Normal 9 19 8" xfId="43542"/>
    <cellStyle name="Normal 9 19 8 2" xfId="43543"/>
    <cellStyle name="Normal 9 19 8 2 2" xfId="43544"/>
    <cellStyle name="Normal 9 19 9" xfId="43545"/>
    <cellStyle name="Normal 9 19 9 2" xfId="43546"/>
    <cellStyle name="Normal 9 19 9 2 2" xfId="43547"/>
    <cellStyle name="Normal 9 2" xfId="43548"/>
    <cellStyle name="Normal 9 2 10" xfId="43549"/>
    <cellStyle name="Normal 9 2 10 2" xfId="43550"/>
    <cellStyle name="Normal 9 2 10 2 2" xfId="43551"/>
    <cellStyle name="Normal 9 2 11" xfId="43552"/>
    <cellStyle name="Normal 9 2 11 2" xfId="43553"/>
    <cellStyle name="Normal 9 2 11 2 2" xfId="43554"/>
    <cellStyle name="Normal 9 2 12" xfId="43555"/>
    <cellStyle name="Normal 9 2 12 2" xfId="43556"/>
    <cellStyle name="Normal 9 2 12 2 2" xfId="43557"/>
    <cellStyle name="Normal 9 2 13" xfId="43558"/>
    <cellStyle name="Normal 9 2 13 2" xfId="43559"/>
    <cellStyle name="Normal 9 2 13 2 2" xfId="43560"/>
    <cellStyle name="Normal 9 2 14" xfId="43561"/>
    <cellStyle name="Normal 9 2 14 2" xfId="43562"/>
    <cellStyle name="Normal 9 2 14 2 2" xfId="43563"/>
    <cellStyle name="Normal 9 2 15" xfId="43564"/>
    <cellStyle name="Normal 9 2 15 2" xfId="43565"/>
    <cellStyle name="Normal 9 2 16" xfId="43566"/>
    <cellStyle name="Normal 9 2 2" xfId="43567"/>
    <cellStyle name="Normal 9 2 2 2" xfId="43568"/>
    <cellStyle name="Normal 9 2 2 2 2" xfId="43569"/>
    <cellStyle name="Normal 9 2 3" xfId="43570"/>
    <cellStyle name="Normal 9 2 3 2" xfId="43571"/>
    <cellStyle name="Normal 9 2 3 2 2" xfId="43572"/>
    <cellStyle name="Normal 9 2 4" xfId="43573"/>
    <cellStyle name="Normal 9 2 4 2" xfId="43574"/>
    <cellStyle name="Normal 9 2 4 2 2" xfId="43575"/>
    <cellStyle name="Normal 9 2 5" xfId="43576"/>
    <cellStyle name="Normal 9 2 5 2" xfId="43577"/>
    <cellStyle name="Normal 9 2 5 2 2" xfId="43578"/>
    <cellStyle name="Normal 9 2 6" xfId="43579"/>
    <cellStyle name="Normal 9 2 6 2" xfId="43580"/>
    <cellStyle name="Normal 9 2 6 2 2" xfId="43581"/>
    <cellStyle name="Normal 9 2 7" xfId="43582"/>
    <cellStyle name="Normal 9 2 7 2" xfId="43583"/>
    <cellStyle name="Normal 9 2 7 2 2" xfId="43584"/>
    <cellStyle name="Normal 9 2 8" xfId="43585"/>
    <cellStyle name="Normal 9 2 8 2" xfId="43586"/>
    <cellStyle name="Normal 9 2 8 2 2" xfId="43587"/>
    <cellStyle name="Normal 9 2 9" xfId="43588"/>
    <cellStyle name="Normal 9 2 9 2" xfId="43589"/>
    <cellStyle name="Normal 9 2 9 2 2" xfId="43590"/>
    <cellStyle name="Normal 9 20" xfId="43591"/>
    <cellStyle name="Normal 9 20 10" xfId="43592"/>
    <cellStyle name="Normal 9 20 10 2" xfId="43593"/>
    <cellStyle name="Normal 9 20 10 2 2" xfId="43594"/>
    <cellStyle name="Normal 9 20 11" xfId="43595"/>
    <cellStyle name="Normal 9 20 11 2" xfId="43596"/>
    <cellStyle name="Normal 9 20 11 2 2" xfId="43597"/>
    <cellStyle name="Normal 9 20 12" xfId="43598"/>
    <cellStyle name="Normal 9 20 12 2" xfId="43599"/>
    <cellStyle name="Normal 9 20 12 2 2" xfId="43600"/>
    <cellStyle name="Normal 9 20 13" xfId="43601"/>
    <cellStyle name="Normal 9 20 13 2" xfId="43602"/>
    <cellStyle name="Normal 9 20 13 2 2" xfId="43603"/>
    <cellStyle name="Normal 9 20 14" xfId="43604"/>
    <cellStyle name="Normal 9 20 14 2" xfId="43605"/>
    <cellStyle name="Normal 9 20 14 2 2" xfId="43606"/>
    <cellStyle name="Normal 9 20 15" xfId="43607"/>
    <cellStyle name="Normal 9 20 15 2" xfId="43608"/>
    <cellStyle name="Normal 9 20 2" xfId="43609"/>
    <cellStyle name="Normal 9 20 2 2" xfId="43610"/>
    <cellStyle name="Normal 9 20 2 2 2" xfId="43611"/>
    <cellStyle name="Normal 9 20 3" xfId="43612"/>
    <cellStyle name="Normal 9 20 3 2" xfId="43613"/>
    <cellStyle name="Normal 9 20 3 2 2" xfId="43614"/>
    <cellStyle name="Normal 9 20 4" xfId="43615"/>
    <cellStyle name="Normal 9 20 4 2" xfId="43616"/>
    <cellStyle name="Normal 9 20 4 2 2" xfId="43617"/>
    <cellStyle name="Normal 9 20 5" xfId="43618"/>
    <cellStyle name="Normal 9 20 5 2" xfId="43619"/>
    <cellStyle name="Normal 9 20 5 2 2" xfId="43620"/>
    <cellStyle name="Normal 9 20 6" xfId="43621"/>
    <cellStyle name="Normal 9 20 6 2" xfId="43622"/>
    <cellStyle name="Normal 9 20 6 2 2" xfId="43623"/>
    <cellStyle name="Normal 9 20 7" xfId="43624"/>
    <cellStyle name="Normal 9 20 7 2" xfId="43625"/>
    <cellStyle name="Normal 9 20 7 2 2" xfId="43626"/>
    <cellStyle name="Normal 9 20 8" xfId="43627"/>
    <cellStyle name="Normal 9 20 8 2" xfId="43628"/>
    <cellStyle name="Normal 9 20 8 2 2" xfId="43629"/>
    <cellStyle name="Normal 9 20 9" xfId="43630"/>
    <cellStyle name="Normal 9 20 9 2" xfId="43631"/>
    <cellStyle name="Normal 9 20 9 2 2" xfId="43632"/>
    <cellStyle name="Normal 9 21" xfId="43633"/>
    <cellStyle name="Normal 9 21 10" xfId="43634"/>
    <cellStyle name="Normal 9 21 10 2" xfId="43635"/>
    <cellStyle name="Normal 9 21 10 2 2" xfId="43636"/>
    <cellStyle name="Normal 9 21 11" xfId="43637"/>
    <cellStyle name="Normal 9 21 11 2" xfId="43638"/>
    <cellStyle name="Normal 9 21 11 2 2" xfId="43639"/>
    <cellStyle name="Normal 9 21 12" xfId="43640"/>
    <cellStyle name="Normal 9 21 12 2" xfId="43641"/>
    <cellStyle name="Normal 9 21 12 2 2" xfId="43642"/>
    <cellStyle name="Normal 9 21 13" xfId="43643"/>
    <cellStyle name="Normal 9 21 13 2" xfId="43644"/>
    <cellStyle name="Normal 9 21 13 2 2" xfId="43645"/>
    <cellStyle name="Normal 9 21 14" xfId="43646"/>
    <cellStyle name="Normal 9 21 14 2" xfId="43647"/>
    <cellStyle name="Normal 9 21 14 2 2" xfId="43648"/>
    <cellStyle name="Normal 9 21 15" xfId="43649"/>
    <cellStyle name="Normal 9 21 15 2" xfId="43650"/>
    <cellStyle name="Normal 9 21 2" xfId="43651"/>
    <cellStyle name="Normal 9 21 2 2" xfId="43652"/>
    <cellStyle name="Normal 9 21 2 2 2" xfId="43653"/>
    <cellStyle name="Normal 9 21 3" xfId="43654"/>
    <cellStyle name="Normal 9 21 3 2" xfId="43655"/>
    <cellStyle name="Normal 9 21 3 2 2" xfId="43656"/>
    <cellStyle name="Normal 9 21 4" xfId="43657"/>
    <cellStyle name="Normal 9 21 4 2" xfId="43658"/>
    <cellStyle name="Normal 9 21 4 2 2" xfId="43659"/>
    <cellStyle name="Normal 9 21 5" xfId="43660"/>
    <cellStyle name="Normal 9 21 5 2" xfId="43661"/>
    <cellStyle name="Normal 9 21 5 2 2" xfId="43662"/>
    <cellStyle name="Normal 9 21 6" xfId="43663"/>
    <cellStyle name="Normal 9 21 6 2" xfId="43664"/>
    <cellStyle name="Normal 9 21 6 2 2" xfId="43665"/>
    <cellStyle name="Normal 9 21 7" xfId="43666"/>
    <cellStyle name="Normal 9 21 7 2" xfId="43667"/>
    <cellStyle name="Normal 9 21 7 2 2" xfId="43668"/>
    <cellStyle name="Normal 9 21 8" xfId="43669"/>
    <cellStyle name="Normal 9 21 8 2" xfId="43670"/>
    <cellStyle name="Normal 9 21 8 2 2" xfId="43671"/>
    <cellStyle name="Normal 9 21 9" xfId="43672"/>
    <cellStyle name="Normal 9 21 9 2" xfId="43673"/>
    <cellStyle name="Normal 9 21 9 2 2" xfId="43674"/>
    <cellStyle name="Normal 9 22" xfId="43675"/>
    <cellStyle name="Normal 9 22 10" xfId="43676"/>
    <cellStyle name="Normal 9 22 10 2" xfId="43677"/>
    <cellStyle name="Normal 9 22 10 2 2" xfId="43678"/>
    <cellStyle name="Normal 9 22 11" xfId="43679"/>
    <cellStyle name="Normal 9 22 11 2" xfId="43680"/>
    <cellStyle name="Normal 9 22 11 2 2" xfId="43681"/>
    <cellStyle name="Normal 9 22 12" xfId="43682"/>
    <cellStyle name="Normal 9 22 12 2" xfId="43683"/>
    <cellStyle name="Normal 9 22 12 2 2" xfId="43684"/>
    <cellStyle name="Normal 9 22 13" xfId="43685"/>
    <cellStyle name="Normal 9 22 13 2" xfId="43686"/>
    <cellStyle name="Normal 9 22 13 2 2" xfId="43687"/>
    <cellStyle name="Normal 9 22 14" xfId="43688"/>
    <cellStyle name="Normal 9 22 14 2" xfId="43689"/>
    <cellStyle name="Normal 9 22 14 2 2" xfId="43690"/>
    <cellStyle name="Normal 9 22 15" xfId="43691"/>
    <cellStyle name="Normal 9 22 15 2" xfId="43692"/>
    <cellStyle name="Normal 9 22 2" xfId="43693"/>
    <cellStyle name="Normal 9 22 2 2" xfId="43694"/>
    <cellStyle name="Normal 9 22 2 2 2" xfId="43695"/>
    <cellStyle name="Normal 9 22 3" xfId="43696"/>
    <cellStyle name="Normal 9 22 3 2" xfId="43697"/>
    <cellStyle name="Normal 9 22 3 2 2" xfId="43698"/>
    <cellStyle name="Normal 9 22 4" xfId="43699"/>
    <cellStyle name="Normal 9 22 4 2" xfId="43700"/>
    <cellStyle name="Normal 9 22 4 2 2" xfId="43701"/>
    <cellStyle name="Normal 9 22 5" xfId="43702"/>
    <cellStyle name="Normal 9 22 5 2" xfId="43703"/>
    <cellStyle name="Normal 9 22 5 2 2" xfId="43704"/>
    <cellStyle name="Normal 9 22 6" xfId="43705"/>
    <cellStyle name="Normal 9 22 6 2" xfId="43706"/>
    <cellStyle name="Normal 9 22 6 2 2" xfId="43707"/>
    <cellStyle name="Normal 9 22 7" xfId="43708"/>
    <cellStyle name="Normal 9 22 7 2" xfId="43709"/>
    <cellStyle name="Normal 9 22 7 2 2" xfId="43710"/>
    <cellStyle name="Normal 9 22 8" xfId="43711"/>
    <cellStyle name="Normal 9 22 8 2" xfId="43712"/>
    <cellStyle name="Normal 9 22 8 2 2" xfId="43713"/>
    <cellStyle name="Normal 9 22 9" xfId="43714"/>
    <cellStyle name="Normal 9 22 9 2" xfId="43715"/>
    <cellStyle name="Normal 9 22 9 2 2" xfId="43716"/>
    <cellStyle name="Normal 9 23" xfId="43717"/>
    <cellStyle name="Normal 9 23 10" xfId="43718"/>
    <cellStyle name="Normal 9 23 10 2" xfId="43719"/>
    <cellStyle name="Normal 9 23 10 2 2" xfId="43720"/>
    <cellStyle name="Normal 9 23 11" xfId="43721"/>
    <cellStyle name="Normal 9 23 11 2" xfId="43722"/>
    <cellStyle name="Normal 9 23 11 2 2" xfId="43723"/>
    <cellStyle name="Normal 9 23 12" xfId="43724"/>
    <cellStyle name="Normal 9 23 12 2" xfId="43725"/>
    <cellStyle name="Normal 9 23 12 2 2" xfId="43726"/>
    <cellStyle name="Normal 9 23 13" xfId="43727"/>
    <cellStyle name="Normal 9 23 13 2" xfId="43728"/>
    <cellStyle name="Normal 9 23 13 2 2" xfId="43729"/>
    <cellStyle name="Normal 9 23 14" xfId="43730"/>
    <cellStyle name="Normal 9 23 14 2" xfId="43731"/>
    <cellStyle name="Normal 9 23 14 2 2" xfId="43732"/>
    <cellStyle name="Normal 9 23 15" xfId="43733"/>
    <cellStyle name="Normal 9 23 15 2" xfId="43734"/>
    <cellStyle name="Normal 9 23 2" xfId="43735"/>
    <cellStyle name="Normal 9 23 2 2" xfId="43736"/>
    <cellStyle name="Normal 9 23 2 2 2" xfId="43737"/>
    <cellStyle name="Normal 9 23 3" xfId="43738"/>
    <cellStyle name="Normal 9 23 3 2" xfId="43739"/>
    <cellStyle name="Normal 9 23 3 2 2" xfId="43740"/>
    <cellStyle name="Normal 9 23 4" xfId="43741"/>
    <cellStyle name="Normal 9 23 4 2" xfId="43742"/>
    <cellStyle name="Normal 9 23 4 2 2" xfId="43743"/>
    <cellStyle name="Normal 9 23 5" xfId="43744"/>
    <cellStyle name="Normal 9 23 5 2" xfId="43745"/>
    <cellStyle name="Normal 9 23 5 2 2" xfId="43746"/>
    <cellStyle name="Normal 9 23 6" xfId="43747"/>
    <cellStyle name="Normal 9 23 6 2" xfId="43748"/>
    <cellStyle name="Normal 9 23 6 2 2" xfId="43749"/>
    <cellStyle name="Normal 9 23 7" xfId="43750"/>
    <cellStyle name="Normal 9 23 7 2" xfId="43751"/>
    <cellStyle name="Normal 9 23 7 2 2" xfId="43752"/>
    <cellStyle name="Normal 9 23 8" xfId="43753"/>
    <cellStyle name="Normal 9 23 8 2" xfId="43754"/>
    <cellStyle name="Normal 9 23 8 2 2" xfId="43755"/>
    <cellStyle name="Normal 9 23 9" xfId="43756"/>
    <cellStyle name="Normal 9 23 9 2" xfId="43757"/>
    <cellStyle name="Normal 9 23 9 2 2" xfId="43758"/>
    <cellStyle name="Normal 9 24" xfId="43759"/>
    <cellStyle name="Normal 9 24 2" xfId="43760"/>
    <cellStyle name="Normal 9 24 2 2" xfId="43761"/>
    <cellStyle name="Normal 9 25" xfId="43762"/>
    <cellStyle name="Normal 9 25 2" xfId="43763"/>
    <cellStyle name="Normal 9 25 2 2" xfId="43764"/>
    <cellStyle name="Normal 9 26" xfId="43765"/>
    <cellStyle name="Normal 9 26 2" xfId="43766"/>
    <cellStyle name="Normal 9 26 2 2" xfId="43767"/>
    <cellStyle name="Normal 9 27" xfId="43768"/>
    <cellStyle name="Normal 9 27 2" xfId="43769"/>
    <cellStyle name="Normal 9 27 2 2" xfId="43770"/>
    <cellStyle name="Normal 9 28" xfId="43771"/>
    <cellStyle name="Normal 9 28 2" xfId="43772"/>
    <cellStyle name="Normal 9 28 2 2" xfId="43773"/>
    <cellStyle name="Normal 9 29" xfId="43774"/>
    <cellStyle name="Normal 9 29 2" xfId="43775"/>
    <cellStyle name="Normal 9 29 2 2" xfId="43776"/>
    <cellStyle name="Normal 9 3" xfId="43777"/>
    <cellStyle name="Normal 9 3 10" xfId="43778"/>
    <cellStyle name="Normal 9 3 10 2" xfId="43779"/>
    <cellStyle name="Normal 9 3 10 2 2" xfId="43780"/>
    <cellStyle name="Normal 9 3 11" xfId="43781"/>
    <cellStyle name="Normal 9 3 11 2" xfId="43782"/>
    <cellStyle name="Normal 9 3 11 2 2" xfId="43783"/>
    <cellStyle name="Normal 9 3 12" xfId="43784"/>
    <cellStyle name="Normal 9 3 12 2" xfId="43785"/>
    <cellStyle name="Normal 9 3 12 2 2" xfId="43786"/>
    <cellStyle name="Normal 9 3 13" xfId="43787"/>
    <cellStyle name="Normal 9 3 13 2" xfId="43788"/>
    <cellStyle name="Normal 9 3 13 2 2" xfId="43789"/>
    <cellStyle name="Normal 9 3 14" xfId="43790"/>
    <cellStyle name="Normal 9 3 14 2" xfId="43791"/>
    <cellStyle name="Normal 9 3 14 2 2" xfId="43792"/>
    <cellStyle name="Normal 9 3 15" xfId="43793"/>
    <cellStyle name="Normal 9 3 15 2" xfId="43794"/>
    <cellStyle name="Normal 9 3 2" xfId="43795"/>
    <cellStyle name="Normal 9 3 2 2" xfId="43796"/>
    <cellStyle name="Normal 9 3 2 2 2" xfId="43797"/>
    <cellStyle name="Normal 9 3 3" xfId="43798"/>
    <cellStyle name="Normal 9 3 3 2" xfId="43799"/>
    <cellStyle name="Normal 9 3 3 2 2" xfId="43800"/>
    <cellStyle name="Normal 9 3 4" xfId="43801"/>
    <cellStyle name="Normal 9 3 4 2" xfId="43802"/>
    <cellStyle name="Normal 9 3 4 2 2" xfId="43803"/>
    <cellStyle name="Normal 9 3 5" xfId="43804"/>
    <cellStyle name="Normal 9 3 5 2" xfId="43805"/>
    <cellStyle name="Normal 9 3 5 2 2" xfId="43806"/>
    <cellStyle name="Normal 9 3 6" xfId="43807"/>
    <cellStyle name="Normal 9 3 6 2" xfId="43808"/>
    <cellStyle name="Normal 9 3 6 2 2" xfId="43809"/>
    <cellStyle name="Normal 9 3 7" xfId="43810"/>
    <cellStyle name="Normal 9 3 7 2" xfId="43811"/>
    <cellStyle name="Normal 9 3 7 2 2" xfId="43812"/>
    <cellStyle name="Normal 9 3 8" xfId="43813"/>
    <cellStyle name="Normal 9 3 8 2" xfId="43814"/>
    <cellStyle name="Normal 9 3 8 2 2" xfId="43815"/>
    <cellStyle name="Normal 9 3 9" xfId="43816"/>
    <cellStyle name="Normal 9 3 9 2" xfId="43817"/>
    <cellStyle name="Normal 9 3 9 2 2" xfId="43818"/>
    <cellStyle name="Normal 9 30" xfId="43819"/>
    <cellStyle name="Normal 9 30 2" xfId="43820"/>
    <cellStyle name="Normal 9 30 2 2" xfId="43821"/>
    <cellStyle name="Normal 9 31" xfId="43822"/>
    <cellStyle name="Normal 9 31 2" xfId="43823"/>
    <cellStyle name="Normal 9 31 2 2" xfId="43824"/>
    <cellStyle name="Normal 9 32" xfId="43825"/>
    <cellStyle name="Normal 9 32 2" xfId="43826"/>
    <cellStyle name="Normal 9 32 2 2" xfId="43827"/>
    <cellStyle name="Normal 9 33" xfId="43828"/>
    <cellStyle name="Normal 9 33 2" xfId="43829"/>
    <cellStyle name="Normal 9 33 2 2" xfId="43830"/>
    <cellStyle name="Normal 9 34" xfId="43831"/>
    <cellStyle name="Normal 9 34 2" xfId="43832"/>
    <cellStyle name="Normal 9 34 2 2" xfId="43833"/>
    <cellStyle name="Normal 9 35" xfId="43834"/>
    <cellStyle name="Normal 9 35 2" xfId="43835"/>
    <cellStyle name="Normal 9 35 2 2" xfId="43836"/>
    <cellStyle name="Normal 9 36" xfId="43837"/>
    <cellStyle name="Normal 9 36 2" xfId="43838"/>
    <cellStyle name="Normal 9 36 2 2" xfId="43839"/>
    <cellStyle name="Normal 9 37" xfId="43840"/>
    <cellStyle name="Normal 9 37 2" xfId="43841"/>
    <cellStyle name="Normal 9 4" xfId="43842"/>
    <cellStyle name="Normal 9 4 10" xfId="43843"/>
    <cellStyle name="Normal 9 4 10 2" xfId="43844"/>
    <cellStyle name="Normal 9 4 10 2 2" xfId="43845"/>
    <cellStyle name="Normal 9 4 11" xfId="43846"/>
    <cellStyle name="Normal 9 4 11 2" xfId="43847"/>
    <cellStyle name="Normal 9 4 11 2 2" xfId="43848"/>
    <cellStyle name="Normal 9 4 12" xfId="43849"/>
    <cellStyle name="Normal 9 4 12 2" xfId="43850"/>
    <cellStyle name="Normal 9 4 12 2 2" xfId="43851"/>
    <cellStyle name="Normal 9 4 13" xfId="43852"/>
    <cellStyle name="Normal 9 4 13 2" xfId="43853"/>
    <cellStyle name="Normal 9 4 13 2 2" xfId="43854"/>
    <cellStyle name="Normal 9 4 14" xfId="43855"/>
    <cellStyle name="Normal 9 4 14 2" xfId="43856"/>
    <cellStyle name="Normal 9 4 14 2 2" xfId="43857"/>
    <cellStyle name="Normal 9 4 15" xfId="43858"/>
    <cellStyle name="Normal 9 4 15 2" xfId="43859"/>
    <cellStyle name="Normal 9 4 2" xfId="43860"/>
    <cellStyle name="Normal 9 4 2 2" xfId="43861"/>
    <cellStyle name="Normal 9 4 2 2 2" xfId="43862"/>
    <cellStyle name="Normal 9 4 3" xfId="43863"/>
    <cellStyle name="Normal 9 4 3 2" xfId="43864"/>
    <cellStyle name="Normal 9 4 3 2 2" xfId="43865"/>
    <cellStyle name="Normal 9 4 4" xfId="43866"/>
    <cellStyle name="Normal 9 4 4 2" xfId="43867"/>
    <cellStyle name="Normal 9 4 4 2 2" xfId="43868"/>
    <cellStyle name="Normal 9 4 5" xfId="43869"/>
    <cellStyle name="Normal 9 4 5 2" xfId="43870"/>
    <cellStyle name="Normal 9 4 5 2 2" xfId="43871"/>
    <cellStyle name="Normal 9 4 6" xfId="43872"/>
    <cellStyle name="Normal 9 4 6 2" xfId="43873"/>
    <cellStyle name="Normal 9 4 6 2 2" xfId="43874"/>
    <cellStyle name="Normal 9 4 7" xfId="43875"/>
    <cellStyle name="Normal 9 4 7 2" xfId="43876"/>
    <cellStyle name="Normal 9 4 7 2 2" xfId="43877"/>
    <cellStyle name="Normal 9 4 8" xfId="43878"/>
    <cellStyle name="Normal 9 4 8 2" xfId="43879"/>
    <cellStyle name="Normal 9 4 8 2 2" xfId="43880"/>
    <cellStyle name="Normal 9 4 9" xfId="43881"/>
    <cellStyle name="Normal 9 4 9 2" xfId="43882"/>
    <cellStyle name="Normal 9 4 9 2 2" xfId="43883"/>
    <cellStyle name="Normal 9 5" xfId="43884"/>
    <cellStyle name="Normal 9 5 10" xfId="43885"/>
    <cellStyle name="Normal 9 5 10 2" xfId="43886"/>
    <cellStyle name="Normal 9 5 10 2 2" xfId="43887"/>
    <cellStyle name="Normal 9 5 11" xfId="43888"/>
    <cellStyle name="Normal 9 5 11 2" xfId="43889"/>
    <cellStyle name="Normal 9 5 11 2 2" xfId="43890"/>
    <cellStyle name="Normal 9 5 12" xfId="43891"/>
    <cellStyle name="Normal 9 5 12 2" xfId="43892"/>
    <cellStyle name="Normal 9 5 12 2 2" xfId="43893"/>
    <cellStyle name="Normal 9 5 13" xfId="43894"/>
    <cellStyle name="Normal 9 5 13 2" xfId="43895"/>
    <cellStyle name="Normal 9 5 13 2 2" xfId="43896"/>
    <cellStyle name="Normal 9 5 14" xfId="43897"/>
    <cellStyle name="Normal 9 5 14 2" xfId="43898"/>
    <cellStyle name="Normal 9 5 14 2 2" xfId="43899"/>
    <cellStyle name="Normal 9 5 15" xfId="43900"/>
    <cellStyle name="Normal 9 5 15 2" xfId="43901"/>
    <cellStyle name="Normal 9 5 2" xfId="43902"/>
    <cellStyle name="Normal 9 5 2 2" xfId="43903"/>
    <cellStyle name="Normal 9 5 2 2 2" xfId="43904"/>
    <cellStyle name="Normal 9 5 3" xfId="43905"/>
    <cellStyle name="Normal 9 5 3 2" xfId="43906"/>
    <cellStyle name="Normal 9 5 3 2 2" xfId="43907"/>
    <cellStyle name="Normal 9 5 4" xfId="43908"/>
    <cellStyle name="Normal 9 5 4 2" xfId="43909"/>
    <cellStyle name="Normal 9 5 4 2 2" xfId="43910"/>
    <cellStyle name="Normal 9 5 5" xfId="43911"/>
    <cellStyle name="Normal 9 5 5 2" xfId="43912"/>
    <cellStyle name="Normal 9 5 5 2 2" xfId="43913"/>
    <cellStyle name="Normal 9 5 6" xfId="43914"/>
    <cellStyle name="Normal 9 5 6 2" xfId="43915"/>
    <cellStyle name="Normal 9 5 6 2 2" xfId="43916"/>
    <cellStyle name="Normal 9 5 7" xfId="43917"/>
    <cellStyle name="Normal 9 5 7 2" xfId="43918"/>
    <cellStyle name="Normal 9 5 7 2 2" xfId="43919"/>
    <cellStyle name="Normal 9 5 8" xfId="43920"/>
    <cellStyle name="Normal 9 5 8 2" xfId="43921"/>
    <cellStyle name="Normal 9 5 8 2 2" xfId="43922"/>
    <cellStyle name="Normal 9 5 9" xfId="43923"/>
    <cellStyle name="Normal 9 5 9 2" xfId="43924"/>
    <cellStyle name="Normal 9 5 9 2 2" xfId="43925"/>
    <cellStyle name="Normal 9 6" xfId="43926"/>
    <cellStyle name="Normal 9 6 10" xfId="43927"/>
    <cellStyle name="Normal 9 6 10 2" xfId="43928"/>
    <cellStyle name="Normal 9 6 10 2 2" xfId="43929"/>
    <cellStyle name="Normal 9 6 11" xfId="43930"/>
    <cellStyle name="Normal 9 6 11 2" xfId="43931"/>
    <cellStyle name="Normal 9 6 11 2 2" xfId="43932"/>
    <cellStyle name="Normal 9 6 12" xfId="43933"/>
    <cellStyle name="Normal 9 6 12 2" xfId="43934"/>
    <cellStyle name="Normal 9 6 12 2 2" xfId="43935"/>
    <cellStyle name="Normal 9 6 13" xfId="43936"/>
    <cellStyle name="Normal 9 6 13 2" xfId="43937"/>
    <cellStyle name="Normal 9 6 13 2 2" xfId="43938"/>
    <cellStyle name="Normal 9 6 14" xfId="43939"/>
    <cellStyle name="Normal 9 6 14 2" xfId="43940"/>
    <cellStyle name="Normal 9 6 14 2 2" xfId="43941"/>
    <cellStyle name="Normal 9 6 15" xfId="43942"/>
    <cellStyle name="Normal 9 6 15 2" xfId="43943"/>
    <cellStyle name="Normal 9 6 2" xfId="43944"/>
    <cellStyle name="Normal 9 6 2 2" xfId="43945"/>
    <cellStyle name="Normal 9 6 2 2 2" xfId="43946"/>
    <cellStyle name="Normal 9 6 3" xfId="43947"/>
    <cellStyle name="Normal 9 6 3 2" xfId="43948"/>
    <cellStyle name="Normal 9 6 3 2 2" xfId="43949"/>
    <cellStyle name="Normal 9 6 4" xfId="43950"/>
    <cellStyle name="Normal 9 6 4 2" xfId="43951"/>
    <cellStyle name="Normal 9 6 4 2 2" xfId="43952"/>
    <cellStyle name="Normal 9 6 5" xfId="43953"/>
    <cellStyle name="Normal 9 6 5 2" xfId="43954"/>
    <cellStyle name="Normal 9 6 5 2 2" xfId="43955"/>
    <cellStyle name="Normal 9 6 6" xfId="43956"/>
    <cellStyle name="Normal 9 6 6 2" xfId="43957"/>
    <cellStyle name="Normal 9 6 6 2 2" xfId="43958"/>
    <cellStyle name="Normal 9 6 7" xfId="43959"/>
    <cellStyle name="Normal 9 6 7 2" xfId="43960"/>
    <cellStyle name="Normal 9 6 7 2 2" xfId="43961"/>
    <cellStyle name="Normal 9 6 8" xfId="43962"/>
    <cellStyle name="Normal 9 6 8 2" xfId="43963"/>
    <cellStyle name="Normal 9 6 8 2 2" xfId="43964"/>
    <cellStyle name="Normal 9 6 9" xfId="43965"/>
    <cellStyle name="Normal 9 6 9 2" xfId="43966"/>
    <cellStyle name="Normal 9 6 9 2 2" xfId="43967"/>
    <cellStyle name="Normal 9 7" xfId="43968"/>
    <cellStyle name="Normal 9 7 10" xfId="43969"/>
    <cellStyle name="Normal 9 7 10 2" xfId="43970"/>
    <cellStyle name="Normal 9 7 10 2 2" xfId="43971"/>
    <cellStyle name="Normal 9 7 11" xfId="43972"/>
    <cellStyle name="Normal 9 7 11 2" xfId="43973"/>
    <cellStyle name="Normal 9 7 11 2 2" xfId="43974"/>
    <cellStyle name="Normal 9 7 12" xfId="43975"/>
    <cellStyle name="Normal 9 7 12 2" xfId="43976"/>
    <cellStyle name="Normal 9 7 12 2 2" xfId="43977"/>
    <cellStyle name="Normal 9 7 13" xfId="43978"/>
    <cellStyle name="Normal 9 7 13 2" xfId="43979"/>
    <cellStyle name="Normal 9 7 13 2 2" xfId="43980"/>
    <cellStyle name="Normal 9 7 14" xfId="43981"/>
    <cellStyle name="Normal 9 7 14 2" xfId="43982"/>
    <cellStyle name="Normal 9 7 14 2 2" xfId="43983"/>
    <cellStyle name="Normal 9 7 15" xfId="43984"/>
    <cellStyle name="Normal 9 7 15 2" xfId="43985"/>
    <cellStyle name="Normal 9 7 2" xfId="43986"/>
    <cellStyle name="Normal 9 7 2 2" xfId="43987"/>
    <cellStyle name="Normal 9 7 2 2 2" xfId="43988"/>
    <cellStyle name="Normal 9 7 3" xfId="43989"/>
    <cellStyle name="Normal 9 7 3 2" xfId="43990"/>
    <cellStyle name="Normal 9 7 3 2 2" xfId="43991"/>
    <cellStyle name="Normal 9 7 4" xfId="43992"/>
    <cellStyle name="Normal 9 7 4 2" xfId="43993"/>
    <cellStyle name="Normal 9 7 4 2 2" xfId="43994"/>
    <cellStyle name="Normal 9 7 5" xfId="43995"/>
    <cellStyle name="Normal 9 7 5 2" xfId="43996"/>
    <cellStyle name="Normal 9 7 5 2 2" xfId="43997"/>
    <cellStyle name="Normal 9 7 6" xfId="43998"/>
    <cellStyle name="Normal 9 7 6 2" xfId="43999"/>
    <cellStyle name="Normal 9 7 6 2 2" xfId="44000"/>
    <cellStyle name="Normal 9 7 7" xfId="44001"/>
    <cellStyle name="Normal 9 7 7 2" xfId="44002"/>
    <cellStyle name="Normal 9 7 7 2 2" xfId="44003"/>
    <cellStyle name="Normal 9 7 8" xfId="44004"/>
    <cellStyle name="Normal 9 7 8 2" xfId="44005"/>
    <cellStyle name="Normal 9 7 8 2 2" xfId="44006"/>
    <cellStyle name="Normal 9 7 9" xfId="44007"/>
    <cellStyle name="Normal 9 7 9 2" xfId="44008"/>
    <cellStyle name="Normal 9 7 9 2 2" xfId="44009"/>
    <cellStyle name="Normal 9 8" xfId="44010"/>
    <cellStyle name="Normal 9 8 10" xfId="44011"/>
    <cellStyle name="Normal 9 8 10 2" xfId="44012"/>
    <cellStyle name="Normal 9 8 10 2 2" xfId="44013"/>
    <cellStyle name="Normal 9 8 11" xfId="44014"/>
    <cellStyle name="Normal 9 8 11 2" xfId="44015"/>
    <cellStyle name="Normal 9 8 11 2 2" xfId="44016"/>
    <cellStyle name="Normal 9 8 12" xfId="44017"/>
    <cellStyle name="Normal 9 8 12 2" xfId="44018"/>
    <cellStyle name="Normal 9 8 12 2 2" xfId="44019"/>
    <cellStyle name="Normal 9 8 13" xfId="44020"/>
    <cellStyle name="Normal 9 8 13 2" xfId="44021"/>
    <cellStyle name="Normal 9 8 13 2 2" xfId="44022"/>
    <cellStyle name="Normal 9 8 14" xfId="44023"/>
    <cellStyle name="Normal 9 8 14 2" xfId="44024"/>
    <cellStyle name="Normal 9 8 14 2 2" xfId="44025"/>
    <cellStyle name="Normal 9 8 15" xfId="44026"/>
    <cellStyle name="Normal 9 8 15 2" xfId="44027"/>
    <cellStyle name="Normal 9 8 2" xfId="44028"/>
    <cellStyle name="Normal 9 8 2 2" xfId="44029"/>
    <cellStyle name="Normal 9 8 2 2 2" xfId="44030"/>
    <cellStyle name="Normal 9 8 3" xfId="44031"/>
    <cellStyle name="Normal 9 8 3 2" xfId="44032"/>
    <cellStyle name="Normal 9 8 3 2 2" xfId="44033"/>
    <cellStyle name="Normal 9 8 4" xfId="44034"/>
    <cellStyle name="Normal 9 8 4 2" xfId="44035"/>
    <cellStyle name="Normal 9 8 4 2 2" xfId="44036"/>
    <cellStyle name="Normal 9 8 5" xfId="44037"/>
    <cellStyle name="Normal 9 8 5 2" xfId="44038"/>
    <cellStyle name="Normal 9 8 5 2 2" xfId="44039"/>
    <cellStyle name="Normal 9 8 6" xfId="44040"/>
    <cellStyle name="Normal 9 8 6 2" xfId="44041"/>
    <cellStyle name="Normal 9 8 6 2 2" xfId="44042"/>
    <cellStyle name="Normal 9 8 7" xfId="44043"/>
    <cellStyle name="Normal 9 8 7 2" xfId="44044"/>
    <cellStyle name="Normal 9 8 7 2 2" xfId="44045"/>
    <cellStyle name="Normal 9 8 8" xfId="44046"/>
    <cellStyle name="Normal 9 8 8 2" xfId="44047"/>
    <cellStyle name="Normal 9 8 8 2 2" xfId="44048"/>
    <cellStyle name="Normal 9 8 9" xfId="44049"/>
    <cellStyle name="Normal 9 8 9 2" xfId="44050"/>
    <cellStyle name="Normal 9 8 9 2 2" xfId="44051"/>
    <cellStyle name="Normal 9 9" xfId="44052"/>
    <cellStyle name="Normal 9 9 10" xfId="44053"/>
    <cellStyle name="Normal 9 9 10 2" xfId="44054"/>
    <cellStyle name="Normal 9 9 10 2 2" xfId="44055"/>
    <cellStyle name="Normal 9 9 11" xfId="44056"/>
    <cellStyle name="Normal 9 9 11 2" xfId="44057"/>
    <cellStyle name="Normal 9 9 11 2 2" xfId="44058"/>
    <cellStyle name="Normal 9 9 12" xfId="44059"/>
    <cellStyle name="Normal 9 9 12 2" xfId="44060"/>
    <cellStyle name="Normal 9 9 12 2 2" xfId="44061"/>
    <cellStyle name="Normal 9 9 13" xfId="44062"/>
    <cellStyle name="Normal 9 9 13 2" xfId="44063"/>
    <cellStyle name="Normal 9 9 13 2 2" xfId="44064"/>
    <cellStyle name="Normal 9 9 14" xfId="44065"/>
    <cellStyle name="Normal 9 9 14 2" xfId="44066"/>
    <cellStyle name="Normal 9 9 14 2 2" xfId="44067"/>
    <cellStyle name="Normal 9 9 15" xfId="44068"/>
    <cellStyle name="Normal 9 9 15 2" xfId="44069"/>
    <cellStyle name="Normal 9 9 2" xfId="44070"/>
    <cellStyle name="Normal 9 9 2 2" xfId="44071"/>
    <cellStyle name="Normal 9 9 2 2 2" xfId="44072"/>
    <cellStyle name="Normal 9 9 3" xfId="44073"/>
    <cellStyle name="Normal 9 9 3 2" xfId="44074"/>
    <cellStyle name="Normal 9 9 3 2 2" xfId="44075"/>
    <cellStyle name="Normal 9 9 4" xfId="44076"/>
    <cellStyle name="Normal 9 9 4 2" xfId="44077"/>
    <cellStyle name="Normal 9 9 4 2 2" xfId="44078"/>
    <cellStyle name="Normal 9 9 5" xfId="44079"/>
    <cellStyle name="Normal 9 9 5 2" xfId="44080"/>
    <cellStyle name="Normal 9 9 5 2 2" xfId="44081"/>
    <cellStyle name="Normal 9 9 6" xfId="44082"/>
    <cellStyle name="Normal 9 9 6 2" xfId="44083"/>
    <cellStyle name="Normal 9 9 6 2 2" xfId="44084"/>
    <cellStyle name="Normal 9 9 7" xfId="44085"/>
    <cellStyle name="Normal 9 9 7 2" xfId="44086"/>
    <cellStyle name="Normal 9 9 7 2 2" xfId="44087"/>
    <cellStyle name="Normal 9 9 8" xfId="44088"/>
    <cellStyle name="Normal 9 9 8 2" xfId="44089"/>
    <cellStyle name="Normal 9 9 8 2 2" xfId="44090"/>
    <cellStyle name="Normal 9 9 9" xfId="44091"/>
    <cellStyle name="Normal 9 9 9 2" xfId="44092"/>
    <cellStyle name="Normal 9 9 9 2 2" xfId="44093"/>
    <cellStyle name="Normal 9_Dilaog Telekom Plc - 31 December 2009 (Grouped working)" xfId="44094"/>
    <cellStyle name="Normal 90" xfId="44095"/>
    <cellStyle name="Normal 91" xfId="44096"/>
    <cellStyle name="Normal 92" xfId="44097"/>
    <cellStyle name="Normal 93" xfId="44098"/>
    <cellStyle name="Normal 94" xfId="44099"/>
    <cellStyle name="Normal 95" xfId="44100"/>
    <cellStyle name="Normal 96" xfId="44101"/>
    <cellStyle name="Normal 97" xfId="44102"/>
    <cellStyle name="Normal 98" xfId="44103"/>
    <cellStyle name="Normal 99" xfId="44104"/>
    <cellStyle name="Normal_2006-FS(30 Sep 2006)-DTL_q1_quarter_2008" xfId="11"/>
    <cellStyle name="Normal_Copy of q1_quarter_2007" xfId="44105"/>
    <cellStyle name="Normal_q1_quarter_2008" xfId="1"/>
    <cellStyle name="Normal_q1_quarter_2008 2" xfId="2"/>
    <cellStyle name="Normal_Statutory lead shedule foir the balance sheet" xfId="13"/>
    <cellStyle name="Normale_NETOBE_Business_Plan" xfId="44106"/>
    <cellStyle name="NormalMultiple" xfId="44107"/>
    <cellStyle name="NormalX" xfId="44108"/>
    <cellStyle name="Note 10" xfId="44109"/>
    <cellStyle name="Note 10 2" xfId="44110"/>
    <cellStyle name="Note 10 3" xfId="44111"/>
    <cellStyle name="Note 10 4" xfId="44112"/>
    <cellStyle name="Note 10 5" xfId="44113"/>
    <cellStyle name="Note 10 5 2" xfId="44114"/>
    <cellStyle name="Note 10 6" xfId="44115"/>
    <cellStyle name="Note 11" xfId="44116"/>
    <cellStyle name="Note 11 2" xfId="44117"/>
    <cellStyle name="Note 11 3" xfId="44118"/>
    <cellStyle name="Note 11 4" xfId="44119"/>
    <cellStyle name="Note 11 5" xfId="44120"/>
    <cellStyle name="Note 11 5 2" xfId="44121"/>
    <cellStyle name="Note 11 6" xfId="44122"/>
    <cellStyle name="Note 12" xfId="44123"/>
    <cellStyle name="Note 12 2" xfId="44124"/>
    <cellStyle name="Note 12 3" xfId="44125"/>
    <cellStyle name="Note 12 4" xfId="44126"/>
    <cellStyle name="Note 12 5" xfId="44127"/>
    <cellStyle name="Note 13" xfId="44128"/>
    <cellStyle name="Note 13 2" xfId="44129"/>
    <cellStyle name="Note 13 3" xfId="44130"/>
    <cellStyle name="Note 13 4" xfId="44131"/>
    <cellStyle name="Note 13 5" xfId="44132"/>
    <cellStyle name="Note 14" xfId="44133"/>
    <cellStyle name="Note 14 2" xfId="44134"/>
    <cellStyle name="Note 14 3" xfId="44135"/>
    <cellStyle name="Note 14 4" xfId="44136"/>
    <cellStyle name="Note 14 5" xfId="44137"/>
    <cellStyle name="Note 15" xfId="44138"/>
    <cellStyle name="Note 15 2" xfId="44139"/>
    <cellStyle name="Note 15 3" xfId="44140"/>
    <cellStyle name="Note 15 4" xfId="44141"/>
    <cellStyle name="Note 15 5" xfId="44142"/>
    <cellStyle name="Note 16" xfId="44143"/>
    <cellStyle name="Note 16 2" xfId="44144"/>
    <cellStyle name="Note 16 3" xfId="44145"/>
    <cellStyle name="Note 16 4" xfId="44146"/>
    <cellStyle name="Note 16 5" xfId="44147"/>
    <cellStyle name="Note 17" xfId="44148"/>
    <cellStyle name="Note 17 2" xfId="44149"/>
    <cellStyle name="Note 17 3" xfId="44150"/>
    <cellStyle name="Note 17 4" xfId="44151"/>
    <cellStyle name="Note 17 5" xfId="44152"/>
    <cellStyle name="Note 18" xfId="44153"/>
    <cellStyle name="Note 18 2" xfId="44154"/>
    <cellStyle name="Note 18 3" xfId="44155"/>
    <cellStyle name="Note 18 4" xfId="44156"/>
    <cellStyle name="Note 18 5" xfId="44157"/>
    <cellStyle name="Note 19" xfId="44158"/>
    <cellStyle name="Note 19 2" xfId="44159"/>
    <cellStyle name="Note 19 3" xfId="44160"/>
    <cellStyle name="Note 19 4" xfId="44161"/>
    <cellStyle name="Note 19 5" xfId="44162"/>
    <cellStyle name="Note 2" xfId="44163"/>
    <cellStyle name="Note 2 10" xfId="44164"/>
    <cellStyle name="Note 2 10 10" xfId="44165"/>
    <cellStyle name="Note 2 10 10 2" xfId="44166"/>
    <cellStyle name="Note 2 10 10 3" xfId="44167"/>
    <cellStyle name="Note 2 10 10 4" xfId="44168"/>
    <cellStyle name="Note 2 10 10 5" xfId="44169"/>
    <cellStyle name="Note 2 10 10 5 2" xfId="44170"/>
    <cellStyle name="Note 2 10 10 6" xfId="44171"/>
    <cellStyle name="Note 2 10 11" xfId="44172"/>
    <cellStyle name="Note 2 10 11 2" xfId="44173"/>
    <cellStyle name="Note 2 10 11 3" xfId="44174"/>
    <cellStyle name="Note 2 10 11 4" xfId="44175"/>
    <cellStyle name="Note 2 10 11 5" xfId="44176"/>
    <cellStyle name="Note 2 10 11 5 2" xfId="44177"/>
    <cellStyle name="Note 2 10 11 6" xfId="44178"/>
    <cellStyle name="Note 2 10 12" xfId="44179"/>
    <cellStyle name="Note 2 10 12 2" xfId="44180"/>
    <cellStyle name="Note 2 10 12 3" xfId="44181"/>
    <cellStyle name="Note 2 10 12 4" xfId="44182"/>
    <cellStyle name="Note 2 10 12 5" xfId="44183"/>
    <cellStyle name="Note 2 10 12 5 2" xfId="44184"/>
    <cellStyle name="Note 2 10 12 6" xfId="44185"/>
    <cellStyle name="Note 2 10 13" xfId="44186"/>
    <cellStyle name="Note 2 10 13 2" xfId="44187"/>
    <cellStyle name="Note 2 10 13 3" xfId="44188"/>
    <cellStyle name="Note 2 10 13 4" xfId="44189"/>
    <cellStyle name="Note 2 10 13 5" xfId="44190"/>
    <cellStyle name="Note 2 10 13 5 2" xfId="44191"/>
    <cellStyle name="Note 2 10 13 6" xfId="44192"/>
    <cellStyle name="Note 2 10 14" xfId="44193"/>
    <cellStyle name="Note 2 10 14 2" xfId="44194"/>
    <cellStyle name="Note 2 10 14 3" xfId="44195"/>
    <cellStyle name="Note 2 10 14 4" xfId="44196"/>
    <cellStyle name="Note 2 10 14 5" xfId="44197"/>
    <cellStyle name="Note 2 10 14 5 2" xfId="44198"/>
    <cellStyle name="Note 2 10 14 6" xfId="44199"/>
    <cellStyle name="Note 2 10 15" xfId="44200"/>
    <cellStyle name="Note 2 10 15 2" xfId="44201"/>
    <cellStyle name="Note 2 10 15 3" xfId="44202"/>
    <cellStyle name="Note 2 10 15 4" xfId="44203"/>
    <cellStyle name="Note 2 10 15 5" xfId="44204"/>
    <cellStyle name="Note 2 10 15 5 2" xfId="44205"/>
    <cellStyle name="Note 2 10 15 6" xfId="44206"/>
    <cellStyle name="Note 2 10 16" xfId="44207"/>
    <cellStyle name="Note 2 10 16 2" xfId="44208"/>
    <cellStyle name="Note 2 10 16 3" xfId="44209"/>
    <cellStyle name="Note 2 10 16 4" xfId="44210"/>
    <cellStyle name="Note 2 10 16 5" xfId="44211"/>
    <cellStyle name="Note 2 10 16 5 2" xfId="44212"/>
    <cellStyle name="Note 2 10 16 6" xfId="44213"/>
    <cellStyle name="Note 2 10 17" xfId="44214"/>
    <cellStyle name="Note 2 10 17 2" xfId="44215"/>
    <cellStyle name="Note 2 10 17 3" xfId="44216"/>
    <cellStyle name="Note 2 10 17 4" xfId="44217"/>
    <cellStyle name="Note 2 10 17 5" xfId="44218"/>
    <cellStyle name="Note 2 10 17 5 2" xfId="44219"/>
    <cellStyle name="Note 2 10 17 6" xfId="44220"/>
    <cellStyle name="Note 2 10 18" xfId="44221"/>
    <cellStyle name="Note 2 10 18 2" xfId="44222"/>
    <cellStyle name="Note 2 10 18 3" xfId="44223"/>
    <cellStyle name="Note 2 10 18 4" xfId="44224"/>
    <cellStyle name="Note 2 10 18 5" xfId="44225"/>
    <cellStyle name="Note 2 10 18 5 2" xfId="44226"/>
    <cellStyle name="Note 2 10 18 6" xfId="44227"/>
    <cellStyle name="Note 2 10 19" xfId="44228"/>
    <cellStyle name="Note 2 10 2" xfId="44229"/>
    <cellStyle name="Note 2 10 2 2" xfId="44230"/>
    <cellStyle name="Note 2 10 2 3" xfId="44231"/>
    <cellStyle name="Note 2 10 2 4" xfId="44232"/>
    <cellStyle name="Note 2 10 2 5" xfId="44233"/>
    <cellStyle name="Note 2 10 2 5 2" xfId="44234"/>
    <cellStyle name="Note 2 10 2 6" xfId="44235"/>
    <cellStyle name="Note 2 10 20" xfId="44236"/>
    <cellStyle name="Note 2 10 21" xfId="44237"/>
    <cellStyle name="Note 2 10 22" xfId="44238"/>
    <cellStyle name="Note 2 10 22 2" xfId="44239"/>
    <cellStyle name="Note 2 10 23" xfId="44240"/>
    <cellStyle name="Note 2 10 3" xfId="44241"/>
    <cellStyle name="Note 2 10 3 2" xfId="44242"/>
    <cellStyle name="Note 2 10 3 3" xfId="44243"/>
    <cellStyle name="Note 2 10 3 4" xfId="44244"/>
    <cellStyle name="Note 2 10 3 5" xfId="44245"/>
    <cellStyle name="Note 2 10 3 5 2" xfId="44246"/>
    <cellStyle name="Note 2 10 3 6" xfId="44247"/>
    <cellStyle name="Note 2 10 4" xfId="44248"/>
    <cellStyle name="Note 2 10 4 2" xfId="44249"/>
    <cellStyle name="Note 2 10 4 3" xfId="44250"/>
    <cellStyle name="Note 2 10 4 4" xfId="44251"/>
    <cellStyle name="Note 2 10 4 5" xfId="44252"/>
    <cellStyle name="Note 2 10 4 5 2" xfId="44253"/>
    <cellStyle name="Note 2 10 4 6" xfId="44254"/>
    <cellStyle name="Note 2 10 5" xfId="44255"/>
    <cellStyle name="Note 2 10 5 2" xfId="44256"/>
    <cellStyle name="Note 2 10 5 3" xfId="44257"/>
    <cellStyle name="Note 2 10 5 4" xfId="44258"/>
    <cellStyle name="Note 2 10 5 5" xfId="44259"/>
    <cellStyle name="Note 2 10 5 5 2" xfId="44260"/>
    <cellStyle name="Note 2 10 5 6" xfId="44261"/>
    <cellStyle name="Note 2 10 6" xfId="44262"/>
    <cellStyle name="Note 2 10 6 2" xfId="44263"/>
    <cellStyle name="Note 2 10 6 3" xfId="44264"/>
    <cellStyle name="Note 2 10 6 4" xfId="44265"/>
    <cellStyle name="Note 2 10 6 5" xfId="44266"/>
    <cellStyle name="Note 2 10 6 5 2" xfId="44267"/>
    <cellStyle name="Note 2 10 6 6" xfId="44268"/>
    <cellStyle name="Note 2 10 7" xfId="44269"/>
    <cellStyle name="Note 2 10 7 2" xfId="44270"/>
    <cellStyle name="Note 2 10 7 3" xfId="44271"/>
    <cellStyle name="Note 2 10 7 4" xfId="44272"/>
    <cellStyle name="Note 2 10 7 5" xfId="44273"/>
    <cellStyle name="Note 2 10 7 5 2" xfId="44274"/>
    <cellStyle name="Note 2 10 7 6" xfId="44275"/>
    <cellStyle name="Note 2 10 8" xfId="44276"/>
    <cellStyle name="Note 2 10 8 2" xfId="44277"/>
    <cellStyle name="Note 2 10 8 3" xfId="44278"/>
    <cellStyle name="Note 2 10 8 4" xfId="44279"/>
    <cellStyle name="Note 2 10 8 5" xfId="44280"/>
    <cellStyle name="Note 2 10 8 5 2" xfId="44281"/>
    <cellStyle name="Note 2 10 8 6" xfId="44282"/>
    <cellStyle name="Note 2 10 9" xfId="44283"/>
    <cellStyle name="Note 2 10 9 2" xfId="44284"/>
    <cellStyle name="Note 2 10 9 3" xfId="44285"/>
    <cellStyle name="Note 2 10 9 4" xfId="44286"/>
    <cellStyle name="Note 2 10 9 5" xfId="44287"/>
    <cellStyle name="Note 2 10 9 5 2" xfId="44288"/>
    <cellStyle name="Note 2 10 9 6" xfId="44289"/>
    <cellStyle name="Note 2 11" xfId="44290"/>
    <cellStyle name="Note 2 11 10" xfId="44291"/>
    <cellStyle name="Note 2 11 10 2" xfId="44292"/>
    <cellStyle name="Note 2 11 10 3" xfId="44293"/>
    <cellStyle name="Note 2 11 10 4" xfId="44294"/>
    <cellStyle name="Note 2 11 10 5" xfId="44295"/>
    <cellStyle name="Note 2 11 10 5 2" xfId="44296"/>
    <cellStyle name="Note 2 11 10 6" xfId="44297"/>
    <cellStyle name="Note 2 11 11" xfId="44298"/>
    <cellStyle name="Note 2 11 11 2" xfId="44299"/>
    <cellStyle name="Note 2 11 11 3" xfId="44300"/>
    <cellStyle name="Note 2 11 11 4" xfId="44301"/>
    <cellStyle name="Note 2 11 11 5" xfId="44302"/>
    <cellStyle name="Note 2 11 11 5 2" xfId="44303"/>
    <cellStyle name="Note 2 11 11 6" xfId="44304"/>
    <cellStyle name="Note 2 11 12" xfId="44305"/>
    <cellStyle name="Note 2 11 12 2" xfId="44306"/>
    <cellStyle name="Note 2 11 12 3" xfId="44307"/>
    <cellStyle name="Note 2 11 12 4" xfId="44308"/>
    <cellStyle name="Note 2 11 12 5" xfId="44309"/>
    <cellStyle name="Note 2 11 12 5 2" xfId="44310"/>
    <cellStyle name="Note 2 11 12 6" xfId="44311"/>
    <cellStyle name="Note 2 11 13" xfId="44312"/>
    <cellStyle name="Note 2 11 13 2" xfId="44313"/>
    <cellStyle name="Note 2 11 13 3" xfId="44314"/>
    <cellStyle name="Note 2 11 13 4" xfId="44315"/>
    <cellStyle name="Note 2 11 13 5" xfId="44316"/>
    <cellStyle name="Note 2 11 13 5 2" xfId="44317"/>
    <cellStyle name="Note 2 11 13 6" xfId="44318"/>
    <cellStyle name="Note 2 11 14" xfId="44319"/>
    <cellStyle name="Note 2 11 14 2" xfId="44320"/>
    <cellStyle name="Note 2 11 14 3" xfId="44321"/>
    <cellStyle name="Note 2 11 14 4" xfId="44322"/>
    <cellStyle name="Note 2 11 14 5" xfId="44323"/>
    <cellStyle name="Note 2 11 14 5 2" xfId="44324"/>
    <cellStyle name="Note 2 11 14 6" xfId="44325"/>
    <cellStyle name="Note 2 11 15" xfId="44326"/>
    <cellStyle name="Note 2 11 15 2" xfId="44327"/>
    <cellStyle name="Note 2 11 15 3" xfId="44328"/>
    <cellStyle name="Note 2 11 15 4" xfId="44329"/>
    <cellStyle name="Note 2 11 15 5" xfId="44330"/>
    <cellStyle name="Note 2 11 15 5 2" xfId="44331"/>
    <cellStyle name="Note 2 11 15 6" xfId="44332"/>
    <cellStyle name="Note 2 11 16" xfId="44333"/>
    <cellStyle name="Note 2 11 16 2" xfId="44334"/>
    <cellStyle name="Note 2 11 16 3" xfId="44335"/>
    <cellStyle name="Note 2 11 16 4" xfId="44336"/>
    <cellStyle name="Note 2 11 16 5" xfId="44337"/>
    <cellStyle name="Note 2 11 16 5 2" xfId="44338"/>
    <cellStyle name="Note 2 11 16 6" xfId="44339"/>
    <cellStyle name="Note 2 11 17" xfId="44340"/>
    <cellStyle name="Note 2 11 17 2" xfId="44341"/>
    <cellStyle name="Note 2 11 17 3" xfId="44342"/>
    <cellStyle name="Note 2 11 17 4" xfId="44343"/>
    <cellStyle name="Note 2 11 17 5" xfId="44344"/>
    <cellStyle name="Note 2 11 17 5 2" xfId="44345"/>
    <cellStyle name="Note 2 11 17 6" xfId="44346"/>
    <cellStyle name="Note 2 11 18" xfId="44347"/>
    <cellStyle name="Note 2 11 18 2" xfId="44348"/>
    <cellStyle name="Note 2 11 18 3" xfId="44349"/>
    <cellStyle name="Note 2 11 18 4" xfId="44350"/>
    <cellStyle name="Note 2 11 18 5" xfId="44351"/>
    <cellStyle name="Note 2 11 18 5 2" xfId="44352"/>
    <cellStyle name="Note 2 11 18 6" xfId="44353"/>
    <cellStyle name="Note 2 11 19" xfId="44354"/>
    <cellStyle name="Note 2 11 2" xfId="44355"/>
    <cellStyle name="Note 2 11 2 2" xfId="44356"/>
    <cellStyle name="Note 2 11 2 3" xfId="44357"/>
    <cellStyle name="Note 2 11 2 4" xfId="44358"/>
    <cellStyle name="Note 2 11 2 5" xfId="44359"/>
    <cellStyle name="Note 2 11 2 5 2" xfId="44360"/>
    <cellStyle name="Note 2 11 2 6" xfId="44361"/>
    <cellStyle name="Note 2 11 20" xfId="44362"/>
    <cellStyle name="Note 2 11 21" xfId="44363"/>
    <cellStyle name="Note 2 11 22" xfId="44364"/>
    <cellStyle name="Note 2 11 22 2" xfId="44365"/>
    <cellStyle name="Note 2 11 23" xfId="44366"/>
    <cellStyle name="Note 2 11 3" xfId="44367"/>
    <cellStyle name="Note 2 11 3 2" xfId="44368"/>
    <cellStyle name="Note 2 11 3 3" xfId="44369"/>
    <cellStyle name="Note 2 11 3 4" xfId="44370"/>
    <cellStyle name="Note 2 11 3 5" xfId="44371"/>
    <cellStyle name="Note 2 11 3 5 2" xfId="44372"/>
    <cellStyle name="Note 2 11 3 6" xfId="44373"/>
    <cellStyle name="Note 2 11 4" xfId="44374"/>
    <cellStyle name="Note 2 11 4 2" xfId="44375"/>
    <cellStyle name="Note 2 11 4 3" xfId="44376"/>
    <cellStyle name="Note 2 11 4 4" xfId="44377"/>
    <cellStyle name="Note 2 11 4 5" xfId="44378"/>
    <cellStyle name="Note 2 11 4 5 2" xfId="44379"/>
    <cellStyle name="Note 2 11 4 6" xfId="44380"/>
    <cellStyle name="Note 2 11 5" xfId="44381"/>
    <cellStyle name="Note 2 11 5 2" xfId="44382"/>
    <cellStyle name="Note 2 11 5 3" xfId="44383"/>
    <cellStyle name="Note 2 11 5 4" xfId="44384"/>
    <cellStyle name="Note 2 11 5 5" xfId="44385"/>
    <cellStyle name="Note 2 11 5 5 2" xfId="44386"/>
    <cellStyle name="Note 2 11 5 6" xfId="44387"/>
    <cellStyle name="Note 2 11 6" xfId="44388"/>
    <cellStyle name="Note 2 11 6 2" xfId="44389"/>
    <cellStyle name="Note 2 11 6 3" xfId="44390"/>
    <cellStyle name="Note 2 11 6 4" xfId="44391"/>
    <cellStyle name="Note 2 11 6 5" xfId="44392"/>
    <cellStyle name="Note 2 11 6 5 2" xfId="44393"/>
    <cellStyle name="Note 2 11 6 6" xfId="44394"/>
    <cellStyle name="Note 2 11 7" xfId="44395"/>
    <cellStyle name="Note 2 11 7 2" xfId="44396"/>
    <cellStyle name="Note 2 11 7 3" xfId="44397"/>
    <cellStyle name="Note 2 11 7 4" xfId="44398"/>
    <cellStyle name="Note 2 11 7 5" xfId="44399"/>
    <cellStyle name="Note 2 11 7 5 2" xfId="44400"/>
    <cellStyle name="Note 2 11 7 6" xfId="44401"/>
    <cellStyle name="Note 2 11 8" xfId="44402"/>
    <cellStyle name="Note 2 11 8 2" xfId="44403"/>
    <cellStyle name="Note 2 11 8 3" xfId="44404"/>
    <cellStyle name="Note 2 11 8 4" xfId="44405"/>
    <cellStyle name="Note 2 11 8 5" xfId="44406"/>
    <cellStyle name="Note 2 11 8 5 2" xfId="44407"/>
    <cellStyle name="Note 2 11 8 6" xfId="44408"/>
    <cellStyle name="Note 2 11 9" xfId="44409"/>
    <cellStyle name="Note 2 11 9 2" xfId="44410"/>
    <cellStyle name="Note 2 11 9 3" xfId="44411"/>
    <cellStyle name="Note 2 11 9 4" xfId="44412"/>
    <cellStyle name="Note 2 11 9 5" xfId="44413"/>
    <cellStyle name="Note 2 11 9 5 2" xfId="44414"/>
    <cellStyle name="Note 2 11 9 6" xfId="44415"/>
    <cellStyle name="Note 2 12" xfId="44416"/>
    <cellStyle name="Note 2 12 10" xfId="44417"/>
    <cellStyle name="Note 2 12 10 2" xfId="44418"/>
    <cellStyle name="Note 2 12 10 3" xfId="44419"/>
    <cellStyle name="Note 2 12 10 4" xfId="44420"/>
    <cellStyle name="Note 2 12 10 5" xfId="44421"/>
    <cellStyle name="Note 2 12 10 5 2" xfId="44422"/>
    <cellStyle name="Note 2 12 10 6" xfId="44423"/>
    <cellStyle name="Note 2 12 11" xfId="44424"/>
    <cellStyle name="Note 2 12 11 2" xfId="44425"/>
    <cellStyle name="Note 2 12 11 3" xfId="44426"/>
    <cellStyle name="Note 2 12 11 4" xfId="44427"/>
    <cellStyle name="Note 2 12 11 5" xfId="44428"/>
    <cellStyle name="Note 2 12 11 5 2" xfId="44429"/>
    <cellStyle name="Note 2 12 11 6" xfId="44430"/>
    <cellStyle name="Note 2 12 12" xfId="44431"/>
    <cellStyle name="Note 2 12 12 2" xfId="44432"/>
    <cellStyle name="Note 2 12 12 3" xfId="44433"/>
    <cellStyle name="Note 2 12 12 4" xfId="44434"/>
    <cellStyle name="Note 2 12 12 5" xfId="44435"/>
    <cellStyle name="Note 2 12 12 5 2" xfId="44436"/>
    <cellStyle name="Note 2 12 12 6" xfId="44437"/>
    <cellStyle name="Note 2 12 13" xfId="44438"/>
    <cellStyle name="Note 2 12 13 2" xfId="44439"/>
    <cellStyle name="Note 2 12 13 3" xfId="44440"/>
    <cellStyle name="Note 2 12 13 4" xfId="44441"/>
    <cellStyle name="Note 2 12 13 5" xfId="44442"/>
    <cellStyle name="Note 2 12 13 5 2" xfId="44443"/>
    <cellStyle name="Note 2 12 13 6" xfId="44444"/>
    <cellStyle name="Note 2 12 14" xfId="44445"/>
    <cellStyle name="Note 2 12 14 2" xfId="44446"/>
    <cellStyle name="Note 2 12 14 3" xfId="44447"/>
    <cellStyle name="Note 2 12 14 4" xfId="44448"/>
    <cellStyle name="Note 2 12 14 5" xfId="44449"/>
    <cellStyle name="Note 2 12 14 5 2" xfId="44450"/>
    <cellStyle name="Note 2 12 14 6" xfId="44451"/>
    <cellStyle name="Note 2 12 15" xfId="44452"/>
    <cellStyle name="Note 2 12 15 2" xfId="44453"/>
    <cellStyle name="Note 2 12 15 3" xfId="44454"/>
    <cellStyle name="Note 2 12 15 4" xfId="44455"/>
    <cellStyle name="Note 2 12 15 5" xfId="44456"/>
    <cellStyle name="Note 2 12 15 5 2" xfId="44457"/>
    <cellStyle name="Note 2 12 15 6" xfId="44458"/>
    <cellStyle name="Note 2 12 16" xfId="44459"/>
    <cellStyle name="Note 2 12 16 2" xfId="44460"/>
    <cellStyle name="Note 2 12 16 3" xfId="44461"/>
    <cellStyle name="Note 2 12 16 4" xfId="44462"/>
    <cellStyle name="Note 2 12 16 5" xfId="44463"/>
    <cellStyle name="Note 2 12 16 5 2" xfId="44464"/>
    <cellStyle name="Note 2 12 16 6" xfId="44465"/>
    <cellStyle name="Note 2 12 17" xfId="44466"/>
    <cellStyle name="Note 2 12 17 2" xfId="44467"/>
    <cellStyle name="Note 2 12 17 3" xfId="44468"/>
    <cellStyle name="Note 2 12 17 4" xfId="44469"/>
    <cellStyle name="Note 2 12 17 5" xfId="44470"/>
    <cellStyle name="Note 2 12 17 5 2" xfId="44471"/>
    <cellStyle name="Note 2 12 17 6" xfId="44472"/>
    <cellStyle name="Note 2 12 18" xfId="44473"/>
    <cellStyle name="Note 2 12 18 2" xfId="44474"/>
    <cellStyle name="Note 2 12 18 3" xfId="44475"/>
    <cellStyle name="Note 2 12 18 4" xfId="44476"/>
    <cellStyle name="Note 2 12 18 5" xfId="44477"/>
    <cellStyle name="Note 2 12 18 5 2" xfId="44478"/>
    <cellStyle name="Note 2 12 18 6" xfId="44479"/>
    <cellStyle name="Note 2 12 19" xfId="44480"/>
    <cellStyle name="Note 2 12 2" xfId="44481"/>
    <cellStyle name="Note 2 12 2 2" xfId="44482"/>
    <cellStyle name="Note 2 12 2 3" xfId="44483"/>
    <cellStyle name="Note 2 12 2 4" xfId="44484"/>
    <cellStyle name="Note 2 12 2 5" xfId="44485"/>
    <cellStyle name="Note 2 12 2 5 2" xfId="44486"/>
    <cellStyle name="Note 2 12 2 6" xfId="44487"/>
    <cellStyle name="Note 2 12 20" xfId="44488"/>
    <cellStyle name="Note 2 12 21" xfId="44489"/>
    <cellStyle name="Note 2 12 22" xfId="44490"/>
    <cellStyle name="Note 2 12 22 2" xfId="44491"/>
    <cellStyle name="Note 2 12 23" xfId="44492"/>
    <cellStyle name="Note 2 12 3" xfId="44493"/>
    <cellStyle name="Note 2 12 3 2" xfId="44494"/>
    <cellStyle name="Note 2 12 3 3" xfId="44495"/>
    <cellStyle name="Note 2 12 3 4" xfId="44496"/>
    <cellStyle name="Note 2 12 3 5" xfId="44497"/>
    <cellStyle name="Note 2 12 3 5 2" xfId="44498"/>
    <cellStyle name="Note 2 12 3 6" xfId="44499"/>
    <cellStyle name="Note 2 12 4" xfId="44500"/>
    <cellStyle name="Note 2 12 4 2" xfId="44501"/>
    <cellStyle name="Note 2 12 4 3" xfId="44502"/>
    <cellStyle name="Note 2 12 4 4" xfId="44503"/>
    <cellStyle name="Note 2 12 4 5" xfId="44504"/>
    <cellStyle name="Note 2 12 4 5 2" xfId="44505"/>
    <cellStyle name="Note 2 12 4 6" xfId="44506"/>
    <cellStyle name="Note 2 12 5" xfId="44507"/>
    <cellStyle name="Note 2 12 5 2" xfId="44508"/>
    <cellStyle name="Note 2 12 5 3" xfId="44509"/>
    <cellStyle name="Note 2 12 5 4" xfId="44510"/>
    <cellStyle name="Note 2 12 5 5" xfId="44511"/>
    <cellStyle name="Note 2 12 5 5 2" xfId="44512"/>
    <cellStyle name="Note 2 12 5 6" xfId="44513"/>
    <cellStyle name="Note 2 12 6" xfId="44514"/>
    <cellStyle name="Note 2 12 6 2" xfId="44515"/>
    <cellStyle name="Note 2 12 6 3" xfId="44516"/>
    <cellStyle name="Note 2 12 6 4" xfId="44517"/>
    <cellStyle name="Note 2 12 6 5" xfId="44518"/>
    <cellStyle name="Note 2 12 6 5 2" xfId="44519"/>
    <cellStyle name="Note 2 12 6 6" xfId="44520"/>
    <cellStyle name="Note 2 12 7" xfId="44521"/>
    <cellStyle name="Note 2 12 7 2" xfId="44522"/>
    <cellStyle name="Note 2 12 7 3" xfId="44523"/>
    <cellStyle name="Note 2 12 7 4" xfId="44524"/>
    <cellStyle name="Note 2 12 7 5" xfId="44525"/>
    <cellStyle name="Note 2 12 7 5 2" xfId="44526"/>
    <cellStyle name="Note 2 12 7 6" xfId="44527"/>
    <cellStyle name="Note 2 12 8" xfId="44528"/>
    <cellStyle name="Note 2 12 8 2" xfId="44529"/>
    <cellStyle name="Note 2 12 8 3" xfId="44530"/>
    <cellStyle name="Note 2 12 8 4" xfId="44531"/>
    <cellStyle name="Note 2 12 8 5" xfId="44532"/>
    <cellStyle name="Note 2 12 8 5 2" xfId="44533"/>
    <cellStyle name="Note 2 12 8 6" xfId="44534"/>
    <cellStyle name="Note 2 12 9" xfId="44535"/>
    <cellStyle name="Note 2 12 9 2" xfId="44536"/>
    <cellStyle name="Note 2 12 9 3" xfId="44537"/>
    <cellStyle name="Note 2 12 9 4" xfId="44538"/>
    <cellStyle name="Note 2 12 9 5" xfId="44539"/>
    <cellStyle name="Note 2 12 9 5 2" xfId="44540"/>
    <cellStyle name="Note 2 12 9 6" xfId="44541"/>
    <cellStyle name="Note 2 13" xfId="44542"/>
    <cellStyle name="Note 2 13 10" xfId="44543"/>
    <cellStyle name="Note 2 13 10 2" xfId="44544"/>
    <cellStyle name="Note 2 13 10 3" xfId="44545"/>
    <cellStyle name="Note 2 13 10 4" xfId="44546"/>
    <cellStyle name="Note 2 13 10 5" xfId="44547"/>
    <cellStyle name="Note 2 13 10 5 2" xfId="44548"/>
    <cellStyle name="Note 2 13 10 6" xfId="44549"/>
    <cellStyle name="Note 2 13 11" xfId="44550"/>
    <cellStyle name="Note 2 13 11 2" xfId="44551"/>
    <cellStyle name="Note 2 13 11 3" xfId="44552"/>
    <cellStyle name="Note 2 13 11 4" xfId="44553"/>
    <cellStyle name="Note 2 13 11 5" xfId="44554"/>
    <cellStyle name="Note 2 13 11 5 2" xfId="44555"/>
    <cellStyle name="Note 2 13 11 6" xfId="44556"/>
    <cellStyle name="Note 2 13 12" xfId="44557"/>
    <cellStyle name="Note 2 13 12 2" xfId="44558"/>
    <cellStyle name="Note 2 13 12 3" xfId="44559"/>
    <cellStyle name="Note 2 13 12 4" xfId="44560"/>
    <cellStyle name="Note 2 13 12 5" xfId="44561"/>
    <cellStyle name="Note 2 13 12 5 2" xfId="44562"/>
    <cellStyle name="Note 2 13 12 6" xfId="44563"/>
    <cellStyle name="Note 2 13 13" xfId="44564"/>
    <cellStyle name="Note 2 13 13 2" xfId="44565"/>
    <cellStyle name="Note 2 13 13 3" xfId="44566"/>
    <cellStyle name="Note 2 13 13 4" xfId="44567"/>
    <cellStyle name="Note 2 13 13 5" xfId="44568"/>
    <cellStyle name="Note 2 13 13 5 2" xfId="44569"/>
    <cellStyle name="Note 2 13 13 6" xfId="44570"/>
    <cellStyle name="Note 2 13 14" xfId="44571"/>
    <cellStyle name="Note 2 13 14 2" xfId="44572"/>
    <cellStyle name="Note 2 13 14 3" xfId="44573"/>
    <cellStyle name="Note 2 13 14 4" xfId="44574"/>
    <cellStyle name="Note 2 13 14 5" xfId="44575"/>
    <cellStyle name="Note 2 13 14 5 2" xfId="44576"/>
    <cellStyle name="Note 2 13 14 6" xfId="44577"/>
    <cellStyle name="Note 2 13 15" xfId="44578"/>
    <cellStyle name="Note 2 13 15 2" xfId="44579"/>
    <cellStyle name="Note 2 13 15 3" xfId="44580"/>
    <cellStyle name="Note 2 13 15 4" xfId="44581"/>
    <cellStyle name="Note 2 13 15 5" xfId="44582"/>
    <cellStyle name="Note 2 13 15 5 2" xfId="44583"/>
    <cellStyle name="Note 2 13 15 6" xfId="44584"/>
    <cellStyle name="Note 2 13 16" xfId="44585"/>
    <cellStyle name="Note 2 13 16 2" xfId="44586"/>
    <cellStyle name="Note 2 13 16 3" xfId="44587"/>
    <cellStyle name="Note 2 13 16 4" xfId="44588"/>
    <cellStyle name="Note 2 13 16 5" xfId="44589"/>
    <cellStyle name="Note 2 13 16 5 2" xfId="44590"/>
    <cellStyle name="Note 2 13 16 6" xfId="44591"/>
    <cellStyle name="Note 2 13 17" xfId="44592"/>
    <cellStyle name="Note 2 13 17 2" xfId="44593"/>
    <cellStyle name="Note 2 13 17 3" xfId="44594"/>
    <cellStyle name="Note 2 13 17 4" xfId="44595"/>
    <cellStyle name="Note 2 13 17 5" xfId="44596"/>
    <cellStyle name="Note 2 13 17 5 2" xfId="44597"/>
    <cellStyle name="Note 2 13 17 6" xfId="44598"/>
    <cellStyle name="Note 2 13 18" xfId="44599"/>
    <cellStyle name="Note 2 13 18 2" xfId="44600"/>
    <cellStyle name="Note 2 13 18 3" xfId="44601"/>
    <cellStyle name="Note 2 13 18 4" xfId="44602"/>
    <cellStyle name="Note 2 13 18 5" xfId="44603"/>
    <cellStyle name="Note 2 13 18 5 2" xfId="44604"/>
    <cellStyle name="Note 2 13 18 6" xfId="44605"/>
    <cellStyle name="Note 2 13 19" xfId="44606"/>
    <cellStyle name="Note 2 13 2" xfId="44607"/>
    <cellStyle name="Note 2 13 2 2" xfId="44608"/>
    <cellStyle name="Note 2 13 2 3" xfId="44609"/>
    <cellStyle name="Note 2 13 2 4" xfId="44610"/>
    <cellStyle name="Note 2 13 2 5" xfId="44611"/>
    <cellStyle name="Note 2 13 2 5 2" xfId="44612"/>
    <cellStyle name="Note 2 13 2 6" xfId="44613"/>
    <cellStyle name="Note 2 13 20" xfId="44614"/>
    <cellStyle name="Note 2 13 21" xfId="44615"/>
    <cellStyle name="Note 2 13 22" xfId="44616"/>
    <cellStyle name="Note 2 13 22 2" xfId="44617"/>
    <cellStyle name="Note 2 13 23" xfId="44618"/>
    <cellStyle name="Note 2 13 3" xfId="44619"/>
    <cellStyle name="Note 2 13 3 2" xfId="44620"/>
    <cellStyle name="Note 2 13 3 3" xfId="44621"/>
    <cellStyle name="Note 2 13 3 4" xfId="44622"/>
    <cellStyle name="Note 2 13 3 5" xfId="44623"/>
    <cellStyle name="Note 2 13 3 5 2" xfId="44624"/>
    <cellStyle name="Note 2 13 3 6" xfId="44625"/>
    <cellStyle name="Note 2 13 4" xfId="44626"/>
    <cellStyle name="Note 2 13 4 2" xfId="44627"/>
    <cellStyle name="Note 2 13 4 3" xfId="44628"/>
    <cellStyle name="Note 2 13 4 4" xfId="44629"/>
    <cellStyle name="Note 2 13 4 5" xfId="44630"/>
    <cellStyle name="Note 2 13 4 5 2" xfId="44631"/>
    <cellStyle name="Note 2 13 4 6" xfId="44632"/>
    <cellStyle name="Note 2 13 5" xfId="44633"/>
    <cellStyle name="Note 2 13 5 2" xfId="44634"/>
    <cellStyle name="Note 2 13 5 3" xfId="44635"/>
    <cellStyle name="Note 2 13 5 4" xfId="44636"/>
    <cellStyle name="Note 2 13 5 5" xfId="44637"/>
    <cellStyle name="Note 2 13 5 5 2" xfId="44638"/>
    <cellStyle name="Note 2 13 5 6" xfId="44639"/>
    <cellStyle name="Note 2 13 6" xfId="44640"/>
    <cellStyle name="Note 2 13 6 2" xfId="44641"/>
    <cellStyle name="Note 2 13 6 3" xfId="44642"/>
    <cellStyle name="Note 2 13 6 4" xfId="44643"/>
    <cellStyle name="Note 2 13 6 5" xfId="44644"/>
    <cellStyle name="Note 2 13 6 5 2" xfId="44645"/>
    <cellStyle name="Note 2 13 6 6" xfId="44646"/>
    <cellStyle name="Note 2 13 7" xfId="44647"/>
    <cellStyle name="Note 2 13 7 2" xfId="44648"/>
    <cellStyle name="Note 2 13 7 3" xfId="44649"/>
    <cellStyle name="Note 2 13 7 4" xfId="44650"/>
    <cellStyle name="Note 2 13 7 5" xfId="44651"/>
    <cellStyle name="Note 2 13 7 5 2" xfId="44652"/>
    <cellStyle name="Note 2 13 7 6" xfId="44653"/>
    <cellStyle name="Note 2 13 8" xfId="44654"/>
    <cellStyle name="Note 2 13 8 2" xfId="44655"/>
    <cellStyle name="Note 2 13 8 3" xfId="44656"/>
    <cellStyle name="Note 2 13 8 4" xfId="44657"/>
    <cellStyle name="Note 2 13 8 5" xfId="44658"/>
    <cellStyle name="Note 2 13 8 5 2" xfId="44659"/>
    <cellStyle name="Note 2 13 8 6" xfId="44660"/>
    <cellStyle name="Note 2 13 9" xfId="44661"/>
    <cellStyle name="Note 2 13 9 2" xfId="44662"/>
    <cellStyle name="Note 2 13 9 3" xfId="44663"/>
    <cellStyle name="Note 2 13 9 4" xfId="44664"/>
    <cellStyle name="Note 2 13 9 5" xfId="44665"/>
    <cellStyle name="Note 2 13 9 5 2" xfId="44666"/>
    <cellStyle name="Note 2 13 9 6" xfId="44667"/>
    <cellStyle name="Note 2 14" xfId="44668"/>
    <cellStyle name="Note 2 14 10" xfId="44669"/>
    <cellStyle name="Note 2 14 10 2" xfId="44670"/>
    <cellStyle name="Note 2 14 10 3" xfId="44671"/>
    <cellStyle name="Note 2 14 10 4" xfId="44672"/>
    <cellStyle name="Note 2 14 10 5" xfId="44673"/>
    <cellStyle name="Note 2 14 10 5 2" xfId="44674"/>
    <cellStyle name="Note 2 14 10 6" xfId="44675"/>
    <cellStyle name="Note 2 14 11" xfId="44676"/>
    <cellStyle name="Note 2 14 11 2" xfId="44677"/>
    <cellStyle name="Note 2 14 11 3" xfId="44678"/>
    <cellStyle name="Note 2 14 11 4" xfId="44679"/>
    <cellStyle name="Note 2 14 11 5" xfId="44680"/>
    <cellStyle name="Note 2 14 11 5 2" xfId="44681"/>
    <cellStyle name="Note 2 14 11 6" xfId="44682"/>
    <cellStyle name="Note 2 14 12" xfId="44683"/>
    <cellStyle name="Note 2 14 12 2" xfId="44684"/>
    <cellStyle name="Note 2 14 12 3" xfId="44685"/>
    <cellStyle name="Note 2 14 12 4" xfId="44686"/>
    <cellStyle name="Note 2 14 12 5" xfId="44687"/>
    <cellStyle name="Note 2 14 12 5 2" xfId="44688"/>
    <cellStyle name="Note 2 14 12 6" xfId="44689"/>
    <cellStyle name="Note 2 14 13" xfId="44690"/>
    <cellStyle name="Note 2 14 13 2" xfId="44691"/>
    <cellStyle name="Note 2 14 13 3" xfId="44692"/>
    <cellStyle name="Note 2 14 13 4" xfId="44693"/>
    <cellStyle name="Note 2 14 13 5" xfId="44694"/>
    <cellStyle name="Note 2 14 13 5 2" xfId="44695"/>
    <cellStyle name="Note 2 14 13 6" xfId="44696"/>
    <cellStyle name="Note 2 14 14" xfId="44697"/>
    <cellStyle name="Note 2 14 14 2" xfId="44698"/>
    <cellStyle name="Note 2 14 14 3" xfId="44699"/>
    <cellStyle name="Note 2 14 14 4" xfId="44700"/>
    <cellStyle name="Note 2 14 14 5" xfId="44701"/>
    <cellStyle name="Note 2 14 14 5 2" xfId="44702"/>
    <cellStyle name="Note 2 14 14 6" xfId="44703"/>
    <cellStyle name="Note 2 14 15" xfId="44704"/>
    <cellStyle name="Note 2 14 15 2" xfId="44705"/>
    <cellStyle name="Note 2 14 15 3" xfId="44706"/>
    <cellStyle name="Note 2 14 15 4" xfId="44707"/>
    <cellStyle name="Note 2 14 15 5" xfId="44708"/>
    <cellStyle name="Note 2 14 15 5 2" xfId="44709"/>
    <cellStyle name="Note 2 14 15 6" xfId="44710"/>
    <cellStyle name="Note 2 14 16" xfId="44711"/>
    <cellStyle name="Note 2 14 16 2" xfId="44712"/>
    <cellStyle name="Note 2 14 16 3" xfId="44713"/>
    <cellStyle name="Note 2 14 16 4" xfId="44714"/>
    <cellStyle name="Note 2 14 16 5" xfId="44715"/>
    <cellStyle name="Note 2 14 16 5 2" xfId="44716"/>
    <cellStyle name="Note 2 14 16 6" xfId="44717"/>
    <cellStyle name="Note 2 14 17" xfId="44718"/>
    <cellStyle name="Note 2 14 17 2" xfId="44719"/>
    <cellStyle name="Note 2 14 17 3" xfId="44720"/>
    <cellStyle name="Note 2 14 17 4" xfId="44721"/>
    <cellStyle name="Note 2 14 17 5" xfId="44722"/>
    <cellStyle name="Note 2 14 17 5 2" xfId="44723"/>
    <cellStyle name="Note 2 14 17 6" xfId="44724"/>
    <cellStyle name="Note 2 14 18" xfId="44725"/>
    <cellStyle name="Note 2 14 18 2" xfId="44726"/>
    <cellStyle name="Note 2 14 18 3" xfId="44727"/>
    <cellStyle name="Note 2 14 18 4" xfId="44728"/>
    <cellStyle name="Note 2 14 18 5" xfId="44729"/>
    <cellStyle name="Note 2 14 18 5 2" xfId="44730"/>
    <cellStyle name="Note 2 14 18 6" xfId="44731"/>
    <cellStyle name="Note 2 14 19" xfId="44732"/>
    <cellStyle name="Note 2 14 2" xfId="44733"/>
    <cellStyle name="Note 2 14 2 2" xfId="44734"/>
    <cellStyle name="Note 2 14 2 3" xfId="44735"/>
    <cellStyle name="Note 2 14 2 4" xfId="44736"/>
    <cellStyle name="Note 2 14 2 5" xfId="44737"/>
    <cellStyle name="Note 2 14 2 5 2" xfId="44738"/>
    <cellStyle name="Note 2 14 2 6" xfId="44739"/>
    <cellStyle name="Note 2 14 20" xfId="44740"/>
    <cellStyle name="Note 2 14 21" xfId="44741"/>
    <cellStyle name="Note 2 14 22" xfId="44742"/>
    <cellStyle name="Note 2 14 22 2" xfId="44743"/>
    <cellStyle name="Note 2 14 23" xfId="44744"/>
    <cellStyle name="Note 2 14 3" xfId="44745"/>
    <cellStyle name="Note 2 14 3 2" xfId="44746"/>
    <cellStyle name="Note 2 14 3 3" xfId="44747"/>
    <cellStyle name="Note 2 14 3 4" xfId="44748"/>
    <cellStyle name="Note 2 14 3 5" xfId="44749"/>
    <cellStyle name="Note 2 14 3 5 2" xfId="44750"/>
    <cellStyle name="Note 2 14 3 6" xfId="44751"/>
    <cellStyle name="Note 2 14 4" xfId="44752"/>
    <cellStyle name="Note 2 14 4 2" xfId="44753"/>
    <cellStyle name="Note 2 14 4 3" xfId="44754"/>
    <cellStyle name="Note 2 14 4 4" xfId="44755"/>
    <cellStyle name="Note 2 14 4 5" xfId="44756"/>
    <cellStyle name="Note 2 14 4 5 2" xfId="44757"/>
    <cellStyle name="Note 2 14 4 6" xfId="44758"/>
    <cellStyle name="Note 2 14 5" xfId="44759"/>
    <cellStyle name="Note 2 14 5 2" xfId="44760"/>
    <cellStyle name="Note 2 14 5 3" xfId="44761"/>
    <cellStyle name="Note 2 14 5 4" xfId="44762"/>
    <cellStyle name="Note 2 14 5 5" xfId="44763"/>
    <cellStyle name="Note 2 14 5 5 2" xfId="44764"/>
    <cellStyle name="Note 2 14 5 6" xfId="44765"/>
    <cellStyle name="Note 2 14 6" xfId="44766"/>
    <cellStyle name="Note 2 14 6 2" xfId="44767"/>
    <cellStyle name="Note 2 14 6 3" xfId="44768"/>
    <cellStyle name="Note 2 14 6 4" xfId="44769"/>
    <cellStyle name="Note 2 14 6 5" xfId="44770"/>
    <cellStyle name="Note 2 14 6 5 2" xfId="44771"/>
    <cellStyle name="Note 2 14 6 6" xfId="44772"/>
    <cellStyle name="Note 2 14 7" xfId="44773"/>
    <cellStyle name="Note 2 14 7 2" xfId="44774"/>
    <cellStyle name="Note 2 14 7 3" xfId="44775"/>
    <cellStyle name="Note 2 14 7 4" xfId="44776"/>
    <cellStyle name="Note 2 14 7 5" xfId="44777"/>
    <cellStyle name="Note 2 14 7 5 2" xfId="44778"/>
    <cellStyle name="Note 2 14 7 6" xfId="44779"/>
    <cellStyle name="Note 2 14 8" xfId="44780"/>
    <cellStyle name="Note 2 14 8 2" xfId="44781"/>
    <cellStyle name="Note 2 14 8 3" xfId="44782"/>
    <cellStyle name="Note 2 14 8 4" xfId="44783"/>
    <cellStyle name="Note 2 14 8 5" xfId="44784"/>
    <cellStyle name="Note 2 14 8 5 2" xfId="44785"/>
    <cellStyle name="Note 2 14 8 6" xfId="44786"/>
    <cellStyle name="Note 2 14 9" xfId="44787"/>
    <cellStyle name="Note 2 14 9 2" xfId="44788"/>
    <cellStyle name="Note 2 14 9 3" xfId="44789"/>
    <cellStyle name="Note 2 14 9 4" xfId="44790"/>
    <cellStyle name="Note 2 14 9 5" xfId="44791"/>
    <cellStyle name="Note 2 14 9 5 2" xfId="44792"/>
    <cellStyle name="Note 2 14 9 6" xfId="44793"/>
    <cellStyle name="Note 2 15" xfId="44794"/>
    <cellStyle name="Note 2 15 10" xfId="44795"/>
    <cellStyle name="Note 2 15 10 2" xfId="44796"/>
    <cellStyle name="Note 2 15 10 3" xfId="44797"/>
    <cellStyle name="Note 2 15 10 4" xfId="44798"/>
    <cellStyle name="Note 2 15 10 5" xfId="44799"/>
    <cellStyle name="Note 2 15 10 5 2" xfId="44800"/>
    <cellStyle name="Note 2 15 10 6" xfId="44801"/>
    <cellStyle name="Note 2 15 11" xfId="44802"/>
    <cellStyle name="Note 2 15 11 2" xfId="44803"/>
    <cellStyle name="Note 2 15 11 3" xfId="44804"/>
    <cellStyle name="Note 2 15 11 4" xfId="44805"/>
    <cellStyle name="Note 2 15 11 5" xfId="44806"/>
    <cellStyle name="Note 2 15 11 5 2" xfId="44807"/>
    <cellStyle name="Note 2 15 11 6" xfId="44808"/>
    <cellStyle name="Note 2 15 12" xfId="44809"/>
    <cellStyle name="Note 2 15 12 2" xfId="44810"/>
    <cellStyle name="Note 2 15 12 3" xfId="44811"/>
    <cellStyle name="Note 2 15 12 4" xfId="44812"/>
    <cellStyle name="Note 2 15 12 5" xfId="44813"/>
    <cellStyle name="Note 2 15 12 5 2" xfId="44814"/>
    <cellStyle name="Note 2 15 12 6" xfId="44815"/>
    <cellStyle name="Note 2 15 13" xfId="44816"/>
    <cellStyle name="Note 2 15 13 2" xfId="44817"/>
    <cellStyle name="Note 2 15 13 3" xfId="44818"/>
    <cellStyle name="Note 2 15 13 4" xfId="44819"/>
    <cellStyle name="Note 2 15 13 5" xfId="44820"/>
    <cellStyle name="Note 2 15 13 5 2" xfId="44821"/>
    <cellStyle name="Note 2 15 13 6" xfId="44822"/>
    <cellStyle name="Note 2 15 14" xfId="44823"/>
    <cellStyle name="Note 2 15 14 2" xfId="44824"/>
    <cellStyle name="Note 2 15 14 3" xfId="44825"/>
    <cellStyle name="Note 2 15 14 4" xfId="44826"/>
    <cellStyle name="Note 2 15 14 5" xfId="44827"/>
    <cellStyle name="Note 2 15 14 5 2" xfId="44828"/>
    <cellStyle name="Note 2 15 14 6" xfId="44829"/>
    <cellStyle name="Note 2 15 15" xfId="44830"/>
    <cellStyle name="Note 2 15 15 2" xfId="44831"/>
    <cellStyle name="Note 2 15 15 3" xfId="44832"/>
    <cellStyle name="Note 2 15 15 4" xfId="44833"/>
    <cellStyle name="Note 2 15 15 5" xfId="44834"/>
    <cellStyle name="Note 2 15 15 5 2" xfId="44835"/>
    <cellStyle name="Note 2 15 15 6" xfId="44836"/>
    <cellStyle name="Note 2 15 16" xfId="44837"/>
    <cellStyle name="Note 2 15 16 2" xfId="44838"/>
    <cellStyle name="Note 2 15 16 3" xfId="44839"/>
    <cellStyle name="Note 2 15 16 4" xfId="44840"/>
    <cellStyle name="Note 2 15 16 5" xfId="44841"/>
    <cellStyle name="Note 2 15 16 5 2" xfId="44842"/>
    <cellStyle name="Note 2 15 16 6" xfId="44843"/>
    <cellStyle name="Note 2 15 17" xfId="44844"/>
    <cellStyle name="Note 2 15 17 2" xfId="44845"/>
    <cellStyle name="Note 2 15 17 3" xfId="44846"/>
    <cellStyle name="Note 2 15 17 4" xfId="44847"/>
    <cellStyle name="Note 2 15 17 5" xfId="44848"/>
    <cellStyle name="Note 2 15 17 5 2" xfId="44849"/>
    <cellStyle name="Note 2 15 17 6" xfId="44850"/>
    <cellStyle name="Note 2 15 18" xfId="44851"/>
    <cellStyle name="Note 2 15 18 2" xfId="44852"/>
    <cellStyle name="Note 2 15 18 3" xfId="44853"/>
    <cellStyle name="Note 2 15 18 4" xfId="44854"/>
    <cellStyle name="Note 2 15 18 5" xfId="44855"/>
    <cellStyle name="Note 2 15 18 5 2" xfId="44856"/>
    <cellStyle name="Note 2 15 18 6" xfId="44857"/>
    <cellStyle name="Note 2 15 19" xfId="44858"/>
    <cellStyle name="Note 2 15 2" xfId="44859"/>
    <cellStyle name="Note 2 15 2 2" xfId="44860"/>
    <cellStyle name="Note 2 15 2 3" xfId="44861"/>
    <cellStyle name="Note 2 15 2 4" xfId="44862"/>
    <cellStyle name="Note 2 15 2 5" xfId="44863"/>
    <cellStyle name="Note 2 15 2 5 2" xfId="44864"/>
    <cellStyle name="Note 2 15 2 6" xfId="44865"/>
    <cellStyle name="Note 2 15 20" xfId="44866"/>
    <cellStyle name="Note 2 15 21" xfId="44867"/>
    <cellStyle name="Note 2 15 22" xfId="44868"/>
    <cellStyle name="Note 2 15 22 2" xfId="44869"/>
    <cellStyle name="Note 2 15 23" xfId="44870"/>
    <cellStyle name="Note 2 15 3" xfId="44871"/>
    <cellStyle name="Note 2 15 3 2" xfId="44872"/>
    <cellStyle name="Note 2 15 3 3" xfId="44873"/>
    <cellStyle name="Note 2 15 3 4" xfId="44874"/>
    <cellStyle name="Note 2 15 3 5" xfId="44875"/>
    <cellStyle name="Note 2 15 3 5 2" xfId="44876"/>
    <cellStyle name="Note 2 15 3 6" xfId="44877"/>
    <cellStyle name="Note 2 15 4" xfId="44878"/>
    <cellStyle name="Note 2 15 4 2" xfId="44879"/>
    <cellStyle name="Note 2 15 4 3" xfId="44880"/>
    <cellStyle name="Note 2 15 4 4" xfId="44881"/>
    <cellStyle name="Note 2 15 4 5" xfId="44882"/>
    <cellStyle name="Note 2 15 4 5 2" xfId="44883"/>
    <cellStyle name="Note 2 15 4 6" xfId="44884"/>
    <cellStyle name="Note 2 15 5" xfId="44885"/>
    <cellStyle name="Note 2 15 5 2" xfId="44886"/>
    <cellStyle name="Note 2 15 5 3" xfId="44887"/>
    <cellStyle name="Note 2 15 5 4" xfId="44888"/>
    <cellStyle name="Note 2 15 5 5" xfId="44889"/>
    <cellStyle name="Note 2 15 5 5 2" xfId="44890"/>
    <cellStyle name="Note 2 15 5 6" xfId="44891"/>
    <cellStyle name="Note 2 15 6" xfId="44892"/>
    <cellStyle name="Note 2 15 6 2" xfId="44893"/>
    <cellStyle name="Note 2 15 6 3" xfId="44894"/>
    <cellStyle name="Note 2 15 6 4" xfId="44895"/>
    <cellStyle name="Note 2 15 6 5" xfId="44896"/>
    <cellStyle name="Note 2 15 6 5 2" xfId="44897"/>
    <cellStyle name="Note 2 15 6 6" xfId="44898"/>
    <cellStyle name="Note 2 15 7" xfId="44899"/>
    <cellStyle name="Note 2 15 7 2" xfId="44900"/>
    <cellStyle name="Note 2 15 7 3" xfId="44901"/>
    <cellStyle name="Note 2 15 7 4" xfId="44902"/>
    <cellStyle name="Note 2 15 7 5" xfId="44903"/>
    <cellStyle name="Note 2 15 7 5 2" xfId="44904"/>
    <cellStyle name="Note 2 15 7 6" xfId="44905"/>
    <cellStyle name="Note 2 15 8" xfId="44906"/>
    <cellStyle name="Note 2 15 8 2" xfId="44907"/>
    <cellStyle name="Note 2 15 8 3" xfId="44908"/>
    <cellStyle name="Note 2 15 8 4" xfId="44909"/>
    <cellStyle name="Note 2 15 8 5" xfId="44910"/>
    <cellStyle name="Note 2 15 8 5 2" xfId="44911"/>
    <cellStyle name="Note 2 15 8 6" xfId="44912"/>
    <cellStyle name="Note 2 15 9" xfId="44913"/>
    <cellStyle name="Note 2 15 9 2" xfId="44914"/>
    <cellStyle name="Note 2 15 9 3" xfId="44915"/>
    <cellStyle name="Note 2 15 9 4" xfId="44916"/>
    <cellStyle name="Note 2 15 9 5" xfId="44917"/>
    <cellStyle name="Note 2 15 9 5 2" xfId="44918"/>
    <cellStyle name="Note 2 15 9 6" xfId="44919"/>
    <cellStyle name="Note 2 16" xfId="44920"/>
    <cellStyle name="Note 2 16 10" xfId="44921"/>
    <cellStyle name="Note 2 16 10 2" xfId="44922"/>
    <cellStyle name="Note 2 16 10 3" xfId="44923"/>
    <cellStyle name="Note 2 16 10 4" xfId="44924"/>
    <cellStyle name="Note 2 16 10 5" xfId="44925"/>
    <cellStyle name="Note 2 16 10 5 2" xfId="44926"/>
    <cellStyle name="Note 2 16 10 6" xfId="44927"/>
    <cellStyle name="Note 2 16 11" xfId="44928"/>
    <cellStyle name="Note 2 16 11 2" xfId="44929"/>
    <cellStyle name="Note 2 16 11 3" xfId="44930"/>
    <cellStyle name="Note 2 16 11 4" xfId="44931"/>
    <cellStyle name="Note 2 16 11 5" xfId="44932"/>
    <cellStyle name="Note 2 16 11 5 2" xfId="44933"/>
    <cellStyle name="Note 2 16 11 6" xfId="44934"/>
    <cellStyle name="Note 2 16 12" xfId="44935"/>
    <cellStyle name="Note 2 16 12 2" xfId="44936"/>
    <cellStyle name="Note 2 16 12 3" xfId="44937"/>
    <cellStyle name="Note 2 16 12 4" xfId="44938"/>
    <cellStyle name="Note 2 16 12 5" xfId="44939"/>
    <cellStyle name="Note 2 16 12 5 2" xfId="44940"/>
    <cellStyle name="Note 2 16 12 6" xfId="44941"/>
    <cellStyle name="Note 2 16 13" xfId="44942"/>
    <cellStyle name="Note 2 16 13 2" xfId="44943"/>
    <cellStyle name="Note 2 16 13 3" xfId="44944"/>
    <cellStyle name="Note 2 16 13 4" xfId="44945"/>
    <cellStyle name="Note 2 16 13 5" xfId="44946"/>
    <cellStyle name="Note 2 16 13 5 2" xfId="44947"/>
    <cellStyle name="Note 2 16 13 6" xfId="44948"/>
    <cellStyle name="Note 2 16 14" xfId="44949"/>
    <cellStyle name="Note 2 16 14 2" xfId="44950"/>
    <cellStyle name="Note 2 16 14 3" xfId="44951"/>
    <cellStyle name="Note 2 16 14 4" xfId="44952"/>
    <cellStyle name="Note 2 16 14 5" xfId="44953"/>
    <cellStyle name="Note 2 16 14 5 2" xfId="44954"/>
    <cellStyle name="Note 2 16 14 6" xfId="44955"/>
    <cellStyle name="Note 2 16 15" xfId="44956"/>
    <cellStyle name="Note 2 16 15 2" xfId="44957"/>
    <cellStyle name="Note 2 16 15 3" xfId="44958"/>
    <cellStyle name="Note 2 16 15 4" xfId="44959"/>
    <cellStyle name="Note 2 16 15 5" xfId="44960"/>
    <cellStyle name="Note 2 16 15 5 2" xfId="44961"/>
    <cellStyle name="Note 2 16 15 6" xfId="44962"/>
    <cellStyle name="Note 2 16 16" xfId="44963"/>
    <cellStyle name="Note 2 16 16 2" xfId="44964"/>
    <cellStyle name="Note 2 16 16 3" xfId="44965"/>
    <cellStyle name="Note 2 16 16 4" xfId="44966"/>
    <cellStyle name="Note 2 16 16 5" xfId="44967"/>
    <cellStyle name="Note 2 16 16 5 2" xfId="44968"/>
    <cellStyle name="Note 2 16 16 6" xfId="44969"/>
    <cellStyle name="Note 2 16 17" xfId="44970"/>
    <cellStyle name="Note 2 16 17 2" xfId="44971"/>
    <cellStyle name="Note 2 16 17 3" xfId="44972"/>
    <cellStyle name="Note 2 16 17 4" xfId="44973"/>
    <cellStyle name="Note 2 16 17 5" xfId="44974"/>
    <cellStyle name="Note 2 16 17 5 2" xfId="44975"/>
    <cellStyle name="Note 2 16 17 6" xfId="44976"/>
    <cellStyle name="Note 2 16 18" xfId="44977"/>
    <cellStyle name="Note 2 16 18 2" xfId="44978"/>
    <cellStyle name="Note 2 16 18 3" xfId="44979"/>
    <cellStyle name="Note 2 16 18 4" xfId="44980"/>
    <cellStyle name="Note 2 16 18 5" xfId="44981"/>
    <cellStyle name="Note 2 16 18 5 2" xfId="44982"/>
    <cellStyle name="Note 2 16 18 6" xfId="44983"/>
    <cellStyle name="Note 2 16 19" xfId="44984"/>
    <cellStyle name="Note 2 16 2" xfId="44985"/>
    <cellStyle name="Note 2 16 2 2" xfId="44986"/>
    <cellStyle name="Note 2 16 2 3" xfId="44987"/>
    <cellStyle name="Note 2 16 2 4" xfId="44988"/>
    <cellStyle name="Note 2 16 2 5" xfId="44989"/>
    <cellStyle name="Note 2 16 2 5 2" xfId="44990"/>
    <cellStyle name="Note 2 16 2 6" xfId="44991"/>
    <cellStyle name="Note 2 16 20" xfId="44992"/>
    <cellStyle name="Note 2 16 21" xfId="44993"/>
    <cellStyle name="Note 2 16 22" xfId="44994"/>
    <cellStyle name="Note 2 16 22 2" xfId="44995"/>
    <cellStyle name="Note 2 16 23" xfId="44996"/>
    <cellStyle name="Note 2 16 3" xfId="44997"/>
    <cellStyle name="Note 2 16 3 2" xfId="44998"/>
    <cellStyle name="Note 2 16 3 3" xfId="44999"/>
    <cellStyle name="Note 2 16 3 4" xfId="45000"/>
    <cellStyle name="Note 2 16 3 5" xfId="45001"/>
    <cellStyle name="Note 2 16 3 5 2" xfId="45002"/>
    <cellStyle name="Note 2 16 3 6" xfId="45003"/>
    <cellStyle name="Note 2 16 4" xfId="45004"/>
    <cellStyle name="Note 2 16 4 2" xfId="45005"/>
    <cellStyle name="Note 2 16 4 3" xfId="45006"/>
    <cellStyle name="Note 2 16 4 4" xfId="45007"/>
    <cellStyle name="Note 2 16 4 5" xfId="45008"/>
    <cellStyle name="Note 2 16 4 5 2" xfId="45009"/>
    <cellStyle name="Note 2 16 4 6" xfId="45010"/>
    <cellStyle name="Note 2 16 5" xfId="45011"/>
    <cellStyle name="Note 2 16 5 2" xfId="45012"/>
    <cellStyle name="Note 2 16 5 3" xfId="45013"/>
    <cellStyle name="Note 2 16 5 4" xfId="45014"/>
    <cellStyle name="Note 2 16 5 5" xfId="45015"/>
    <cellStyle name="Note 2 16 5 5 2" xfId="45016"/>
    <cellStyle name="Note 2 16 5 6" xfId="45017"/>
    <cellStyle name="Note 2 16 6" xfId="45018"/>
    <cellStyle name="Note 2 16 6 2" xfId="45019"/>
    <cellStyle name="Note 2 16 6 3" xfId="45020"/>
    <cellStyle name="Note 2 16 6 4" xfId="45021"/>
    <cellStyle name="Note 2 16 6 5" xfId="45022"/>
    <cellStyle name="Note 2 16 6 5 2" xfId="45023"/>
    <cellStyle name="Note 2 16 6 6" xfId="45024"/>
    <cellStyle name="Note 2 16 7" xfId="45025"/>
    <cellStyle name="Note 2 16 7 2" xfId="45026"/>
    <cellStyle name="Note 2 16 7 3" xfId="45027"/>
    <cellStyle name="Note 2 16 7 4" xfId="45028"/>
    <cellStyle name="Note 2 16 7 5" xfId="45029"/>
    <cellStyle name="Note 2 16 7 5 2" xfId="45030"/>
    <cellStyle name="Note 2 16 7 6" xfId="45031"/>
    <cellStyle name="Note 2 16 8" xfId="45032"/>
    <cellStyle name="Note 2 16 8 2" xfId="45033"/>
    <cellStyle name="Note 2 16 8 3" xfId="45034"/>
    <cellStyle name="Note 2 16 8 4" xfId="45035"/>
    <cellStyle name="Note 2 16 8 5" xfId="45036"/>
    <cellStyle name="Note 2 16 8 5 2" xfId="45037"/>
    <cellStyle name="Note 2 16 8 6" xfId="45038"/>
    <cellStyle name="Note 2 16 9" xfId="45039"/>
    <cellStyle name="Note 2 16 9 2" xfId="45040"/>
    <cellStyle name="Note 2 16 9 3" xfId="45041"/>
    <cellStyle name="Note 2 16 9 4" xfId="45042"/>
    <cellStyle name="Note 2 16 9 5" xfId="45043"/>
    <cellStyle name="Note 2 16 9 5 2" xfId="45044"/>
    <cellStyle name="Note 2 16 9 6" xfId="45045"/>
    <cellStyle name="Note 2 17" xfId="45046"/>
    <cellStyle name="Note 2 17 10" xfId="45047"/>
    <cellStyle name="Note 2 17 10 2" xfId="45048"/>
    <cellStyle name="Note 2 17 10 3" xfId="45049"/>
    <cellStyle name="Note 2 17 10 4" xfId="45050"/>
    <cellStyle name="Note 2 17 10 5" xfId="45051"/>
    <cellStyle name="Note 2 17 10 5 2" xfId="45052"/>
    <cellStyle name="Note 2 17 10 6" xfId="45053"/>
    <cellStyle name="Note 2 17 11" xfId="45054"/>
    <cellStyle name="Note 2 17 11 2" xfId="45055"/>
    <cellStyle name="Note 2 17 11 3" xfId="45056"/>
    <cellStyle name="Note 2 17 11 4" xfId="45057"/>
    <cellStyle name="Note 2 17 11 5" xfId="45058"/>
    <cellStyle name="Note 2 17 11 5 2" xfId="45059"/>
    <cellStyle name="Note 2 17 11 6" xfId="45060"/>
    <cellStyle name="Note 2 17 12" xfId="45061"/>
    <cellStyle name="Note 2 17 12 2" xfId="45062"/>
    <cellStyle name="Note 2 17 12 3" xfId="45063"/>
    <cellStyle name="Note 2 17 12 4" xfId="45064"/>
    <cellStyle name="Note 2 17 12 5" xfId="45065"/>
    <cellStyle name="Note 2 17 12 5 2" xfId="45066"/>
    <cellStyle name="Note 2 17 12 6" xfId="45067"/>
    <cellStyle name="Note 2 17 13" xfId="45068"/>
    <cellStyle name="Note 2 17 13 2" xfId="45069"/>
    <cellStyle name="Note 2 17 13 3" xfId="45070"/>
    <cellStyle name="Note 2 17 13 4" xfId="45071"/>
    <cellStyle name="Note 2 17 13 5" xfId="45072"/>
    <cellStyle name="Note 2 17 13 5 2" xfId="45073"/>
    <cellStyle name="Note 2 17 13 6" xfId="45074"/>
    <cellStyle name="Note 2 17 14" xfId="45075"/>
    <cellStyle name="Note 2 17 14 2" xfId="45076"/>
    <cellStyle name="Note 2 17 14 3" xfId="45077"/>
    <cellStyle name="Note 2 17 14 4" xfId="45078"/>
    <cellStyle name="Note 2 17 14 5" xfId="45079"/>
    <cellStyle name="Note 2 17 14 5 2" xfId="45080"/>
    <cellStyle name="Note 2 17 14 6" xfId="45081"/>
    <cellStyle name="Note 2 17 15" xfId="45082"/>
    <cellStyle name="Note 2 17 15 2" xfId="45083"/>
    <cellStyle name="Note 2 17 15 3" xfId="45084"/>
    <cellStyle name="Note 2 17 15 4" xfId="45085"/>
    <cellStyle name="Note 2 17 15 5" xfId="45086"/>
    <cellStyle name="Note 2 17 15 5 2" xfId="45087"/>
    <cellStyle name="Note 2 17 15 6" xfId="45088"/>
    <cellStyle name="Note 2 17 16" xfId="45089"/>
    <cellStyle name="Note 2 17 16 2" xfId="45090"/>
    <cellStyle name="Note 2 17 16 3" xfId="45091"/>
    <cellStyle name="Note 2 17 16 4" xfId="45092"/>
    <cellStyle name="Note 2 17 16 5" xfId="45093"/>
    <cellStyle name="Note 2 17 16 5 2" xfId="45094"/>
    <cellStyle name="Note 2 17 16 6" xfId="45095"/>
    <cellStyle name="Note 2 17 17" xfId="45096"/>
    <cellStyle name="Note 2 17 17 2" xfId="45097"/>
    <cellStyle name="Note 2 17 17 3" xfId="45098"/>
    <cellStyle name="Note 2 17 17 4" xfId="45099"/>
    <cellStyle name="Note 2 17 17 5" xfId="45100"/>
    <cellStyle name="Note 2 17 17 5 2" xfId="45101"/>
    <cellStyle name="Note 2 17 17 6" xfId="45102"/>
    <cellStyle name="Note 2 17 18" xfId="45103"/>
    <cellStyle name="Note 2 17 18 2" xfId="45104"/>
    <cellStyle name="Note 2 17 18 3" xfId="45105"/>
    <cellStyle name="Note 2 17 18 4" xfId="45106"/>
    <cellStyle name="Note 2 17 18 5" xfId="45107"/>
    <cellStyle name="Note 2 17 18 5 2" xfId="45108"/>
    <cellStyle name="Note 2 17 18 6" xfId="45109"/>
    <cellStyle name="Note 2 17 19" xfId="45110"/>
    <cellStyle name="Note 2 17 2" xfId="45111"/>
    <cellStyle name="Note 2 17 2 2" xfId="45112"/>
    <cellStyle name="Note 2 17 2 3" xfId="45113"/>
    <cellStyle name="Note 2 17 2 4" xfId="45114"/>
    <cellStyle name="Note 2 17 2 5" xfId="45115"/>
    <cellStyle name="Note 2 17 2 5 2" xfId="45116"/>
    <cellStyle name="Note 2 17 2 6" xfId="45117"/>
    <cellStyle name="Note 2 17 20" xfId="45118"/>
    <cellStyle name="Note 2 17 21" xfId="45119"/>
    <cellStyle name="Note 2 17 22" xfId="45120"/>
    <cellStyle name="Note 2 17 22 2" xfId="45121"/>
    <cellStyle name="Note 2 17 23" xfId="45122"/>
    <cellStyle name="Note 2 17 3" xfId="45123"/>
    <cellStyle name="Note 2 17 3 2" xfId="45124"/>
    <cellStyle name="Note 2 17 3 3" xfId="45125"/>
    <cellStyle name="Note 2 17 3 4" xfId="45126"/>
    <cellStyle name="Note 2 17 3 5" xfId="45127"/>
    <cellStyle name="Note 2 17 3 5 2" xfId="45128"/>
    <cellStyle name="Note 2 17 3 6" xfId="45129"/>
    <cellStyle name="Note 2 17 4" xfId="45130"/>
    <cellStyle name="Note 2 17 4 2" xfId="45131"/>
    <cellStyle name="Note 2 17 4 3" xfId="45132"/>
    <cellStyle name="Note 2 17 4 4" xfId="45133"/>
    <cellStyle name="Note 2 17 4 5" xfId="45134"/>
    <cellStyle name="Note 2 17 4 5 2" xfId="45135"/>
    <cellStyle name="Note 2 17 4 6" xfId="45136"/>
    <cellStyle name="Note 2 17 5" xfId="45137"/>
    <cellStyle name="Note 2 17 5 2" xfId="45138"/>
    <cellStyle name="Note 2 17 5 3" xfId="45139"/>
    <cellStyle name="Note 2 17 5 4" xfId="45140"/>
    <cellStyle name="Note 2 17 5 5" xfId="45141"/>
    <cellStyle name="Note 2 17 5 5 2" xfId="45142"/>
    <cellStyle name="Note 2 17 5 6" xfId="45143"/>
    <cellStyle name="Note 2 17 6" xfId="45144"/>
    <cellStyle name="Note 2 17 6 2" xfId="45145"/>
    <cellStyle name="Note 2 17 6 3" xfId="45146"/>
    <cellStyle name="Note 2 17 6 4" xfId="45147"/>
    <cellStyle name="Note 2 17 6 5" xfId="45148"/>
    <cellStyle name="Note 2 17 6 5 2" xfId="45149"/>
    <cellStyle name="Note 2 17 6 6" xfId="45150"/>
    <cellStyle name="Note 2 17 7" xfId="45151"/>
    <cellStyle name="Note 2 17 7 2" xfId="45152"/>
    <cellStyle name="Note 2 17 7 3" xfId="45153"/>
    <cellStyle name="Note 2 17 7 4" xfId="45154"/>
    <cellStyle name="Note 2 17 7 5" xfId="45155"/>
    <cellStyle name="Note 2 17 7 5 2" xfId="45156"/>
    <cellStyle name="Note 2 17 7 6" xfId="45157"/>
    <cellStyle name="Note 2 17 8" xfId="45158"/>
    <cellStyle name="Note 2 17 8 2" xfId="45159"/>
    <cellStyle name="Note 2 17 8 3" xfId="45160"/>
    <cellStyle name="Note 2 17 8 4" xfId="45161"/>
    <cellStyle name="Note 2 17 8 5" xfId="45162"/>
    <cellStyle name="Note 2 17 8 5 2" xfId="45163"/>
    <cellStyle name="Note 2 17 8 6" xfId="45164"/>
    <cellStyle name="Note 2 17 9" xfId="45165"/>
    <cellStyle name="Note 2 17 9 2" xfId="45166"/>
    <cellStyle name="Note 2 17 9 3" xfId="45167"/>
    <cellStyle name="Note 2 17 9 4" xfId="45168"/>
    <cellStyle name="Note 2 17 9 5" xfId="45169"/>
    <cellStyle name="Note 2 17 9 5 2" xfId="45170"/>
    <cellStyle name="Note 2 17 9 6" xfId="45171"/>
    <cellStyle name="Note 2 18" xfId="45172"/>
    <cellStyle name="Note 2 18 10" xfId="45173"/>
    <cellStyle name="Note 2 18 10 2" xfId="45174"/>
    <cellStyle name="Note 2 18 10 3" xfId="45175"/>
    <cellStyle name="Note 2 18 10 4" xfId="45176"/>
    <cellStyle name="Note 2 18 10 5" xfId="45177"/>
    <cellStyle name="Note 2 18 10 5 2" xfId="45178"/>
    <cellStyle name="Note 2 18 10 6" xfId="45179"/>
    <cellStyle name="Note 2 18 11" xfId="45180"/>
    <cellStyle name="Note 2 18 11 2" xfId="45181"/>
    <cellStyle name="Note 2 18 11 3" xfId="45182"/>
    <cellStyle name="Note 2 18 11 4" xfId="45183"/>
    <cellStyle name="Note 2 18 11 5" xfId="45184"/>
    <cellStyle name="Note 2 18 11 5 2" xfId="45185"/>
    <cellStyle name="Note 2 18 11 6" xfId="45186"/>
    <cellStyle name="Note 2 18 12" xfId="45187"/>
    <cellStyle name="Note 2 18 12 2" xfId="45188"/>
    <cellStyle name="Note 2 18 12 3" xfId="45189"/>
    <cellStyle name="Note 2 18 12 4" xfId="45190"/>
    <cellStyle name="Note 2 18 12 5" xfId="45191"/>
    <cellStyle name="Note 2 18 12 5 2" xfId="45192"/>
    <cellStyle name="Note 2 18 12 6" xfId="45193"/>
    <cellStyle name="Note 2 18 13" xfId="45194"/>
    <cellStyle name="Note 2 18 13 2" xfId="45195"/>
    <cellStyle name="Note 2 18 13 3" xfId="45196"/>
    <cellStyle name="Note 2 18 13 4" xfId="45197"/>
    <cellStyle name="Note 2 18 13 5" xfId="45198"/>
    <cellStyle name="Note 2 18 13 5 2" xfId="45199"/>
    <cellStyle name="Note 2 18 13 6" xfId="45200"/>
    <cellStyle name="Note 2 18 14" xfId="45201"/>
    <cellStyle name="Note 2 18 14 2" xfId="45202"/>
    <cellStyle name="Note 2 18 14 3" xfId="45203"/>
    <cellStyle name="Note 2 18 14 4" xfId="45204"/>
    <cellStyle name="Note 2 18 14 5" xfId="45205"/>
    <cellStyle name="Note 2 18 14 5 2" xfId="45206"/>
    <cellStyle name="Note 2 18 14 6" xfId="45207"/>
    <cellStyle name="Note 2 18 15" xfId="45208"/>
    <cellStyle name="Note 2 18 15 2" xfId="45209"/>
    <cellStyle name="Note 2 18 15 3" xfId="45210"/>
    <cellStyle name="Note 2 18 15 4" xfId="45211"/>
    <cellStyle name="Note 2 18 15 5" xfId="45212"/>
    <cellStyle name="Note 2 18 15 5 2" xfId="45213"/>
    <cellStyle name="Note 2 18 15 6" xfId="45214"/>
    <cellStyle name="Note 2 18 16" xfId="45215"/>
    <cellStyle name="Note 2 18 16 2" xfId="45216"/>
    <cellStyle name="Note 2 18 16 3" xfId="45217"/>
    <cellStyle name="Note 2 18 16 4" xfId="45218"/>
    <cellStyle name="Note 2 18 16 5" xfId="45219"/>
    <cellStyle name="Note 2 18 16 5 2" xfId="45220"/>
    <cellStyle name="Note 2 18 16 6" xfId="45221"/>
    <cellStyle name="Note 2 18 17" xfId="45222"/>
    <cellStyle name="Note 2 18 17 2" xfId="45223"/>
    <cellStyle name="Note 2 18 17 3" xfId="45224"/>
    <cellStyle name="Note 2 18 17 4" xfId="45225"/>
    <cellStyle name="Note 2 18 17 5" xfId="45226"/>
    <cellStyle name="Note 2 18 17 5 2" xfId="45227"/>
    <cellStyle name="Note 2 18 17 6" xfId="45228"/>
    <cellStyle name="Note 2 18 18" xfId="45229"/>
    <cellStyle name="Note 2 18 18 2" xfId="45230"/>
    <cellStyle name="Note 2 18 18 3" xfId="45231"/>
    <cellStyle name="Note 2 18 18 4" xfId="45232"/>
    <cellStyle name="Note 2 18 18 5" xfId="45233"/>
    <cellStyle name="Note 2 18 18 5 2" xfId="45234"/>
    <cellStyle name="Note 2 18 18 6" xfId="45235"/>
    <cellStyle name="Note 2 18 19" xfId="45236"/>
    <cellStyle name="Note 2 18 2" xfId="45237"/>
    <cellStyle name="Note 2 18 2 2" xfId="45238"/>
    <cellStyle name="Note 2 18 2 3" xfId="45239"/>
    <cellStyle name="Note 2 18 2 4" xfId="45240"/>
    <cellStyle name="Note 2 18 2 5" xfId="45241"/>
    <cellStyle name="Note 2 18 2 5 2" xfId="45242"/>
    <cellStyle name="Note 2 18 2 6" xfId="45243"/>
    <cellStyle name="Note 2 18 20" xfId="45244"/>
    <cellStyle name="Note 2 18 21" xfId="45245"/>
    <cellStyle name="Note 2 18 22" xfId="45246"/>
    <cellStyle name="Note 2 18 22 2" xfId="45247"/>
    <cellStyle name="Note 2 18 23" xfId="45248"/>
    <cellStyle name="Note 2 18 3" xfId="45249"/>
    <cellStyle name="Note 2 18 3 2" xfId="45250"/>
    <cellStyle name="Note 2 18 3 3" xfId="45251"/>
    <cellStyle name="Note 2 18 3 4" xfId="45252"/>
    <cellStyle name="Note 2 18 3 5" xfId="45253"/>
    <cellStyle name="Note 2 18 3 5 2" xfId="45254"/>
    <cellStyle name="Note 2 18 3 6" xfId="45255"/>
    <cellStyle name="Note 2 18 4" xfId="45256"/>
    <cellStyle name="Note 2 18 4 2" xfId="45257"/>
    <cellStyle name="Note 2 18 4 3" xfId="45258"/>
    <cellStyle name="Note 2 18 4 4" xfId="45259"/>
    <cellStyle name="Note 2 18 4 5" xfId="45260"/>
    <cellStyle name="Note 2 18 4 5 2" xfId="45261"/>
    <cellStyle name="Note 2 18 4 6" xfId="45262"/>
    <cellStyle name="Note 2 18 5" xfId="45263"/>
    <cellStyle name="Note 2 18 5 2" xfId="45264"/>
    <cellStyle name="Note 2 18 5 3" xfId="45265"/>
    <cellStyle name="Note 2 18 5 4" xfId="45266"/>
    <cellStyle name="Note 2 18 5 5" xfId="45267"/>
    <cellStyle name="Note 2 18 5 5 2" xfId="45268"/>
    <cellStyle name="Note 2 18 5 6" xfId="45269"/>
    <cellStyle name="Note 2 18 6" xfId="45270"/>
    <cellStyle name="Note 2 18 6 2" xfId="45271"/>
    <cellStyle name="Note 2 18 6 3" xfId="45272"/>
    <cellStyle name="Note 2 18 6 4" xfId="45273"/>
    <cellStyle name="Note 2 18 6 5" xfId="45274"/>
    <cellStyle name="Note 2 18 6 5 2" xfId="45275"/>
    <cellStyle name="Note 2 18 6 6" xfId="45276"/>
    <cellStyle name="Note 2 18 7" xfId="45277"/>
    <cellStyle name="Note 2 18 7 2" xfId="45278"/>
    <cellStyle name="Note 2 18 7 3" xfId="45279"/>
    <cellStyle name="Note 2 18 7 4" xfId="45280"/>
    <cellStyle name="Note 2 18 7 5" xfId="45281"/>
    <cellStyle name="Note 2 18 7 5 2" xfId="45282"/>
    <cellStyle name="Note 2 18 7 6" xfId="45283"/>
    <cellStyle name="Note 2 18 8" xfId="45284"/>
    <cellStyle name="Note 2 18 8 2" xfId="45285"/>
    <cellStyle name="Note 2 18 8 3" xfId="45286"/>
    <cellStyle name="Note 2 18 8 4" xfId="45287"/>
    <cellStyle name="Note 2 18 8 5" xfId="45288"/>
    <cellStyle name="Note 2 18 8 5 2" xfId="45289"/>
    <cellStyle name="Note 2 18 8 6" xfId="45290"/>
    <cellStyle name="Note 2 18 9" xfId="45291"/>
    <cellStyle name="Note 2 18 9 2" xfId="45292"/>
    <cellStyle name="Note 2 18 9 3" xfId="45293"/>
    <cellStyle name="Note 2 18 9 4" xfId="45294"/>
    <cellStyle name="Note 2 18 9 5" xfId="45295"/>
    <cellStyle name="Note 2 18 9 5 2" xfId="45296"/>
    <cellStyle name="Note 2 18 9 6" xfId="45297"/>
    <cellStyle name="Note 2 19" xfId="45298"/>
    <cellStyle name="Note 2 19 10" xfId="45299"/>
    <cellStyle name="Note 2 19 10 2" xfId="45300"/>
    <cellStyle name="Note 2 19 10 3" xfId="45301"/>
    <cellStyle name="Note 2 19 10 4" xfId="45302"/>
    <cellStyle name="Note 2 19 10 5" xfId="45303"/>
    <cellStyle name="Note 2 19 10 5 2" xfId="45304"/>
    <cellStyle name="Note 2 19 10 6" xfId="45305"/>
    <cellStyle name="Note 2 19 11" xfId="45306"/>
    <cellStyle name="Note 2 19 11 2" xfId="45307"/>
    <cellStyle name="Note 2 19 11 3" xfId="45308"/>
    <cellStyle name="Note 2 19 11 4" xfId="45309"/>
    <cellStyle name="Note 2 19 11 5" xfId="45310"/>
    <cellStyle name="Note 2 19 11 5 2" xfId="45311"/>
    <cellStyle name="Note 2 19 11 6" xfId="45312"/>
    <cellStyle name="Note 2 19 12" xfId="45313"/>
    <cellStyle name="Note 2 19 12 2" xfId="45314"/>
    <cellStyle name="Note 2 19 12 3" xfId="45315"/>
    <cellStyle name="Note 2 19 12 4" xfId="45316"/>
    <cellStyle name="Note 2 19 12 5" xfId="45317"/>
    <cellStyle name="Note 2 19 12 5 2" xfId="45318"/>
    <cellStyle name="Note 2 19 12 6" xfId="45319"/>
    <cellStyle name="Note 2 19 13" xfId="45320"/>
    <cellStyle name="Note 2 19 13 2" xfId="45321"/>
    <cellStyle name="Note 2 19 13 3" xfId="45322"/>
    <cellStyle name="Note 2 19 13 4" xfId="45323"/>
    <cellStyle name="Note 2 19 13 5" xfId="45324"/>
    <cellStyle name="Note 2 19 13 5 2" xfId="45325"/>
    <cellStyle name="Note 2 19 13 6" xfId="45326"/>
    <cellStyle name="Note 2 19 14" xfId="45327"/>
    <cellStyle name="Note 2 19 14 2" xfId="45328"/>
    <cellStyle name="Note 2 19 14 3" xfId="45329"/>
    <cellStyle name="Note 2 19 14 4" xfId="45330"/>
    <cellStyle name="Note 2 19 14 5" xfId="45331"/>
    <cellStyle name="Note 2 19 14 5 2" xfId="45332"/>
    <cellStyle name="Note 2 19 14 6" xfId="45333"/>
    <cellStyle name="Note 2 19 15" xfId="45334"/>
    <cellStyle name="Note 2 19 15 2" xfId="45335"/>
    <cellStyle name="Note 2 19 15 3" xfId="45336"/>
    <cellStyle name="Note 2 19 15 4" xfId="45337"/>
    <cellStyle name="Note 2 19 15 5" xfId="45338"/>
    <cellStyle name="Note 2 19 15 5 2" xfId="45339"/>
    <cellStyle name="Note 2 19 15 6" xfId="45340"/>
    <cellStyle name="Note 2 19 16" xfId="45341"/>
    <cellStyle name="Note 2 19 16 2" xfId="45342"/>
    <cellStyle name="Note 2 19 16 3" xfId="45343"/>
    <cellStyle name="Note 2 19 16 4" xfId="45344"/>
    <cellStyle name="Note 2 19 16 5" xfId="45345"/>
    <cellStyle name="Note 2 19 16 5 2" xfId="45346"/>
    <cellStyle name="Note 2 19 16 6" xfId="45347"/>
    <cellStyle name="Note 2 19 17" xfId="45348"/>
    <cellStyle name="Note 2 19 17 2" xfId="45349"/>
    <cellStyle name="Note 2 19 17 3" xfId="45350"/>
    <cellStyle name="Note 2 19 17 4" xfId="45351"/>
    <cellStyle name="Note 2 19 17 5" xfId="45352"/>
    <cellStyle name="Note 2 19 17 5 2" xfId="45353"/>
    <cellStyle name="Note 2 19 17 6" xfId="45354"/>
    <cellStyle name="Note 2 19 18" xfId="45355"/>
    <cellStyle name="Note 2 19 18 2" xfId="45356"/>
    <cellStyle name="Note 2 19 18 3" xfId="45357"/>
    <cellStyle name="Note 2 19 18 4" xfId="45358"/>
    <cellStyle name="Note 2 19 18 5" xfId="45359"/>
    <cellStyle name="Note 2 19 18 5 2" xfId="45360"/>
    <cellStyle name="Note 2 19 18 6" xfId="45361"/>
    <cellStyle name="Note 2 19 19" xfId="45362"/>
    <cellStyle name="Note 2 19 2" xfId="45363"/>
    <cellStyle name="Note 2 19 2 2" xfId="45364"/>
    <cellStyle name="Note 2 19 2 3" xfId="45365"/>
    <cellStyle name="Note 2 19 2 4" xfId="45366"/>
    <cellStyle name="Note 2 19 2 5" xfId="45367"/>
    <cellStyle name="Note 2 19 2 5 2" xfId="45368"/>
    <cellStyle name="Note 2 19 2 6" xfId="45369"/>
    <cellStyle name="Note 2 19 20" xfId="45370"/>
    <cellStyle name="Note 2 19 21" xfId="45371"/>
    <cellStyle name="Note 2 19 22" xfId="45372"/>
    <cellStyle name="Note 2 19 22 2" xfId="45373"/>
    <cellStyle name="Note 2 19 23" xfId="45374"/>
    <cellStyle name="Note 2 19 3" xfId="45375"/>
    <cellStyle name="Note 2 19 3 2" xfId="45376"/>
    <cellStyle name="Note 2 19 3 3" xfId="45377"/>
    <cellStyle name="Note 2 19 3 4" xfId="45378"/>
    <cellStyle name="Note 2 19 3 5" xfId="45379"/>
    <cellStyle name="Note 2 19 3 5 2" xfId="45380"/>
    <cellStyle name="Note 2 19 3 6" xfId="45381"/>
    <cellStyle name="Note 2 19 4" xfId="45382"/>
    <cellStyle name="Note 2 19 4 2" xfId="45383"/>
    <cellStyle name="Note 2 19 4 3" xfId="45384"/>
    <cellStyle name="Note 2 19 4 4" xfId="45385"/>
    <cellStyle name="Note 2 19 4 5" xfId="45386"/>
    <cellStyle name="Note 2 19 4 5 2" xfId="45387"/>
    <cellStyle name="Note 2 19 4 6" xfId="45388"/>
    <cellStyle name="Note 2 19 5" xfId="45389"/>
    <cellStyle name="Note 2 19 5 2" xfId="45390"/>
    <cellStyle name="Note 2 19 5 3" xfId="45391"/>
    <cellStyle name="Note 2 19 5 4" xfId="45392"/>
    <cellStyle name="Note 2 19 5 5" xfId="45393"/>
    <cellStyle name="Note 2 19 5 5 2" xfId="45394"/>
    <cellStyle name="Note 2 19 5 6" xfId="45395"/>
    <cellStyle name="Note 2 19 6" xfId="45396"/>
    <cellStyle name="Note 2 19 6 2" xfId="45397"/>
    <cellStyle name="Note 2 19 6 3" xfId="45398"/>
    <cellStyle name="Note 2 19 6 4" xfId="45399"/>
    <cellStyle name="Note 2 19 6 5" xfId="45400"/>
    <cellStyle name="Note 2 19 6 5 2" xfId="45401"/>
    <cellStyle name="Note 2 19 6 6" xfId="45402"/>
    <cellStyle name="Note 2 19 7" xfId="45403"/>
    <cellStyle name="Note 2 19 7 2" xfId="45404"/>
    <cellStyle name="Note 2 19 7 3" xfId="45405"/>
    <cellStyle name="Note 2 19 7 4" xfId="45406"/>
    <cellStyle name="Note 2 19 7 5" xfId="45407"/>
    <cellStyle name="Note 2 19 7 5 2" xfId="45408"/>
    <cellStyle name="Note 2 19 7 6" xfId="45409"/>
    <cellStyle name="Note 2 19 8" xfId="45410"/>
    <cellStyle name="Note 2 19 8 2" xfId="45411"/>
    <cellStyle name="Note 2 19 8 3" xfId="45412"/>
    <cellStyle name="Note 2 19 8 4" xfId="45413"/>
    <cellStyle name="Note 2 19 8 5" xfId="45414"/>
    <cellStyle name="Note 2 19 8 5 2" xfId="45415"/>
    <cellStyle name="Note 2 19 8 6" xfId="45416"/>
    <cellStyle name="Note 2 19 9" xfId="45417"/>
    <cellStyle name="Note 2 19 9 2" xfId="45418"/>
    <cellStyle name="Note 2 19 9 3" xfId="45419"/>
    <cellStyle name="Note 2 19 9 4" xfId="45420"/>
    <cellStyle name="Note 2 19 9 5" xfId="45421"/>
    <cellStyle name="Note 2 19 9 5 2" xfId="45422"/>
    <cellStyle name="Note 2 19 9 6" xfId="45423"/>
    <cellStyle name="Note 2 2" xfId="45424"/>
    <cellStyle name="Note 2 2 10" xfId="45425"/>
    <cellStyle name="Note 2 2 10 2" xfId="45426"/>
    <cellStyle name="Note 2 2 10 2 2" xfId="49782"/>
    <cellStyle name="Note 2 2 10 3" xfId="45427"/>
    <cellStyle name="Note 2 2 10 4" xfId="45428"/>
    <cellStyle name="Note 2 2 10 5" xfId="45429"/>
    <cellStyle name="Note 2 2 10 5 2" xfId="45430"/>
    <cellStyle name="Note 2 2 10 6" xfId="45431"/>
    <cellStyle name="Note 2 2 11" xfId="45432"/>
    <cellStyle name="Note 2 2 11 2" xfId="45433"/>
    <cellStyle name="Note 2 2 11 2 2" xfId="49783"/>
    <cellStyle name="Note 2 2 11 3" xfId="45434"/>
    <cellStyle name="Note 2 2 11 4" xfId="45435"/>
    <cellStyle name="Note 2 2 11 5" xfId="45436"/>
    <cellStyle name="Note 2 2 11 5 2" xfId="45437"/>
    <cellStyle name="Note 2 2 11 6" xfId="45438"/>
    <cellStyle name="Note 2 2 12" xfId="45439"/>
    <cellStyle name="Note 2 2 12 2" xfId="45440"/>
    <cellStyle name="Note 2 2 12 2 2" xfId="49784"/>
    <cellStyle name="Note 2 2 12 3" xfId="45441"/>
    <cellStyle name="Note 2 2 12 4" xfId="45442"/>
    <cellStyle name="Note 2 2 12 5" xfId="45443"/>
    <cellStyle name="Note 2 2 12 5 2" xfId="45444"/>
    <cellStyle name="Note 2 2 12 6" xfId="45445"/>
    <cellStyle name="Note 2 2 13" xfId="45446"/>
    <cellStyle name="Note 2 2 13 2" xfId="45447"/>
    <cellStyle name="Note 2 2 13 2 2" xfId="49785"/>
    <cellStyle name="Note 2 2 13 3" xfId="45448"/>
    <cellStyle name="Note 2 2 13 4" xfId="45449"/>
    <cellStyle name="Note 2 2 13 5" xfId="45450"/>
    <cellStyle name="Note 2 2 13 5 2" xfId="45451"/>
    <cellStyle name="Note 2 2 13 6" xfId="45452"/>
    <cellStyle name="Note 2 2 14" xfId="45453"/>
    <cellStyle name="Note 2 2 14 2" xfId="45454"/>
    <cellStyle name="Note 2 2 14 3" xfId="45455"/>
    <cellStyle name="Note 2 2 14 4" xfId="45456"/>
    <cellStyle name="Note 2 2 14 5" xfId="45457"/>
    <cellStyle name="Note 2 2 14 5 2" xfId="45458"/>
    <cellStyle name="Note 2 2 14 6" xfId="45459"/>
    <cellStyle name="Note 2 2 15" xfId="45460"/>
    <cellStyle name="Note 2 2 15 2" xfId="45461"/>
    <cellStyle name="Note 2 2 15 3" xfId="45462"/>
    <cellStyle name="Note 2 2 15 4" xfId="45463"/>
    <cellStyle name="Note 2 2 15 5" xfId="45464"/>
    <cellStyle name="Note 2 2 15 5 2" xfId="45465"/>
    <cellStyle name="Note 2 2 15 6" xfId="45466"/>
    <cellStyle name="Note 2 2 16" xfId="45467"/>
    <cellStyle name="Note 2 2 16 2" xfId="45468"/>
    <cellStyle name="Note 2 2 16 3" xfId="45469"/>
    <cellStyle name="Note 2 2 16 4" xfId="45470"/>
    <cellStyle name="Note 2 2 16 5" xfId="45471"/>
    <cellStyle name="Note 2 2 16 5 2" xfId="45472"/>
    <cellStyle name="Note 2 2 16 6" xfId="45473"/>
    <cellStyle name="Note 2 2 17" xfId="45474"/>
    <cellStyle name="Note 2 2 17 2" xfId="45475"/>
    <cellStyle name="Note 2 2 17 3" xfId="45476"/>
    <cellStyle name="Note 2 2 17 4" xfId="45477"/>
    <cellStyle name="Note 2 2 17 5" xfId="45478"/>
    <cellStyle name="Note 2 2 17 5 2" xfId="45479"/>
    <cellStyle name="Note 2 2 17 6" xfId="45480"/>
    <cellStyle name="Note 2 2 18" xfId="45481"/>
    <cellStyle name="Note 2 2 18 2" xfId="45482"/>
    <cellStyle name="Note 2 2 18 3" xfId="45483"/>
    <cellStyle name="Note 2 2 18 4" xfId="45484"/>
    <cellStyle name="Note 2 2 18 5" xfId="45485"/>
    <cellStyle name="Note 2 2 18 5 2" xfId="45486"/>
    <cellStyle name="Note 2 2 18 6" xfId="45487"/>
    <cellStyle name="Note 2 2 19" xfId="45488"/>
    <cellStyle name="Note 2 2 2" xfId="45489"/>
    <cellStyle name="Note 2 2 2 2" xfId="45490"/>
    <cellStyle name="Note 2 2 2 2 2" xfId="49786"/>
    <cellStyle name="Note 2 2 2 3" xfId="45491"/>
    <cellStyle name="Note 2 2 2 3 2" xfId="49787"/>
    <cellStyle name="Note 2 2 2 4" xfId="45492"/>
    <cellStyle name="Note 2 2 2 4 2" xfId="49788"/>
    <cellStyle name="Note 2 2 2 5" xfId="45493"/>
    <cellStyle name="Note 2 2 2 5 2" xfId="45494"/>
    <cellStyle name="Note 2 2 2 5 2 2" xfId="49789"/>
    <cellStyle name="Note 2 2 2 6" xfId="45495"/>
    <cellStyle name="Note 2 2 2 6 2" xfId="49790"/>
    <cellStyle name="Note 2 2 2 7" xfId="49791"/>
    <cellStyle name="Note 2 2 20" xfId="45496"/>
    <cellStyle name="Note 2 2 21" xfId="45497"/>
    <cellStyle name="Note 2 2 22" xfId="45498"/>
    <cellStyle name="Note 2 2 22 2" xfId="45499"/>
    <cellStyle name="Note 2 2 23" xfId="45500"/>
    <cellStyle name="Note 2 2 3" xfId="45501"/>
    <cellStyle name="Note 2 2 3 2" xfId="45502"/>
    <cellStyle name="Note 2 2 3 2 2" xfId="49792"/>
    <cellStyle name="Note 2 2 3 3" xfId="45503"/>
    <cellStyle name="Note 2 2 3 3 2" xfId="49793"/>
    <cellStyle name="Note 2 2 3 4" xfId="45504"/>
    <cellStyle name="Note 2 2 3 4 2" xfId="49794"/>
    <cellStyle name="Note 2 2 3 5" xfId="45505"/>
    <cellStyle name="Note 2 2 3 5 2" xfId="45506"/>
    <cellStyle name="Note 2 2 3 5 2 2" xfId="49795"/>
    <cellStyle name="Note 2 2 3 6" xfId="45507"/>
    <cellStyle name="Note 2 2 3 6 2" xfId="49796"/>
    <cellStyle name="Note 2 2 3 7" xfId="49797"/>
    <cellStyle name="Note 2 2 4" xfId="45508"/>
    <cellStyle name="Note 2 2 4 2" xfId="45509"/>
    <cellStyle name="Note 2 2 4 2 2" xfId="49798"/>
    <cellStyle name="Note 2 2 4 3" xfId="45510"/>
    <cellStyle name="Note 2 2 4 3 2" xfId="49799"/>
    <cellStyle name="Note 2 2 4 4" xfId="45511"/>
    <cellStyle name="Note 2 2 4 4 2" xfId="49800"/>
    <cellStyle name="Note 2 2 4 5" xfId="45512"/>
    <cellStyle name="Note 2 2 4 5 2" xfId="45513"/>
    <cellStyle name="Note 2 2 4 5 2 2" xfId="49801"/>
    <cellStyle name="Note 2 2 4 6" xfId="45514"/>
    <cellStyle name="Note 2 2 4 6 2" xfId="49802"/>
    <cellStyle name="Note 2 2 4 7" xfId="49803"/>
    <cellStyle name="Note 2 2 5" xfId="45515"/>
    <cellStyle name="Note 2 2 5 2" xfId="45516"/>
    <cellStyle name="Note 2 2 5 2 2" xfId="49804"/>
    <cellStyle name="Note 2 2 5 3" xfId="45517"/>
    <cellStyle name="Note 2 2 5 3 2" xfId="49805"/>
    <cellStyle name="Note 2 2 5 4" xfId="45518"/>
    <cellStyle name="Note 2 2 5 4 2" xfId="49806"/>
    <cellStyle name="Note 2 2 5 5" xfId="45519"/>
    <cellStyle name="Note 2 2 5 5 2" xfId="45520"/>
    <cellStyle name="Note 2 2 5 5 2 2" xfId="49807"/>
    <cellStyle name="Note 2 2 5 6" xfId="45521"/>
    <cellStyle name="Note 2 2 5 6 2" xfId="49808"/>
    <cellStyle name="Note 2 2 5 7" xfId="49809"/>
    <cellStyle name="Note 2 2 6" xfId="45522"/>
    <cellStyle name="Note 2 2 6 2" xfId="45523"/>
    <cellStyle name="Note 2 2 6 2 2" xfId="49810"/>
    <cellStyle name="Note 2 2 6 3" xfId="45524"/>
    <cellStyle name="Note 2 2 6 3 2" xfId="49811"/>
    <cellStyle name="Note 2 2 6 4" xfId="45525"/>
    <cellStyle name="Note 2 2 6 4 2" xfId="49812"/>
    <cellStyle name="Note 2 2 6 5" xfId="45526"/>
    <cellStyle name="Note 2 2 6 5 2" xfId="45527"/>
    <cellStyle name="Note 2 2 6 5 2 2" xfId="49813"/>
    <cellStyle name="Note 2 2 6 6" xfId="45528"/>
    <cellStyle name="Note 2 2 6 6 2" xfId="49814"/>
    <cellStyle name="Note 2 2 6 7" xfId="49815"/>
    <cellStyle name="Note 2 2 7" xfId="45529"/>
    <cellStyle name="Note 2 2 7 2" xfId="45530"/>
    <cellStyle name="Note 2 2 7 2 2" xfId="49816"/>
    <cellStyle name="Note 2 2 7 3" xfId="45531"/>
    <cellStyle name="Note 2 2 7 3 2" xfId="49817"/>
    <cellStyle name="Note 2 2 7 4" xfId="45532"/>
    <cellStyle name="Note 2 2 7 4 2" xfId="49818"/>
    <cellStyle name="Note 2 2 7 5" xfId="45533"/>
    <cellStyle name="Note 2 2 7 5 2" xfId="45534"/>
    <cellStyle name="Note 2 2 7 5 2 2" xfId="49819"/>
    <cellStyle name="Note 2 2 7 6" xfId="45535"/>
    <cellStyle name="Note 2 2 7 6 2" xfId="49820"/>
    <cellStyle name="Note 2 2 7 7" xfId="49821"/>
    <cellStyle name="Note 2 2 8" xfId="45536"/>
    <cellStyle name="Note 2 2 8 2" xfId="45537"/>
    <cellStyle name="Note 2 2 8 2 2" xfId="49822"/>
    <cellStyle name="Note 2 2 8 3" xfId="45538"/>
    <cellStyle name="Note 2 2 8 4" xfId="45539"/>
    <cellStyle name="Note 2 2 8 5" xfId="45540"/>
    <cellStyle name="Note 2 2 8 5 2" xfId="45541"/>
    <cellStyle name="Note 2 2 8 6" xfId="45542"/>
    <cellStyle name="Note 2 2 9" xfId="45543"/>
    <cellStyle name="Note 2 2 9 2" xfId="45544"/>
    <cellStyle name="Note 2 2 9 2 2" xfId="49823"/>
    <cellStyle name="Note 2 2 9 3" xfId="45545"/>
    <cellStyle name="Note 2 2 9 4" xfId="45546"/>
    <cellStyle name="Note 2 2 9 5" xfId="45547"/>
    <cellStyle name="Note 2 2 9 5 2" xfId="45548"/>
    <cellStyle name="Note 2 2 9 6" xfId="45549"/>
    <cellStyle name="Note 2 20" xfId="45550"/>
    <cellStyle name="Note 2 20 10" xfId="45551"/>
    <cellStyle name="Note 2 20 10 2" xfId="45552"/>
    <cellStyle name="Note 2 20 10 3" xfId="45553"/>
    <cellStyle name="Note 2 20 10 4" xfId="45554"/>
    <cellStyle name="Note 2 20 10 5" xfId="45555"/>
    <cellStyle name="Note 2 20 10 5 2" xfId="45556"/>
    <cellStyle name="Note 2 20 10 6" xfId="45557"/>
    <cellStyle name="Note 2 20 11" xfId="45558"/>
    <cellStyle name="Note 2 20 11 2" xfId="45559"/>
    <cellStyle name="Note 2 20 11 3" xfId="45560"/>
    <cellStyle name="Note 2 20 11 4" xfId="45561"/>
    <cellStyle name="Note 2 20 11 5" xfId="45562"/>
    <cellStyle name="Note 2 20 11 5 2" xfId="45563"/>
    <cellStyle name="Note 2 20 11 6" xfId="45564"/>
    <cellStyle name="Note 2 20 12" xfId="45565"/>
    <cellStyle name="Note 2 20 12 2" xfId="45566"/>
    <cellStyle name="Note 2 20 12 3" xfId="45567"/>
    <cellStyle name="Note 2 20 12 4" xfId="45568"/>
    <cellStyle name="Note 2 20 12 5" xfId="45569"/>
    <cellStyle name="Note 2 20 12 5 2" xfId="45570"/>
    <cellStyle name="Note 2 20 12 6" xfId="45571"/>
    <cellStyle name="Note 2 20 13" xfId="45572"/>
    <cellStyle name="Note 2 20 13 2" xfId="45573"/>
    <cellStyle name="Note 2 20 13 3" xfId="45574"/>
    <cellStyle name="Note 2 20 13 4" xfId="45575"/>
    <cellStyle name="Note 2 20 13 5" xfId="45576"/>
    <cellStyle name="Note 2 20 13 5 2" xfId="45577"/>
    <cellStyle name="Note 2 20 13 6" xfId="45578"/>
    <cellStyle name="Note 2 20 14" xfId="45579"/>
    <cellStyle name="Note 2 20 14 2" xfId="45580"/>
    <cellStyle name="Note 2 20 14 3" xfId="45581"/>
    <cellStyle name="Note 2 20 14 4" xfId="45582"/>
    <cellStyle name="Note 2 20 14 5" xfId="45583"/>
    <cellStyle name="Note 2 20 14 5 2" xfId="45584"/>
    <cellStyle name="Note 2 20 14 6" xfId="45585"/>
    <cellStyle name="Note 2 20 15" xfId="45586"/>
    <cellStyle name="Note 2 20 15 2" xfId="45587"/>
    <cellStyle name="Note 2 20 15 3" xfId="45588"/>
    <cellStyle name="Note 2 20 15 4" xfId="45589"/>
    <cellStyle name="Note 2 20 15 5" xfId="45590"/>
    <cellStyle name="Note 2 20 15 5 2" xfId="45591"/>
    <cellStyle name="Note 2 20 15 6" xfId="45592"/>
    <cellStyle name="Note 2 20 16" xfId="45593"/>
    <cellStyle name="Note 2 20 16 2" xfId="45594"/>
    <cellStyle name="Note 2 20 16 3" xfId="45595"/>
    <cellStyle name="Note 2 20 16 4" xfId="45596"/>
    <cellStyle name="Note 2 20 16 5" xfId="45597"/>
    <cellStyle name="Note 2 20 16 5 2" xfId="45598"/>
    <cellStyle name="Note 2 20 16 6" xfId="45599"/>
    <cellStyle name="Note 2 20 17" xfId="45600"/>
    <cellStyle name="Note 2 20 17 2" xfId="45601"/>
    <cellStyle name="Note 2 20 17 3" xfId="45602"/>
    <cellStyle name="Note 2 20 17 4" xfId="45603"/>
    <cellStyle name="Note 2 20 17 5" xfId="45604"/>
    <cellStyle name="Note 2 20 17 5 2" xfId="45605"/>
    <cellStyle name="Note 2 20 17 6" xfId="45606"/>
    <cellStyle name="Note 2 20 18" xfId="45607"/>
    <cellStyle name="Note 2 20 18 2" xfId="45608"/>
    <cellStyle name="Note 2 20 18 3" xfId="45609"/>
    <cellStyle name="Note 2 20 18 4" xfId="45610"/>
    <cellStyle name="Note 2 20 18 5" xfId="45611"/>
    <cellStyle name="Note 2 20 18 5 2" xfId="45612"/>
    <cellStyle name="Note 2 20 18 6" xfId="45613"/>
    <cellStyle name="Note 2 20 19" xfId="45614"/>
    <cellStyle name="Note 2 20 2" xfId="45615"/>
    <cellStyle name="Note 2 20 2 2" xfId="45616"/>
    <cellStyle name="Note 2 20 2 3" xfId="45617"/>
    <cellStyle name="Note 2 20 2 4" xfId="45618"/>
    <cellStyle name="Note 2 20 2 5" xfId="45619"/>
    <cellStyle name="Note 2 20 2 5 2" xfId="45620"/>
    <cellStyle name="Note 2 20 2 6" xfId="45621"/>
    <cellStyle name="Note 2 20 20" xfId="45622"/>
    <cellStyle name="Note 2 20 21" xfId="45623"/>
    <cellStyle name="Note 2 20 22" xfId="45624"/>
    <cellStyle name="Note 2 20 22 2" xfId="45625"/>
    <cellStyle name="Note 2 20 23" xfId="45626"/>
    <cellStyle name="Note 2 20 3" xfId="45627"/>
    <cellStyle name="Note 2 20 3 2" xfId="45628"/>
    <cellStyle name="Note 2 20 3 3" xfId="45629"/>
    <cellStyle name="Note 2 20 3 4" xfId="45630"/>
    <cellStyle name="Note 2 20 3 5" xfId="45631"/>
    <cellStyle name="Note 2 20 3 5 2" xfId="45632"/>
    <cellStyle name="Note 2 20 3 6" xfId="45633"/>
    <cellStyle name="Note 2 20 4" xfId="45634"/>
    <cellStyle name="Note 2 20 4 2" xfId="45635"/>
    <cellStyle name="Note 2 20 4 3" xfId="45636"/>
    <cellStyle name="Note 2 20 4 4" xfId="45637"/>
    <cellStyle name="Note 2 20 4 5" xfId="45638"/>
    <cellStyle name="Note 2 20 4 5 2" xfId="45639"/>
    <cellStyle name="Note 2 20 4 6" xfId="45640"/>
    <cellStyle name="Note 2 20 5" xfId="45641"/>
    <cellStyle name="Note 2 20 5 2" xfId="45642"/>
    <cellStyle name="Note 2 20 5 3" xfId="45643"/>
    <cellStyle name="Note 2 20 5 4" xfId="45644"/>
    <cellStyle name="Note 2 20 5 5" xfId="45645"/>
    <cellStyle name="Note 2 20 5 5 2" xfId="45646"/>
    <cellStyle name="Note 2 20 5 6" xfId="45647"/>
    <cellStyle name="Note 2 20 6" xfId="45648"/>
    <cellStyle name="Note 2 20 6 2" xfId="45649"/>
    <cellStyle name="Note 2 20 6 3" xfId="45650"/>
    <cellStyle name="Note 2 20 6 4" xfId="45651"/>
    <cellStyle name="Note 2 20 6 5" xfId="45652"/>
    <cellStyle name="Note 2 20 6 5 2" xfId="45653"/>
    <cellStyle name="Note 2 20 6 6" xfId="45654"/>
    <cellStyle name="Note 2 20 7" xfId="45655"/>
    <cellStyle name="Note 2 20 7 2" xfId="45656"/>
    <cellStyle name="Note 2 20 7 3" xfId="45657"/>
    <cellStyle name="Note 2 20 7 4" xfId="45658"/>
    <cellStyle name="Note 2 20 7 5" xfId="45659"/>
    <cellStyle name="Note 2 20 7 5 2" xfId="45660"/>
    <cellStyle name="Note 2 20 7 6" xfId="45661"/>
    <cellStyle name="Note 2 20 8" xfId="45662"/>
    <cellStyle name="Note 2 20 8 2" xfId="45663"/>
    <cellStyle name="Note 2 20 8 3" xfId="45664"/>
    <cellStyle name="Note 2 20 8 4" xfId="45665"/>
    <cellStyle name="Note 2 20 8 5" xfId="45666"/>
    <cellStyle name="Note 2 20 8 5 2" xfId="45667"/>
    <cellStyle name="Note 2 20 8 6" xfId="45668"/>
    <cellStyle name="Note 2 20 9" xfId="45669"/>
    <cellStyle name="Note 2 20 9 2" xfId="45670"/>
    <cellStyle name="Note 2 20 9 3" xfId="45671"/>
    <cellStyle name="Note 2 20 9 4" xfId="45672"/>
    <cellStyle name="Note 2 20 9 5" xfId="45673"/>
    <cellStyle name="Note 2 20 9 5 2" xfId="45674"/>
    <cellStyle name="Note 2 20 9 6" xfId="45675"/>
    <cellStyle name="Note 2 21" xfId="45676"/>
    <cellStyle name="Note 2 21 10" xfId="45677"/>
    <cellStyle name="Note 2 21 10 2" xfId="45678"/>
    <cellStyle name="Note 2 21 10 3" xfId="45679"/>
    <cellStyle name="Note 2 21 10 4" xfId="45680"/>
    <cellStyle name="Note 2 21 10 5" xfId="45681"/>
    <cellStyle name="Note 2 21 10 5 2" xfId="45682"/>
    <cellStyle name="Note 2 21 10 6" xfId="45683"/>
    <cellStyle name="Note 2 21 11" xfId="45684"/>
    <cellStyle name="Note 2 21 11 2" xfId="45685"/>
    <cellStyle name="Note 2 21 11 3" xfId="45686"/>
    <cellStyle name="Note 2 21 11 4" xfId="45687"/>
    <cellStyle name="Note 2 21 11 5" xfId="45688"/>
    <cellStyle name="Note 2 21 11 5 2" xfId="45689"/>
    <cellStyle name="Note 2 21 11 6" xfId="45690"/>
    <cellStyle name="Note 2 21 12" xfId="45691"/>
    <cellStyle name="Note 2 21 12 2" xfId="45692"/>
    <cellStyle name="Note 2 21 12 3" xfId="45693"/>
    <cellStyle name="Note 2 21 12 4" xfId="45694"/>
    <cellStyle name="Note 2 21 12 5" xfId="45695"/>
    <cellStyle name="Note 2 21 12 5 2" xfId="45696"/>
    <cellStyle name="Note 2 21 12 6" xfId="45697"/>
    <cellStyle name="Note 2 21 13" xfId="45698"/>
    <cellStyle name="Note 2 21 13 2" xfId="45699"/>
    <cellStyle name="Note 2 21 13 3" xfId="45700"/>
    <cellStyle name="Note 2 21 13 4" xfId="45701"/>
    <cellStyle name="Note 2 21 13 5" xfId="45702"/>
    <cellStyle name="Note 2 21 13 5 2" xfId="45703"/>
    <cellStyle name="Note 2 21 13 6" xfId="45704"/>
    <cellStyle name="Note 2 21 14" xfId="45705"/>
    <cellStyle name="Note 2 21 14 2" xfId="45706"/>
    <cellStyle name="Note 2 21 14 3" xfId="45707"/>
    <cellStyle name="Note 2 21 14 4" xfId="45708"/>
    <cellStyle name="Note 2 21 14 5" xfId="45709"/>
    <cellStyle name="Note 2 21 14 5 2" xfId="45710"/>
    <cellStyle name="Note 2 21 14 6" xfId="45711"/>
    <cellStyle name="Note 2 21 15" xfId="45712"/>
    <cellStyle name="Note 2 21 15 2" xfId="45713"/>
    <cellStyle name="Note 2 21 15 3" xfId="45714"/>
    <cellStyle name="Note 2 21 15 4" xfId="45715"/>
    <cellStyle name="Note 2 21 15 5" xfId="45716"/>
    <cellStyle name="Note 2 21 15 5 2" xfId="45717"/>
    <cellStyle name="Note 2 21 15 6" xfId="45718"/>
    <cellStyle name="Note 2 21 16" xfId="45719"/>
    <cellStyle name="Note 2 21 16 2" xfId="45720"/>
    <cellStyle name="Note 2 21 16 3" xfId="45721"/>
    <cellStyle name="Note 2 21 16 4" xfId="45722"/>
    <cellStyle name="Note 2 21 16 5" xfId="45723"/>
    <cellStyle name="Note 2 21 16 5 2" xfId="45724"/>
    <cellStyle name="Note 2 21 16 6" xfId="45725"/>
    <cellStyle name="Note 2 21 17" xfId="45726"/>
    <cellStyle name="Note 2 21 17 2" xfId="45727"/>
    <cellStyle name="Note 2 21 17 3" xfId="45728"/>
    <cellStyle name="Note 2 21 17 4" xfId="45729"/>
    <cellStyle name="Note 2 21 17 5" xfId="45730"/>
    <cellStyle name="Note 2 21 17 5 2" xfId="45731"/>
    <cellStyle name="Note 2 21 17 6" xfId="45732"/>
    <cellStyle name="Note 2 21 18" xfId="45733"/>
    <cellStyle name="Note 2 21 18 2" xfId="45734"/>
    <cellStyle name="Note 2 21 18 3" xfId="45735"/>
    <cellStyle name="Note 2 21 18 4" xfId="45736"/>
    <cellStyle name="Note 2 21 18 5" xfId="45737"/>
    <cellStyle name="Note 2 21 18 5 2" xfId="45738"/>
    <cellStyle name="Note 2 21 18 6" xfId="45739"/>
    <cellStyle name="Note 2 21 19" xfId="45740"/>
    <cellStyle name="Note 2 21 2" xfId="45741"/>
    <cellStyle name="Note 2 21 2 2" xfId="45742"/>
    <cellStyle name="Note 2 21 2 3" xfId="45743"/>
    <cellStyle name="Note 2 21 2 4" xfId="45744"/>
    <cellStyle name="Note 2 21 2 5" xfId="45745"/>
    <cellStyle name="Note 2 21 2 5 2" xfId="45746"/>
    <cellStyle name="Note 2 21 2 6" xfId="45747"/>
    <cellStyle name="Note 2 21 20" xfId="45748"/>
    <cellStyle name="Note 2 21 21" xfId="45749"/>
    <cellStyle name="Note 2 21 22" xfId="45750"/>
    <cellStyle name="Note 2 21 22 2" xfId="45751"/>
    <cellStyle name="Note 2 21 23" xfId="45752"/>
    <cellStyle name="Note 2 21 3" xfId="45753"/>
    <cellStyle name="Note 2 21 3 2" xfId="45754"/>
    <cellStyle name="Note 2 21 3 3" xfId="45755"/>
    <cellStyle name="Note 2 21 3 4" xfId="45756"/>
    <cellStyle name="Note 2 21 3 5" xfId="45757"/>
    <cellStyle name="Note 2 21 3 5 2" xfId="45758"/>
    <cellStyle name="Note 2 21 3 6" xfId="45759"/>
    <cellStyle name="Note 2 21 4" xfId="45760"/>
    <cellStyle name="Note 2 21 4 2" xfId="45761"/>
    <cellStyle name="Note 2 21 4 3" xfId="45762"/>
    <cellStyle name="Note 2 21 4 4" xfId="45763"/>
    <cellStyle name="Note 2 21 4 5" xfId="45764"/>
    <cellStyle name="Note 2 21 4 5 2" xfId="45765"/>
    <cellStyle name="Note 2 21 4 6" xfId="45766"/>
    <cellStyle name="Note 2 21 5" xfId="45767"/>
    <cellStyle name="Note 2 21 5 2" xfId="45768"/>
    <cellStyle name="Note 2 21 5 3" xfId="45769"/>
    <cellStyle name="Note 2 21 5 4" xfId="45770"/>
    <cellStyle name="Note 2 21 5 5" xfId="45771"/>
    <cellStyle name="Note 2 21 5 5 2" xfId="45772"/>
    <cellStyle name="Note 2 21 5 6" xfId="45773"/>
    <cellStyle name="Note 2 21 6" xfId="45774"/>
    <cellStyle name="Note 2 21 6 2" xfId="45775"/>
    <cellStyle name="Note 2 21 6 3" xfId="45776"/>
    <cellStyle name="Note 2 21 6 4" xfId="45777"/>
    <cellStyle name="Note 2 21 6 5" xfId="45778"/>
    <cellStyle name="Note 2 21 6 5 2" xfId="45779"/>
    <cellStyle name="Note 2 21 6 6" xfId="45780"/>
    <cellStyle name="Note 2 21 7" xfId="45781"/>
    <cellStyle name="Note 2 21 7 2" xfId="45782"/>
    <cellStyle name="Note 2 21 7 3" xfId="45783"/>
    <cellStyle name="Note 2 21 7 4" xfId="45784"/>
    <cellStyle name="Note 2 21 7 5" xfId="45785"/>
    <cellStyle name="Note 2 21 7 5 2" xfId="45786"/>
    <cellStyle name="Note 2 21 7 6" xfId="45787"/>
    <cellStyle name="Note 2 21 8" xfId="45788"/>
    <cellStyle name="Note 2 21 8 2" xfId="45789"/>
    <cellStyle name="Note 2 21 8 3" xfId="45790"/>
    <cellStyle name="Note 2 21 8 4" xfId="45791"/>
    <cellStyle name="Note 2 21 8 5" xfId="45792"/>
    <cellStyle name="Note 2 21 8 5 2" xfId="45793"/>
    <cellStyle name="Note 2 21 8 6" xfId="45794"/>
    <cellStyle name="Note 2 21 9" xfId="45795"/>
    <cellStyle name="Note 2 21 9 2" xfId="45796"/>
    <cellStyle name="Note 2 21 9 3" xfId="45797"/>
    <cellStyle name="Note 2 21 9 4" xfId="45798"/>
    <cellStyle name="Note 2 21 9 5" xfId="45799"/>
    <cellStyle name="Note 2 21 9 5 2" xfId="45800"/>
    <cellStyle name="Note 2 21 9 6" xfId="45801"/>
    <cellStyle name="Note 2 22" xfId="45802"/>
    <cellStyle name="Note 2 22 2" xfId="45803"/>
    <cellStyle name="Note 2 22 3" xfId="45804"/>
    <cellStyle name="Note 2 22 4" xfId="45805"/>
    <cellStyle name="Note 2 22 5" xfId="45806"/>
    <cellStyle name="Note 2 22 5 2" xfId="45807"/>
    <cellStyle name="Note 2 22 6" xfId="45808"/>
    <cellStyle name="Note 2 23" xfId="45809"/>
    <cellStyle name="Note 2 23 2" xfId="45810"/>
    <cellStyle name="Note 2 23 3" xfId="45811"/>
    <cellStyle name="Note 2 23 4" xfId="45812"/>
    <cellStyle name="Note 2 23 5" xfId="45813"/>
    <cellStyle name="Note 2 23 5 2" xfId="45814"/>
    <cellStyle name="Note 2 23 6" xfId="45815"/>
    <cellStyle name="Note 2 24" xfId="45816"/>
    <cellStyle name="Note 2 24 2" xfId="45817"/>
    <cellStyle name="Note 2 24 3" xfId="45818"/>
    <cellStyle name="Note 2 24 4" xfId="45819"/>
    <cellStyle name="Note 2 24 5" xfId="45820"/>
    <cellStyle name="Note 2 24 5 2" xfId="45821"/>
    <cellStyle name="Note 2 24 6" xfId="45822"/>
    <cellStyle name="Note 2 25" xfId="45823"/>
    <cellStyle name="Note 2 25 2" xfId="45824"/>
    <cellStyle name="Note 2 25 3" xfId="45825"/>
    <cellStyle name="Note 2 25 4" xfId="45826"/>
    <cellStyle name="Note 2 25 5" xfId="45827"/>
    <cellStyle name="Note 2 25 5 2" xfId="45828"/>
    <cellStyle name="Note 2 25 6" xfId="45829"/>
    <cellStyle name="Note 2 26" xfId="45830"/>
    <cellStyle name="Note 2 26 2" xfId="45831"/>
    <cellStyle name="Note 2 26 3" xfId="45832"/>
    <cellStyle name="Note 2 26 4" xfId="45833"/>
    <cellStyle name="Note 2 26 5" xfId="45834"/>
    <cellStyle name="Note 2 26 5 2" xfId="45835"/>
    <cellStyle name="Note 2 26 6" xfId="45836"/>
    <cellStyle name="Note 2 27" xfId="45837"/>
    <cellStyle name="Note 2 27 2" xfId="45838"/>
    <cellStyle name="Note 2 27 3" xfId="45839"/>
    <cellStyle name="Note 2 27 4" xfId="45840"/>
    <cellStyle name="Note 2 27 5" xfId="45841"/>
    <cellStyle name="Note 2 27 5 2" xfId="45842"/>
    <cellStyle name="Note 2 27 6" xfId="45843"/>
    <cellStyle name="Note 2 28" xfId="45844"/>
    <cellStyle name="Note 2 28 2" xfId="45845"/>
    <cellStyle name="Note 2 28 3" xfId="45846"/>
    <cellStyle name="Note 2 28 4" xfId="45847"/>
    <cellStyle name="Note 2 28 5" xfId="45848"/>
    <cellStyle name="Note 2 28 5 2" xfId="45849"/>
    <cellStyle name="Note 2 28 6" xfId="45850"/>
    <cellStyle name="Note 2 29" xfId="45851"/>
    <cellStyle name="Note 2 29 2" xfId="45852"/>
    <cellStyle name="Note 2 29 3" xfId="45853"/>
    <cellStyle name="Note 2 29 4" xfId="45854"/>
    <cellStyle name="Note 2 29 5" xfId="45855"/>
    <cellStyle name="Note 2 29 5 2" xfId="45856"/>
    <cellStyle name="Note 2 29 6" xfId="45857"/>
    <cellStyle name="Note 2 3" xfId="45858"/>
    <cellStyle name="Note 2 3 10" xfId="45859"/>
    <cellStyle name="Note 2 3 10 2" xfId="45860"/>
    <cellStyle name="Note 2 3 10 3" xfId="45861"/>
    <cellStyle name="Note 2 3 10 4" xfId="45862"/>
    <cellStyle name="Note 2 3 10 5" xfId="45863"/>
    <cellStyle name="Note 2 3 10 5 2" xfId="45864"/>
    <cellStyle name="Note 2 3 10 6" xfId="45865"/>
    <cellStyle name="Note 2 3 11" xfId="45866"/>
    <cellStyle name="Note 2 3 11 2" xfId="45867"/>
    <cellStyle name="Note 2 3 11 3" xfId="45868"/>
    <cellStyle name="Note 2 3 11 4" xfId="45869"/>
    <cellStyle name="Note 2 3 11 5" xfId="45870"/>
    <cellStyle name="Note 2 3 11 5 2" xfId="45871"/>
    <cellStyle name="Note 2 3 11 6" xfId="45872"/>
    <cellStyle name="Note 2 3 12" xfId="45873"/>
    <cellStyle name="Note 2 3 12 2" xfId="45874"/>
    <cellStyle name="Note 2 3 12 3" xfId="45875"/>
    <cellStyle name="Note 2 3 12 4" xfId="45876"/>
    <cellStyle name="Note 2 3 12 5" xfId="45877"/>
    <cellStyle name="Note 2 3 12 5 2" xfId="45878"/>
    <cellStyle name="Note 2 3 12 6" xfId="45879"/>
    <cellStyle name="Note 2 3 13" xfId="45880"/>
    <cellStyle name="Note 2 3 13 2" xfId="45881"/>
    <cellStyle name="Note 2 3 13 3" xfId="45882"/>
    <cellStyle name="Note 2 3 13 4" xfId="45883"/>
    <cellStyle name="Note 2 3 13 5" xfId="45884"/>
    <cellStyle name="Note 2 3 13 5 2" xfId="45885"/>
    <cellStyle name="Note 2 3 13 6" xfId="45886"/>
    <cellStyle name="Note 2 3 14" xfId="45887"/>
    <cellStyle name="Note 2 3 14 2" xfId="45888"/>
    <cellStyle name="Note 2 3 14 3" xfId="45889"/>
    <cellStyle name="Note 2 3 14 4" xfId="45890"/>
    <cellStyle name="Note 2 3 14 5" xfId="45891"/>
    <cellStyle name="Note 2 3 14 5 2" xfId="45892"/>
    <cellStyle name="Note 2 3 14 6" xfId="45893"/>
    <cellStyle name="Note 2 3 15" xfId="45894"/>
    <cellStyle name="Note 2 3 15 2" xfId="45895"/>
    <cellStyle name="Note 2 3 15 3" xfId="45896"/>
    <cellStyle name="Note 2 3 15 4" xfId="45897"/>
    <cellStyle name="Note 2 3 15 5" xfId="45898"/>
    <cellStyle name="Note 2 3 15 5 2" xfId="45899"/>
    <cellStyle name="Note 2 3 15 6" xfId="45900"/>
    <cellStyle name="Note 2 3 16" xfId="45901"/>
    <cellStyle name="Note 2 3 16 2" xfId="45902"/>
    <cellStyle name="Note 2 3 16 3" xfId="45903"/>
    <cellStyle name="Note 2 3 16 4" xfId="45904"/>
    <cellStyle name="Note 2 3 16 5" xfId="45905"/>
    <cellStyle name="Note 2 3 16 5 2" xfId="45906"/>
    <cellStyle name="Note 2 3 16 6" xfId="45907"/>
    <cellStyle name="Note 2 3 17" xfId="45908"/>
    <cellStyle name="Note 2 3 17 2" xfId="45909"/>
    <cellStyle name="Note 2 3 17 3" xfId="45910"/>
    <cellStyle name="Note 2 3 17 4" xfId="45911"/>
    <cellStyle name="Note 2 3 17 5" xfId="45912"/>
    <cellStyle name="Note 2 3 17 5 2" xfId="45913"/>
    <cellStyle name="Note 2 3 17 6" xfId="45914"/>
    <cellStyle name="Note 2 3 18" xfId="45915"/>
    <cellStyle name="Note 2 3 18 2" xfId="45916"/>
    <cellStyle name="Note 2 3 18 3" xfId="45917"/>
    <cellStyle name="Note 2 3 18 4" xfId="45918"/>
    <cellStyle name="Note 2 3 18 5" xfId="45919"/>
    <cellStyle name="Note 2 3 18 5 2" xfId="45920"/>
    <cellStyle name="Note 2 3 18 6" xfId="45921"/>
    <cellStyle name="Note 2 3 19" xfId="45922"/>
    <cellStyle name="Note 2 3 2" xfId="45923"/>
    <cellStyle name="Note 2 3 2 2" xfId="45924"/>
    <cellStyle name="Note 2 3 2 2 2" xfId="49824"/>
    <cellStyle name="Note 2 3 2 3" xfId="45925"/>
    <cellStyle name="Note 2 3 2 4" xfId="45926"/>
    <cellStyle name="Note 2 3 2 5" xfId="45927"/>
    <cellStyle name="Note 2 3 2 5 2" xfId="45928"/>
    <cellStyle name="Note 2 3 2 6" xfId="45929"/>
    <cellStyle name="Note 2 3 20" xfId="45930"/>
    <cellStyle name="Note 2 3 21" xfId="45931"/>
    <cellStyle name="Note 2 3 22" xfId="45932"/>
    <cellStyle name="Note 2 3 22 2" xfId="45933"/>
    <cellStyle name="Note 2 3 23" xfId="45934"/>
    <cellStyle name="Note 2 3 3" xfId="45935"/>
    <cellStyle name="Note 2 3 3 2" xfId="45936"/>
    <cellStyle name="Note 2 3 3 2 2" xfId="49825"/>
    <cellStyle name="Note 2 3 3 3" xfId="45937"/>
    <cellStyle name="Note 2 3 3 4" xfId="45938"/>
    <cellStyle name="Note 2 3 3 5" xfId="45939"/>
    <cellStyle name="Note 2 3 3 5 2" xfId="45940"/>
    <cellStyle name="Note 2 3 3 6" xfId="45941"/>
    <cellStyle name="Note 2 3 4" xfId="45942"/>
    <cellStyle name="Note 2 3 4 2" xfId="45943"/>
    <cellStyle name="Note 2 3 4 2 2" xfId="49826"/>
    <cellStyle name="Note 2 3 4 3" xfId="45944"/>
    <cellStyle name="Note 2 3 4 4" xfId="45945"/>
    <cellStyle name="Note 2 3 4 5" xfId="45946"/>
    <cellStyle name="Note 2 3 4 5 2" xfId="45947"/>
    <cellStyle name="Note 2 3 4 6" xfId="45948"/>
    <cellStyle name="Note 2 3 5" xfId="45949"/>
    <cellStyle name="Note 2 3 5 2" xfId="45950"/>
    <cellStyle name="Note 2 3 5 2 2" xfId="49827"/>
    <cellStyle name="Note 2 3 5 3" xfId="45951"/>
    <cellStyle name="Note 2 3 5 4" xfId="45952"/>
    <cellStyle name="Note 2 3 5 5" xfId="45953"/>
    <cellStyle name="Note 2 3 5 5 2" xfId="45954"/>
    <cellStyle name="Note 2 3 5 6" xfId="45955"/>
    <cellStyle name="Note 2 3 6" xfId="45956"/>
    <cellStyle name="Note 2 3 6 2" xfId="45957"/>
    <cellStyle name="Note 2 3 6 2 2" xfId="49828"/>
    <cellStyle name="Note 2 3 6 3" xfId="45958"/>
    <cellStyle name="Note 2 3 6 4" xfId="45959"/>
    <cellStyle name="Note 2 3 6 5" xfId="45960"/>
    <cellStyle name="Note 2 3 6 5 2" xfId="45961"/>
    <cellStyle name="Note 2 3 6 6" xfId="45962"/>
    <cellStyle name="Note 2 3 7" xfId="45963"/>
    <cellStyle name="Note 2 3 7 2" xfId="45964"/>
    <cellStyle name="Note 2 3 7 2 2" xfId="49829"/>
    <cellStyle name="Note 2 3 7 3" xfId="45965"/>
    <cellStyle name="Note 2 3 7 4" xfId="45966"/>
    <cellStyle name="Note 2 3 7 5" xfId="45967"/>
    <cellStyle name="Note 2 3 7 5 2" xfId="45968"/>
    <cellStyle name="Note 2 3 7 6" xfId="45969"/>
    <cellStyle name="Note 2 3 8" xfId="45970"/>
    <cellStyle name="Note 2 3 8 2" xfId="45971"/>
    <cellStyle name="Note 2 3 8 3" xfId="45972"/>
    <cellStyle name="Note 2 3 8 4" xfId="45973"/>
    <cellStyle name="Note 2 3 8 5" xfId="45974"/>
    <cellStyle name="Note 2 3 8 5 2" xfId="45975"/>
    <cellStyle name="Note 2 3 8 6" xfId="45976"/>
    <cellStyle name="Note 2 3 9" xfId="45977"/>
    <cellStyle name="Note 2 3 9 2" xfId="45978"/>
    <cellStyle name="Note 2 3 9 3" xfId="45979"/>
    <cellStyle name="Note 2 3 9 4" xfId="45980"/>
    <cellStyle name="Note 2 3 9 5" xfId="45981"/>
    <cellStyle name="Note 2 3 9 5 2" xfId="45982"/>
    <cellStyle name="Note 2 3 9 6" xfId="45983"/>
    <cellStyle name="Note 2 30" xfId="45984"/>
    <cellStyle name="Note 2 30 2" xfId="45985"/>
    <cellStyle name="Note 2 30 3" xfId="45986"/>
    <cellStyle name="Note 2 30 4" xfId="45987"/>
    <cellStyle name="Note 2 30 5" xfId="45988"/>
    <cellStyle name="Note 2 30 5 2" xfId="45989"/>
    <cellStyle name="Note 2 30 6" xfId="45990"/>
    <cellStyle name="Note 2 31" xfId="45991"/>
    <cellStyle name="Note 2 31 2" xfId="45992"/>
    <cellStyle name="Note 2 31 3" xfId="45993"/>
    <cellStyle name="Note 2 31 4" xfId="45994"/>
    <cellStyle name="Note 2 31 5" xfId="45995"/>
    <cellStyle name="Note 2 31 5 2" xfId="45996"/>
    <cellStyle name="Note 2 31 6" xfId="45997"/>
    <cellStyle name="Note 2 32" xfId="45998"/>
    <cellStyle name="Note 2 32 2" xfId="45999"/>
    <cellStyle name="Note 2 32 3" xfId="46000"/>
    <cellStyle name="Note 2 32 4" xfId="46001"/>
    <cellStyle name="Note 2 32 5" xfId="46002"/>
    <cellStyle name="Note 2 32 5 2" xfId="46003"/>
    <cellStyle name="Note 2 32 6" xfId="46004"/>
    <cellStyle name="Note 2 33" xfId="46005"/>
    <cellStyle name="Note 2 33 2" xfId="46006"/>
    <cellStyle name="Note 2 33 3" xfId="46007"/>
    <cellStyle name="Note 2 33 4" xfId="46008"/>
    <cellStyle name="Note 2 33 5" xfId="46009"/>
    <cellStyle name="Note 2 33 5 2" xfId="46010"/>
    <cellStyle name="Note 2 33 6" xfId="46011"/>
    <cellStyle name="Note 2 34" xfId="46012"/>
    <cellStyle name="Note 2 34 2" xfId="46013"/>
    <cellStyle name="Note 2 34 3" xfId="46014"/>
    <cellStyle name="Note 2 34 4" xfId="46015"/>
    <cellStyle name="Note 2 34 5" xfId="46016"/>
    <cellStyle name="Note 2 34 5 2" xfId="46017"/>
    <cellStyle name="Note 2 34 6" xfId="46018"/>
    <cellStyle name="Note 2 35" xfId="46019"/>
    <cellStyle name="Note 2 35 2" xfId="46020"/>
    <cellStyle name="Note 2 35 3" xfId="46021"/>
    <cellStyle name="Note 2 35 4" xfId="46022"/>
    <cellStyle name="Note 2 35 5" xfId="46023"/>
    <cellStyle name="Note 2 35 5 2" xfId="46024"/>
    <cellStyle name="Note 2 35 6" xfId="46025"/>
    <cellStyle name="Note 2 36" xfId="46026"/>
    <cellStyle name="Note 2 36 2" xfId="46027"/>
    <cellStyle name="Note 2 36 3" xfId="46028"/>
    <cellStyle name="Note 2 36 4" xfId="46029"/>
    <cellStyle name="Note 2 36 5" xfId="46030"/>
    <cellStyle name="Note 2 36 5 2" xfId="46031"/>
    <cellStyle name="Note 2 36 6" xfId="46032"/>
    <cellStyle name="Note 2 37" xfId="46033"/>
    <cellStyle name="Note 2 37 2" xfId="46034"/>
    <cellStyle name="Note 2 37 3" xfId="46035"/>
    <cellStyle name="Note 2 37 4" xfId="46036"/>
    <cellStyle name="Note 2 37 5" xfId="46037"/>
    <cellStyle name="Note 2 37 5 2" xfId="46038"/>
    <cellStyle name="Note 2 37 6" xfId="46039"/>
    <cellStyle name="Note 2 38" xfId="46040"/>
    <cellStyle name="Note 2 38 2" xfId="46041"/>
    <cellStyle name="Note 2 38 3" xfId="46042"/>
    <cellStyle name="Note 2 38 4" xfId="46043"/>
    <cellStyle name="Note 2 38 5" xfId="46044"/>
    <cellStyle name="Note 2 38 5 2" xfId="46045"/>
    <cellStyle name="Note 2 38 6" xfId="46046"/>
    <cellStyle name="Note 2 39" xfId="46047"/>
    <cellStyle name="Note 2 39 2" xfId="46048"/>
    <cellStyle name="Note 2 39 2 2" xfId="46049"/>
    <cellStyle name="Note 2 4" xfId="46050"/>
    <cellStyle name="Note 2 4 10" xfId="46051"/>
    <cellStyle name="Note 2 4 10 2" xfId="46052"/>
    <cellStyle name="Note 2 4 10 3" xfId="46053"/>
    <cellStyle name="Note 2 4 10 4" xfId="46054"/>
    <cellStyle name="Note 2 4 10 5" xfId="46055"/>
    <cellStyle name="Note 2 4 10 5 2" xfId="46056"/>
    <cellStyle name="Note 2 4 10 6" xfId="46057"/>
    <cellStyle name="Note 2 4 11" xfId="46058"/>
    <cellStyle name="Note 2 4 11 2" xfId="46059"/>
    <cellStyle name="Note 2 4 11 3" xfId="46060"/>
    <cellStyle name="Note 2 4 11 4" xfId="46061"/>
    <cellStyle name="Note 2 4 11 5" xfId="46062"/>
    <cellStyle name="Note 2 4 11 5 2" xfId="46063"/>
    <cellStyle name="Note 2 4 11 6" xfId="46064"/>
    <cellStyle name="Note 2 4 12" xfId="46065"/>
    <cellStyle name="Note 2 4 12 2" xfId="46066"/>
    <cellStyle name="Note 2 4 12 3" xfId="46067"/>
    <cellStyle name="Note 2 4 12 4" xfId="46068"/>
    <cellStyle name="Note 2 4 12 5" xfId="46069"/>
    <cellStyle name="Note 2 4 12 5 2" xfId="46070"/>
    <cellStyle name="Note 2 4 12 6" xfId="46071"/>
    <cellStyle name="Note 2 4 13" xfId="46072"/>
    <cellStyle name="Note 2 4 13 2" xfId="46073"/>
    <cellStyle name="Note 2 4 13 3" xfId="46074"/>
    <cellStyle name="Note 2 4 13 4" xfId="46075"/>
    <cellStyle name="Note 2 4 13 5" xfId="46076"/>
    <cellStyle name="Note 2 4 13 5 2" xfId="46077"/>
    <cellStyle name="Note 2 4 13 6" xfId="46078"/>
    <cellStyle name="Note 2 4 14" xfId="46079"/>
    <cellStyle name="Note 2 4 14 2" xfId="46080"/>
    <cellStyle name="Note 2 4 14 3" xfId="46081"/>
    <cellStyle name="Note 2 4 14 4" xfId="46082"/>
    <cellStyle name="Note 2 4 14 5" xfId="46083"/>
    <cellStyle name="Note 2 4 14 5 2" xfId="46084"/>
    <cellStyle name="Note 2 4 14 6" xfId="46085"/>
    <cellStyle name="Note 2 4 15" xfId="46086"/>
    <cellStyle name="Note 2 4 15 2" xfId="46087"/>
    <cellStyle name="Note 2 4 15 3" xfId="46088"/>
    <cellStyle name="Note 2 4 15 4" xfId="46089"/>
    <cellStyle name="Note 2 4 15 5" xfId="46090"/>
    <cellStyle name="Note 2 4 15 5 2" xfId="46091"/>
    <cellStyle name="Note 2 4 15 6" xfId="46092"/>
    <cellStyle name="Note 2 4 16" xfId="46093"/>
    <cellStyle name="Note 2 4 16 2" xfId="46094"/>
    <cellStyle name="Note 2 4 16 3" xfId="46095"/>
    <cellStyle name="Note 2 4 16 4" xfId="46096"/>
    <cellStyle name="Note 2 4 16 5" xfId="46097"/>
    <cellStyle name="Note 2 4 16 5 2" xfId="46098"/>
    <cellStyle name="Note 2 4 16 6" xfId="46099"/>
    <cellStyle name="Note 2 4 17" xfId="46100"/>
    <cellStyle name="Note 2 4 17 2" xfId="46101"/>
    <cellStyle name="Note 2 4 17 3" xfId="46102"/>
    <cellStyle name="Note 2 4 17 4" xfId="46103"/>
    <cellStyle name="Note 2 4 17 5" xfId="46104"/>
    <cellStyle name="Note 2 4 17 5 2" xfId="46105"/>
    <cellStyle name="Note 2 4 17 6" xfId="46106"/>
    <cellStyle name="Note 2 4 18" xfId="46107"/>
    <cellStyle name="Note 2 4 18 2" xfId="46108"/>
    <cellStyle name="Note 2 4 18 3" xfId="46109"/>
    <cellStyle name="Note 2 4 18 4" xfId="46110"/>
    <cellStyle name="Note 2 4 18 5" xfId="46111"/>
    <cellStyle name="Note 2 4 18 5 2" xfId="46112"/>
    <cellStyle name="Note 2 4 18 6" xfId="46113"/>
    <cellStyle name="Note 2 4 19" xfId="46114"/>
    <cellStyle name="Note 2 4 2" xfId="46115"/>
    <cellStyle name="Note 2 4 2 2" xfId="46116"/>
    <cellStyle name="Note 2 4 2 2 2" xfId="49830"/>
    <cellStyle name="Note 2 4 2 3" xfId="46117"/>
    <cellStyle name="Note 2 4 2 4" xfId="46118"/>
    <cellStyle name="Note 2 4 2 5" xfId="46119"/>
    <cellStyle name="Note 2 4 2 5 2" xfId="46120"/>
    <cellStyle name="Note 2 4 2 6" xfId="46121"/>
    <cellStyle name="Note 2 4 20" xfId="46122"/>
    <cellStyle name="Note 2 4 21" xfId="46123"/>
    <cellStyle name="Note 2 4 22" xfId="46124"/>
    <cellStyle name="Note 2 4 22 2" xfId="46125"/>
    <cellStyle name="Note 2 4 23" xfId="46126"/>
    <cellStyle name="Note 2 4 3" xfId="46127"/>
    <cellStyle name="Note 2 4 3 2" xfId="46128"/>
    <cellStyle name="Note 2 4 3 2 2" xfId="49831"/>
    <cellStyle name="Note 2 4 3 3" xfId="46129"/>
    <cellStyle name="Note 2 4 3 4" xfId="46130"/>
    <cellStyle name="Note 2 4 3 5" xfId="46131"/>
    <cellStyle name="Note 2 4 3 5 2" xfId="46132"/>
    <cellStyle name="Note 2 4 3 6" xfId="46133"/>
    <cellStyle name="Note 2 4 4" xfId="46134"/>
    <cellStyle name="Note 2 4 4 2" xfId="46135"/>
    <cellStyle name="Note 2 4 4 2 2" xfId="49832"/>
    <cellStyle name="Note 2 4 4 3" xfId="46136"/>
    <cellStyle name="Note 2 4 4 4" xfId="46137"/>
    <cellStyle name="Note 2 4 4 5" xfId="46138"/>
    <cellStyle name="Note 2 4 4 5 2" xfId="46139"/>
    <cellStyle name="Note 2 4 4 6" xfId="46140"/>
    <cellStyle name="Note 2 4 5" xfId="46141"/>
    <cellStyle name="Note 2 4 5 2" xfId="46142"/>
    <cellStyle name="Note 2 4 5 2 2" xfId="49833"/>
    <cellStyle name="Note 2 4 5 3" xfId="46143"/>
    <cellStyle name="Note 2 4 5 4" xfId="46144"/>
    <cellStyle name="Note 2 4 5 5" xfId="46145"/>
    <cellStyle name="Note 2 4 5 5 2" xfId="46146"/>
    <cellStyle name="Note 2 4 5 6" xfId="46147"/>
    <cellStyle name="Note 2 4 6" xfId="46148"/>
    <cellStyle name="Note 2 4 6 2" xfId="46149"/>
    <cellStyle name="Note 2 4 6 2 2" xfId="49834"/>
    <cellStyle name="Note 2 4 6 3" xfId="46150"/>
    <cellStyle name="Note 2 4 6 4" xfId="46151"/>
    <cellStyle name="Note 2 4 6 5" xfId="46152"/>
    <cellStyle name="Note 2 4 6 5 2" xfId="46153"/>
    <cellStyle name="Note 2 4 6 6" xfId="46154"/>
    <cellStyle name="Note 2 4 7" xfId="46155"/>
    <cellStyle name="Note 2 4 7 2" xfId="46156"/>
    <cellStyle name="Note 2 4 7 3" xfId="46157"/>
    <cellStyle name="Note 2 4 7 4" xfId="46158"/>
    <cellStyle name="Note 2 4 7 5" xfId="46159"/>
    <cellStyle name="Note 2 4 7 5 2" xfId="46160"/>
    <cellStyle name="Note 2 4 7 6" xfId="46161"/>
    <cellStyle name="Note 2 4 8" xfId="46162"/>
    <cellStyle name="Note 2 4 8 2" xfId="46163"/>
    <cellStyle name="Note 2 4 8 3" xfId="46164"/>
    <cellStyle name="Note 2 4 8 4" xfId="46165"/>
    <cellStyle name="Note 2 4 8 5" xfId="46166"/>
    <cellStyle name="Note 2 4 8 5 2" xfId="46167"/>
    <cellStyle name="Note 2 4 8 6" xfId="46168"/>
    <cellStyle name="Note 2 4 9" xfId="46169"/>
    <cellStyle name="Note 2 4 9 2" xfId="46170"/>
    <cellStyle name="Note 2 4 9 3" xfId="46171"/>
    <cellStyle name="Note 2 4 9 4" xfId="46172"/>
    <cellStyle name="Note 2 4 9 5" xfId="46173"/>
    <cellStyle name="Note 2 4 9 5 2" xfId="46174"/>
    <cellStyle name="Note 2 4 9 6" xfId="46175"/>
    <cellStyle name="Note 2 40" xfId="46176"/>
    <cellStyle name="Note 2 40 2" xfId="46177"/>
    <cellStyle name="Note 2 40 2 2" xfId="46178"/>
    <cellStyle name="Note 2 41" xfId="46179"/>
    <cellStyle name="Note 2 41 2" xfId="46180"/>
    <cellStyle name="Note 2 41 2 2" xfId="46181"/>
    <cellStyle name="Note 2 42" xfId="46182"/>
    <cellStyle name="Note 2 42 2" xfId="46183"/>
    <cellStyle name="Note 2 42 3" xfId="46184"/>
    <cellStyle name="Note 2 42 4" xfId="46185"/>
    <cellStyle name="Note 2 42 5" xfId="46186"/>
    <cellStyle name="Note 2 42 5 2" xfId="46187"/>
    <cellStyle name="Note 2 42 6" xfId="46188"/>
    <cellStyle name="Note 2 43" xfId="46189"/>
    <cellStyle name="Note 2 44" xfId="46190"/>
    <cellStyle name="Note 2 45" xfId="46191"/>
    <cellStyle name="Note 2 46" xfId="46192"/>
    <cellStyle name="Note 2 46 2" xfId="46193"/>
    <cellStyle name="Note 2 47" xfId="46194"/>
    <cellStyle name="Note 2 5" xfId="46195"/>
    <cellStyle name="Note 2 5 10" xfId="46196"/>
    <cellStyle name="Note 2 5 10 2" xfId="46197"/>
    <cellStyle name="Note 2 5 10 3" xfId="46198"/>
    <cellStyle name="Note 2 5 10 4" xfId="46199"/>
    <cellStyle name="Note 2 5 10 5" xfId="46200"/>
    <cellStyle name="Note 2 5 10 5 2" xfId="46201"/>
    <cellStyle name="Note 2 5 10 6" xfId="46202"/>
    <cellStyle name="Note 2 5 11" xfId="46203"/>
    <cellStyle name="Note 2 5 11 2" xfId="46204"/>
    <cellStyle name="Note 2 5 11 3" xfId="46205"/>
    <cellStyle name="Note 2 5 11 4" xfId="46206"/>
    <cellStyle name="Note 2 5 11 5" xfId="46207"/>
    <cellStyle name="Note 2 5 11 5 2" xfId="46208"/>
    <cellStyle name="Note 2 5 11 6" xfId="46209"/>
    <cellStyle name="Note 2 5 12" xfId="46210"/>
    <cellStyle name="Note 2 5 12 2" xfId="46211"/>
    <cellStyle name="Note 2 5 12 3" xfId="46212"/>
    <cellStyle name="Note 2 5 12 4" xfId="46213"/>
    <cellStyle name="Note 2 5 12 5" xfId="46214"/>
    <cellStyle name="Note 2 5 12 5 2" xfId="46215"/>
    <cellStyle name="Note 2 5 12 6" xfId="46216"/>
    <cellStyle name="Note 2 5 13" xfId="46217"/>
    <cellStyle name="Note 2 5 13 2" xfId="46218"/>
    <cellStyle name="Note 2 5 13 3" xfId="46219"/>
    <cellStyle name="Note 2 5 13 4" xfId="46220"/>
    <cellStyle name="Note 2 5 13 5" xfId="46221"/>
    <cellStyle name="Note 2 5 13 5 2" xfId="46222"/>
    <cellStyle name="Note 2 5 13 6" xfId="46223"/>
    <cellStyle name="Note 2 5 14" xfId="46224"/>
    <cellStyle name="Note 2 5 14 2" xfId="46225"/>
    <cellStyle name="Note 2 5 14 3" xfId="46226"/>
    <cellStyle name="Note 2 5 14 4" xfId="46227"/>
    <cellStyle name="Note 2 5 14 5" xfId="46228"/>
    <cellStyle name="Note 2 5 14 5 2" xfId="46229"/>
    <cellStyle name="Note 2 5 14 6" xfId="46230"/>
    <cellStyle name="Note 2 5 15" xfId="46231"/>
    <cellStyle name="Note 2 5 15 2" xfId="46232"/>
    <cellStyle name="Note 2 5 15 3" xfId="46233"/>
    <cellStyle name="Note 2 5 15 4" xfId="46234"/>
    <cellStyle name="Note 2 5 15 5" xfId="46235"/>
    <cellStyle name="Note 2 5 15 5 2" xfId="46236"/>
    <cellStyle name="Note 2 5 15 6" xfId="46237"/>
    <cellStyle name="Note 2 5 16" xfId="46238"/>
    <cellStyle name="Note 2 5 16 2" xfId="46239"/>
    <cellStyle name="Note 2 5 16 3" xfId="46240"/>
    <cellStyle name="Note 2 5 16 4" xfId="46241"/>
    <cellStyle name="Note 2 5 16 5" xfId="46242"/>
    <cellStyle name="Note 2 5 16 5 2" xfId="46243"/>
    <cellStyle name="Note 2 5 16 6" xfId="46244"/>
    <cellStyle name="Note 2 5 17" xfId="46245"/>
    <cellStyle name="Note 2 5 17 2" xfId="46246"/>
    <cellStyle name="Note 2 5 17 3" xfId="46247"/>
    <cellStyle name="Note 2 5 17 4" xfId="46248"/>
    <cellStyle name="Note 2 5 17 5" xfId="46249"/>
    <cellStyle name="Note 2 5 17 5 2" xfId="46250"/>
    <cellStyle name="Note 2 5 17 6" xfId="46251"/>
    <cellStyle name="Note 2 5 18" xfId="46252"/>
    <cellStyle name="Note 2 5 18 2" xfId="46253"/>
    <cellStyle name="Note 2 5 18 3" xfId="46254"/>
    <cellStyle name="Note 2 5 18 4" xfId="46255"/>
    <cellStyle name="Note 2 5 18 5" xfId="46256"/>
    <cellStyle name="Note 2 5 18 5 2" xfId="46257"/>
    <cellStyle name="Note 2 5 18 6" xfId="46258"/>
    <cellStyle name="Note 2 5 19" xfId="46259"/>
    <cellStyle name="Note 2 5 2" xfId="46260"/>
    <cellStyle name="Note 2 5 2 2" xfId="46261"/>
    <cellStyle name="Note 2 5 2 2 2" xfId="49835"/>
    <cellStyle name="Note 2 5 2 3" xfId="46262"/>
    <cellStyle name="Note 2 5 2 4" xfId="46263"/>
    <cellStyle name="Note 2 5 2 5" xfId="46264"/>
    <cellStyle name="Note 2 5 2 5 2" xfId="46265"/>
    <cellStyle name="Note 2 5 2 6" xfId="46266"/>
    <cellStyle name="Note 2 5 20" xfId="46267"/>
    <cellStyle name="Note 2 5 21" xfId="46268"/>
    <cellStyle name="Note 2 5 22" xfId="46269"/>
    <cellStyle name="Note 2 5 22 2" xfId="46270"/>
    <cellStyle name="Note 2 5 23" xfId="46271"/>
    <cellStyle name="Note 2 5 3" xfId="46272"/>
    <cellStyle name="Note 2 5 3 2" xfId="46273"/>
    <cellStyle name="Note 2 5 3 2 2" xfId="49836"/>
    <cellStyle name="Note 2 5 3 3" xfId="46274"/>
    <cellStyle name="Note 2 5 3 4" xfId="46275"/>
    <cellStyle name="Note 2 5 3 5" xfId="46276"/>
    <cellStyle name="Note 2 5 3 5 2" xfId="46277"/>
    <cellStyle name="Note 2 5 3 6" xfId="46278"/>
    <cellStyle name="Note 2 5 4" xfId="46279"/>
    <cellStyle name="Note 2 5 4 2" xfId="46280"/>
    <cellStyle name="Note 2 5 4 2 2" xfId="49837"/>
    <cellStyle name="Note 2 5 4 3" xfId="46281"/>
    <cellStyle name="Note 2 5 4 4" xfId="46282"/>
    <cellStyle name="Note 2 5 4 5" xfId="46283"/>
    <cellStyle name="Note 2 5 4 5 2" xfId="46284"/>
    <cellStyle name="Note 2 5 4 6" xfId="46285"/>
    <cellStyle name="Note 2 5 5" xfId="46286"/>
    <cellStyle name="Note 2 5 5 2" xfId="46287"/>
    <cellStyle name="Note 2 5 5 2 2" xfId="49838"/>
    <cellStyle name="Note 2 5 5 3" xfId="46288"/>
    <cellStyle name="Note 2 5 5 4" xfId="46289"/>
    <cellStyle name="Note 2 5 5 5" xfId="46290"/>
    <cellStyle name="Note 2 5 5 5 2" xfId="46291"/>
    <cellStyle name="Note 2 5 5 6" xfId="46292"/>
    <cellStyle name="Note 2 5 6" xfId="46293"/>
    <cellStyle name="Note 2 5 6 2" xfId="46294"/>
    <cellStyle name="Note 2 5 6 2 2" xfId="49839"/>
    <cellStyle name="Note 2 5 6 3" xfId="46295"/>
    <cellStyle name="Note 2 5 6 4" xfId="46296"/>
    <cellStyle name="Note 2 5 6 5" xfId="46297"/>
    <cellStyle name="Note 2 5 6 5 2" xfId="46298"/>
    <cellStyle name="Note 2 5 6 6" xfId="46299"/>
    <cellStyle name="Note 2 5 7" xfId="46300"/>
    <cellStyle name="Note 2 5 7 2" xfId="46301"/>
    <cellStyle name="Note 2 5 7 3" xfId="46302"/>
    <cellStyle name="Note 2 5 7 4" xfId="46303"/>
    <cellStyle name="Note 2 5 7 5" xfId="46304"/>
    <cellStyle name="Note 2 5 7 5 2" xfId="46305"/>
    <cellStyle name="Note 2 5 7 6" xfId="46306"/>
    <cellStyle name="Note 2 5 8" xfId="46307"/>
    <cellStyle name="Note 2 5 8 2" xfId="46308"/>
    <cellStyle name="Note 2 5 8 3" xfId="46309"/>
    <cellStyle name="Note 2 5 8 4" xfId="46310"/>
    <cellStyle name="Note 2 5 8 5" xfId="46311"/>
    <cellStyle name="Note 2 5 8 5 2" xfId="46312"/>
    <cellStyle name="Note 2 5 8 6" xfId="46313"/>
    <cellStyle name="Note 2 5 9" xfId="46314"/>
    <cellStyle name="Note 2 5 9 2" xfId="46315"/>
    <cellStyle name="Note 2 5 9 3" xfId="46316"/>
    <cellStyle name="Note 2 5 9 4" xfId="46317"/>
    <cellStyle name="Note 2 5 9 5" xfId="46318"/>
    <cellStyle name="Note 2 5 9 5 2" xfId="46319"/>
    <cellStyle name="Note 2 5 9 6" xfId="46320"/>
    <cellStyle name="Note 2 6" xfId="46321"/>
    <cellStyle name="Note 2 6 10" xfId="46322"/>
    <cellStyle name="Note 2 6 10 2" xfId="46323"/>
    <cellStyle name="Note 2 6 10 3" xfId="46324"/>
    <cellStyle name="Note 2 6 10 4" xfId="46325"/>
    <cellStyle name="Note 2 6 10 5" xfId="46326"/>
    <cellStyle name="Note 2 6 10 5 2" xfId="46327"/>
    <cellStyle name="Note 2 6 10 6" xfId="46328"/>
    <cellStyle name="Note 2 6 11" xfId="46329"/>
    <cellStyle name="Note 2 6 11 2" xfId="46330"/>
    <cellStyle name="Note 2 6 11 3" xfId="46331"/>
    <cellStyle name="Note 2 6 11 4" xfId="46332"/>
    <cellStyle name="Note 2 6 11 5" xfId="46333"/>
    <cellStyle name="Note 2 6 11 5 2" xfId="46334"/>
    <cellStyle name="Note 2 6 11 6" xfId="46335"/>
    <cellStyle name="Note 2 6 12" xfId="46336"/>
    <cellStyle name="Note 2 6 12 2" xfId="46337"/>
    <cellStyle name="Note 2 6 12 3" xfId="46338"/>
    <cellStyle name="Note 2 6 12 4" xfId="46339"/>
    <cellStyle name="Note 2 6 12 5" xfId="46340"/>
    <cellStyle name="Note 2 6 12 5 2" xfId="46341"/>
    <cellStyle name="Note 2 6 12 6" xfId="46342"/>
    <cellStyle name="Note 2 6 13" xfId="46343"/>
    <cellStyle name="Note 2 6 13 2" xfId="46344"/>
    <cellStyle name="Note 2 6 13 3" xfId="46345"/>
    <cellStyle name="Note 2 6 13 4" xfId="46346"/>
    <cellStyle name="Note 2 6 13 5" xfId="46347"/>
    <cellStyle name="Note 2 6 13 5 2" xfId="46348"/>
    <cellStyle name="Note 2 6 13 6" xfId="46349"/>
    <cellStyle name="Note 2 6 14" xfId="46350"/>
    <cellStyle name="Note 2 6 14 2" xfId="46351"/>
    <cellStyle name="Note 2 6 14 3" xfId="46352"/>
    <cellStyle name="Note 2 6 14 4" xfId="46353"/>
    <cellStyle name="Note 2 6 14 5" xfId="46354"/>
    <cellStyle name="Note 2 6 14 5 2" xfId="46355"/>
    <cellStyle name="Note 2 6 14 6" xfId="46356"/>
    <cellStyle name="Note 2 6 15" xfId="46357"/>
    <cellStyle name="Note 2 6 15 2" xfId="46358"/>
    <cellStyle name="Note 2 6 15 3" xfId="46359"/>
    <cellStyle name="Note 2 6 15 4" xfId="46360"/>
    <cellStyle name="Note 2 6 15 5" xfId="46361"/>
    <cellStyle name="Note 2 6 15 5 2" xfId="46362"/>
    <cellStyle name="Note 2 6 15 6" xfId="46363"/>
    <cellStyle name="Note 2 6 16" xfId="46364"/>
    <cellStyle name="Note 2 6 16 2" xfId="46365"/>
    <cellStyle name="Note 2 6 16 3" xfId="46366"/>
    <cellStyle name="Note 2 6 16 4" xfId="46367"/>
    <cellStyle name="Note 2 6 16 5" xfId="46368"/>
    <cellStyle name="Note 2 6 16 5 2" xfId="46369"/>
    <cellStyle name="Note 2 6 16 6" xfId="46370"/>
    <cellStyle name="Note 2 6 17" xfId="46371"/>
    <cellStyle name="Note 2 6 17 2" xfId="46372"/>
    <cellStyle name="Note 2 6 17 3" xfId="46373"/>
    <cellStyle name="Note 2 6 17 4" xfId="46374"/>
    <cellStyle name="Note 2 6 17 5" xfId="46375"/>
    <cellStyle name="Note 2 6 17 5 2" xfId="46376"/>
    <cellStyle name="Note 2 6 17 6" xfId="46377"/>
    <cellStyle name="Note 2 6 18" xfId="46378"/>
    <cellStyle name="Note 2 6 18 2" xfId="46379"/>
    <cellStyle name="Note 2 6 18 3" xfId="46380"/>
    <cellStyle name="Note 2 6 18 4" xfId="46381"/>
    <cellStyle name="Note 2 6 18 5" xfId="46382"/>
    <cellStyle name="Note 2 6 18 5 2" xfId="46383"/>
    <cellStyle name="Note 2 6 18 6" xfId="46384"/>
    <cellStyle name="Note 2 6 19" xfId="46385"/>
    <cellStyle name="Note 2 6 2" xfId="46386"/>
    <cellStyle name="Note 2 6 2 2" xfId="46387"/>
    <cellStyle name="Note 2 6 2 2 2" xfId="49840"/>
    <cellStyle name="Note 2 6 2 3" xfId="46388"/>
    <cellStyle name="Note 2 6 2 4" xfId="46389"/>
    <cellStyle name="Note 2 6 2 5" xfId="46390"/>
    <cellStyle name="Note 2 6 2 5 2" xfId="46391"/>
    <cellStyle name="Note 2 6 2 6" xfId="46392"/>
    <cellStyle name="Note 2 6 20" xfId="46393"/>
    <cellStyle name="Note 2 6 21" xfId="46394"/>
    <cellStyle name="Note 2 6 22" xfId="46395"/>
    <cellStyle name="Note 2 6 22 2" xfId="46396"/>
    <cellStyle name="Note 2 6 23" xfId="46397"/>
    <cellStyle name="Note 2 6 3" xfId="46398"/>
    <cellStyle name="Note 2 6 3 2" xfId="46399"/>
    <cellStyle name="Note 2 6 3 2 2" xfId="49841"/>
    <cellStyle name="Note 2 6 3 3" xfId="46400"/>
    <cellStyle name="Note 2 6 3 4" xfId="46401"/>
    <cellStyle name="Note 2 6 3 5" xfId="46402"/>
    <cellStyle name="Note 2 6 3 5 2" xfId="46403"/>
    <cellStyle name="Note 2 6 3 6" xfId="46404"/>
    <cellStyle name="Note 2 6 4" xfId="46405"/>
    <cellStyle name="Note 2 6 4 2" xfId="46406"/>
    <cellStyle name="Note 2 6 4 2 2" xfId="49842"/>
    <cellStyle name="Note 2 6 4 3" xfId="46407"/>
    <cellStyle name="Note 2 6 4 4" xfId="46408"/>
    <cellStyle name="Note 2 6 4 5" xfId="46409"/>
    <cellStyle name="Note 2 6 4 5 2" xfId="46410"/>
    <cellStyle name="Note 2 6 4 6" xfId="46411"/>
    <cellStyle name="Note 2 6 5" xfId="46412"/>
    <cellStyle name="Note 2 6 5 2" xfId="46413"/>
    <cellStyle name="Note 2 6 5 2 2" xfId="49843"/>
    <cellStyle name="Note 2 6 5 3" xfId="46414"/>
    <cellStyle name="Note 2 6 5 4" xfId="46415"/>
    <cellStyle name="Note 2 6 5 5" xfId="46416"/>
    <cellStyle name="Note 2 6 5 5 2" xfId="46417"/>
    <cellStyle name="Note 2 6 5 6" xfId="46418"/>
    <cellStyle name="Note 2 6 6" xfId="46419"/>
    <cellStyle name="Note 2 6 6 2" xfId="46420"/>
    <cellStyle name="Note 2 6 6 2 2" xfId="49844"/>
    <cellStyle name="Note 2 6 6 3" xfId="46421"/>
    <cellStyle name="Note 2 6 6 4" xfId="46422"/>
    <cellStyle name="Note 2 6 6 5" xfId="46423"/>
    <cellStyle name="Note 2 6 6 5 2" xfId="46424"/>
    <cellStyle name="Note 2 6 6 6" xfId="46425"/>
    <cellStyle name="Note 2 6 7" xfId="46426"/>
    <cellStyle name="Note 2 6 7 2" xfId="46427"/>
    <cellStyle name="Note 2 6 7 3" xfId="46428"/>
    <cellStyle name="Note 2 6 7 4" xfId="46429"/>
    <cellStyle name="Note 2 6 7 5" xfId="46430"/>
    <cellStyle name="Note 2 6 7 5 2" xfId="46431"/>
    <cellStyle name="Note 2 6 7 6" xfId="46432"/>
    <cellStyle name="Note 2 6 8" xfId="46433"/>
    <cellStyle name="Note 2 6 8 2" xfId="46434"/>
    <cellStyle name="Note 2 6 8 3" xfId="46435"/>
    <cellStyle name="Note 2 6 8 4" xfId="46436"/>
    <cellStyle name="Note 2 6 8 5" xfId="46437"/>
    <cellStyle name="Note 2 6 8 5 2" xfId="46438"/>
    <cellStyle name="Note 2 6 8 6" xfId="46439"/>
    <cellStyle name="Note 2 6 9" xfId="46440"/>
    <cellStyle name="Note 2 6 9 2" xfId="46441"/>
    <cellStyle name="Note 2 6 9 3" xfId="46442"/>
    <cellStyle name="Note 2 6 9 4" xfId="46443"/>
    <cellStyle name="Note 2 6 9 5" xfId="46444"/>
    <cellStyle name="Note 2 6 9 5 2" xfId="46445"/>
    <cellStyle name="Note 2 6 9 6" xfId="46446"/>
    <cellStyle name="Note 2 7" xfId="46447"/>
    <cellStyle name="Note 2 7 10" xfId="46448"/>
    <cellStyle name="Note 2 7 10 2" xfId="46449"/>
    <cellStyle name="Note 2 7 10 3" xfId="46450"/>
    <cellStyle name="Note 2 7 10 4" xfId="46451"/>
    <cellStyle name="Note 2 7 10 5" xfId="46452"/>
    <cellStyle name="Note 2 7 10 5 2" xfId="46453"/>
    <cellStyle name="Note 2 7 10 6" xfId="46454"/>
    <cellStyle name="Note 2 7 11" xfId="46455"/>
    <cellStyle name="Note 2 7 11 2" xfId="46456"/>
    <cellStyle name="Note 2 7 11 3" xfId="46457"/>
    <cellStyle name="Note 2 7 11 4" xfId="46458"/>
    <cellStyle name="Note 2 7 11 5" xfId="46459"/>
    <cellStyle name="Note 2 7 11 5 2" xfId="46460"/>
    <cellStyle name="Note 2 7 11 6" xfId="46461"/>
    <cellStyle name="Note 2 7 12" xfId="46462"/>
    <cellStyle name="Note 2 7 12 2" xfId="46463"/>
    <cellStyle name="Note 2 7 12 3" xfId="46464"/>
    <cellStyle name="Note 2 7 12 4" xfId="46465"/>
    <cellStyle name="Note 2 7 12 5" xfId="46466"/>
    <cellStyle name="Note 2 7 12 5 2" xfId="46467"/>
    <cellStyle name="Note 2 7 12 6" xfId="46468"/>
    <cellStyle name="Note 2 7 13" xfId="46469"/>
    <cellStyle name="Note 2 7 13 2" xfId="46470"/>
    <cellStyle name="Note 2 7 13 3" xfId="46471"/>
    <cellStyle name="Note 2 7 13 4" xfId="46472"/>
    <cellStyle name="Note 2 7 13 5" xfId="46473"/>
    <cellStyle name="Note 2 7 13 5 2" xfId="46474"/>
    <cellStyle name="Note 2 7 13 6" xfId="46475"/>
    <cellStyle name="Note 2 7 14" xfId="46476"/>
    <cellStyle name="Note 2 7 14 2" xfId="46477"/>
    <cellStyle name="Note 2 7 14 3" xfId="46478"/>
    <cellStyle name="Note 2 7 14 4" xfId="46479"/>
    <cellStyle name="Note 2 7 14 5" xfId="46480"/>
    <cellStyle name="Note 2 7 14 5 2" xfId="46481"/>
    <cellStyle name="Note 2 7 14 6" xfId="46482"/>
    <cellStyle name="Note 2 7 15" xfId="46483"/>
    <cellStyle name="Note 2 7 15 2" xfId="46484"/>
    <cellStyle name="Note 2 7 15 3" xfId="46485"/>
    <cellStyle name="Note 2 7 15 4" xfId="46486"/>
    <cellStyle name="Note 2 7 15 5" xfId="46487"/>
    <cellStyle name="Note 2 7 15 5 2" xfId="46488"/>
    <cellStyle name="Note 2 7 15 6" xfId="46489"/>
    <cellStyle name="Note 2 7 16" xfId="46490"/>
    <cellStyle name="Note 2 7 16 2" xfId="46491"/>
    <cellStyle name="Note 2 7 16 3" xfId="46492"/>
    <cellStyle name="Note 2 7 16 4" xfId="46493"/>
    <cellStyle name="Note 2 7 16 5" xfId="46494"/>
    <cellStyle name="Note 2 7 16 5 2" xfId="46495"/>
    <cellStyle name="Note 2 7 16 6" xfId="46496"/>
    <cellStyle name="Note 2 7 17" xfId="46497"/>
    <cellStyle name="Note 2 7 17 2" xfId="46498"/>
    <cellStyle name="Note 2 7 17 3" xfId="46499"/>
    <cellStyle name="Note 2 7 17 4" xfId="46500"/>
    <cellStyle name="Note 2 7 17 5" xfId="46501"/>
    <cellStyle name="Note 2 7 17 5 2" xfId="46502"/>
    <cellStyle name="Note 2 7 17 6" xfId="46503"/>
    <cellStyle name="Note 2 7 18" xfId="46504"/>
    <cellStyle name="Note 2 7 18 2" xfId="46505"/>
    <cellStyle name="Note 2 7 18 3" xfId="46506"/>
    <cellStyle name="Note 2 7 18 4" xfId="46507"/>
    <cellStyle name="Note 2 7 18 5" xfId="46508"/>
    <cellStyle name="Note 2 7 18 5 2" xfId="46509"/>
    <cellStyle name="Note 2 7 18 6" xfId="46510"/>
    <cellStyle name="Note 2 7 19" xfId="46511"/>
    <cellStyle name="Note 2 7 2" xfId="46512"/>
    <cellStyle name="Note 2 7 2 2" xfId="46513"/>
    <cellStyle name="Note 2 7 2 2 2" xfId="49845"/>
    <cellStyle name="Note 2 7 2 3" xfId="46514"/>
    <cellStyle name="Note 2 7 2 4" xfId="46515"/>
    <cellStyle name="Note 2 7 2 5" xfId="46516"/>
    <cellStyle name="Note 2 7 2 5 2" xfId="46517"/>
    <cellStyle name="Note 2 7 2 6" xfId="46518"/>
    <cellStyle name="Note 2 7 20" xfId="46519"/>
    <cellStyle name="Note 2 7 21" xfId="46520"/>
    <cellStyle name="Note 2 7 22" xfId="46521"/>
    <cellStyle name="Note 2 7 22 2" xfId="46522"/>
    <cellStyle name="Note 2 7 23" xfId="46523"/>
    <cellStyle name="Note 2 7 3" xfId="46524"/>
    <cellStyle name="Note 2 7 3 2" xfId="46525"/>
    <cellStyle name="Note 2 7 3 2 2" xfId="49846"/>
    <cellStyle name="Note 2 7 3 3" xfId="46526"/>
    <cellStyle name="Note 2 7 3 4" xfId="46527"/>
    <cellStyle name="Note 2 7 3 5" xfId="46528"/>
    <cellStyle name="Note 2 7 3 5 2" xfId="46529"/>
    <cellStyle name="Note 2 7 3 6" xfId="46530"/>
    <cellStyle name="Note 2 7 4" xfId="46531"/>
    <cellStyle name="Note 2 7 4 2" xfId="46532"/>
    <cellStyle name="Note 2 7 4 2 2" xfId="49847"/>
    <cellStyle name="Note 2 7 4 3" xfId="46533"/>
    <cellStyle name="Note 2 7 4 4" xfId="46534"/>
    <cellStyle name="Note 2 7 4 5" xfId="46535"/>
    <cellStyle name="Note 2 7 4 5 2" xfId="46536"/>
    <cellStyle name="Note 2 7 4 6" xfId="46537"/>
    <cellStyle name="Note 2 7 5" xfId="46538"/>
    <cellStyle name="Note 2 7 5 2" xfId="46539"/>
    <cellStyle name="Note 2 7 5 2 2" xfId="49848"/>
    <cellStyle name="Note 2 7 5 3" xfId="46540"/>
    <cellStyle name="Note 2 7 5 4" xfId="46541"/>
    <cellStyle name="Note 2 7 5 5" xfId="46542"/>
    <cellStyle name="Note 2 7 5 5 2" xfId="46543"/>
    <cellStyle name="Note 2 7 5 6" xfId="46544"/>
    <cellStyle name="Note 2 7 6" xfId="46545"/>
    <cellStyle name="Note 2 7 6 2" xfId="46546"/>
    <cellStyle name="Note 2 7 6 2 2" xfId="49849"/>
    <cellStyle name="Note 2 7 6 3" xfId="46547"/>
    <cellStyle name="Note 2 7 6 4" xfId="46548"/>
    <cellStyle name="Note 2 7 6 5" xfId="46549"/>
    <cellStyle name="Note 2 7 6 5 2" xfId="46550"/>
    <cellStyle name="Note 2 7 6 6" xfId="46551"/>
    <cellStyle name="Note 2 7 7" xfId="46552"/>
    <cellStyle name="Note 2 7 7 2" xfId="46553"/>
    <cellStyle name="Note 2 7 7 3" xfId="46554"/>
    <cellStyle name="Note 2 7 7 4" xfId="46555"/>
    <cellStyle name="Note 2 7 7 5" xfId="46556"/>
    <cellStyle name="Note 2 7 7 5 2" xfId="46557"/>
    <cellStyle name="Note 2 7 7 6" xfId="46558"/>
    <cellStyle name="Note 2 7 8" xfId="46559"/>
    <cellStyle name="Note 2 7 8 2" xfId="46560"/>
    <cellStyle name="Note 2 7 8 3" xfId="46561"/>
    <cellStyle name="Note 2 7 8 4" xfId="46562"/>
    <cellStyle name="Note 2 7 8 5" xfId="46563"/>
    <cellStyle name="Note 2 7 8 5 2" xfId="46564"/>
    <cellStyle name="Note 2 7 8 6" xfId="46565"/>
    <cellStyle name="Note 2 7 9" xfId="46566"/>
    <cellStyle name="Note 2 7 9 2" xfId="46567"/>
    <cellStyle name="Note 2 7 9 3" xfId="46568"/>
    <cellStyle name="Note 2 7 9 4" xfId="46569"/>
    <cellStyle name="Note 2 7 9 5" xfId="46570"/>
    <cellStyle name="Note 2 7 9 5 2" xfId="46571"/>
    <cellStyle name="Note 2 7 9 6" xfId="46572"/>
    <cellStyle name="Note 2 8" xfId="46573"/>
    <cellStyle name="Note 2 8 10" xfId="46574"/>
    <cellStyle name="Note 2 8 10 2" xfId="46575"/>
    <cellStyle name="Note 2 8 10 3" xfId="46576"/>
    <cellStyle name="Note 2 8 10 4" xfId="46577"/>
    <cellStyle name="Note 2 8 10 5" xfId="46578"/>
    <cellStyle name="Note 2 8 10 5 2" xfId="46579"/>
    <cellStyle name="Note 2 8 10 6" xfId="46580"/>
    <cellStyle name="Note 2 8 11" xfId="46581"/>
    <cellStyle name="Note 2 8 11 2" xfId="46582"/>
    <cellStyle name="Note 2 8 11 3" xfId="46583"/>
    <cellStyle name="Note 2 8 11 4" xfId="46584"/>
    <cellStyle name="Note 2 8 11 5" xfId="46585"/>
    <cellStyle name="Note 2 8 11 5 2" xfId="46586"/>
    <cellStyle name="Note 2 8 11 6" xfId="46587"/>
    <cellStyle name="Note 2 8 12" xfId="46588"/>
    <cellStyle name="Note 2 8 12 2" xfId="46589"/>
    <cellStyle name="Note 2 8 12 3" xfId="46590"/>
    <cellStyle name="Note 2 8 12 4" xfId="46591"/>
    <cellStyle name="Note 2 8 12 5" xfId="46592"/>
    <cellStyle name="Note 2 8 12 5 2" xfId="46593"/>
    <cellStyle name="Note 2 8 12 6" xfId="46594"/>
    <cellStyle name="Note 2 8 13" xfId="46595"/>
    <cellStyle name="Note 2 8 13 2" xfId="46596"/>
    <cellStyle name="Note 2 8 13 3" xfId="46597"/>
    <cellStyle name="Note 2 8 13 4" xfId="46598"/>
    <cellStyle name="Note 2 8 13 5" xfId="46599"/>
    <cellStyle name="Note 2 8 13 5 2" xfId="46600"/>
    <cellStyle name="Note 2 8 13 6" xfId="46601"/>
    <cellStyle name="Note 2 8 14" xfId="46602"/>
    <cellStyle name="Note 2 8 14 2" xfId="46603"/>
    <cellStyle name="Note 2 8 14 3" xfId="46604"/>
    <cellStyle name="Note 2 8 14 4" xfId="46605"/>
    <cellStyle name="Note 2 8 14 5" xfId="46606"/>
    <cellStyle name="Note 2 8 14 5 2" xfId="46607"/>
    <cellStyle name="Note 2 8 14 6" xfId="46608"/>
    <cellStyle name="Note 2 8 15" xfId="46609"/>
    <cellStyle name="Note 2 8 15 2" xfId="46610"/>
    <cellStyle name="Note 2 8 15 3" xfId="46611"/>
    <cellStyle name="Note 2 8 15 4" xfId="46612"/>
    <cellStyle name="Note 2 8 15 5" xfId="46613"/>
    <cellStyle name="Note 2 8 15 5 2" xfId="46614"/>
    <cellStyle name="Note 2 8 15 6" xfId="46615"/>
    <cellStyle name="Note 2 8 16" xfId="46616"/>
    <cellStyle name="Note 2 8 16 2" xfId="46617"/>
    <cellStyle name="Note 2 8 16 3" xfId="46618"/>
    <cellStyle name="Note 2 8 16 4" xfId="46619"/>
    <cellStyle name="Note 2 8 16 5" xfId="46620"/>
    <cellStyle name="Note 2 8 16 5 2" xfId="46621"/>
    <cellStyle name="Note 2 8 16 6" xfId="46622"/>
    <cellStyle name="Note 2 8 17" xfId="46623"/>
    <cellStyle name="Note 2 8 17 2" xfId="46624"/>
    <cellStyle name="Note 2 8 17 3" xfId="46625"/>
    <cellStyle name="Note 2 8 17 4" xfId="46626"/>
    <cellStyle name="Note 2 8 17 5" xfId="46627"/>
    <cellStyle name="Note 2 8 17 5 2" xfId="46628"/>
    <cellStyle name="Note 2 8 17 6" xfId="46629"/>
    <cellStyle name="Note 2 8 18" xfId="46630"/>
    <cellStyle name="Note 2 8 18 2" xfId="46631"/>
    <cellStyle name="Note 2 8 18 3" xfId="46632"/>
    <cellStyle name="Note 2 8 18 4" xfId="46633"/>
    <cellStyle name="Note 2 8 18 5" xfId="46634"/>
    <cellStyle name="Note 2 8 18 5 2" xfId="46635"/>
    <cellStyle name="Note 2 8 18 6" xfId="46636"/>
    <cellStyle name="Note 2 8 19" xfId="46637"/>
    <cellStyle name="Note 2 8 2" xfId="46638"/>
    <cellStyle name="Note 2 8 2 2" xfId="46639"/>
    <cellStyle name="Note 2 8 2 2 2" xfId="49850"/>
    <cellStyle name="Note 2 8 2 3" xfId="46640"/>
    <cellStyle name="Note 2 8 2 4" xfId="46641"/>
    <cellStyle name="Note 2 8 2 5" xfId="46642"/>
    <cellStyle name="Note 2 8 2 5 2" xfId="46643"/>
    <cellStyle name="Note 2 8 2 6" xfId="46644"/>
    <cellStyle name="Note 2 8 20" xfId="46645"/>
    <cellStyle name="Note 2 8 21" xfId="46646"/>
    <cellStyle name="Note 2 8 22" xfId="46647"/>
    <cellStyle name="Note 2 8 22 2" xfId="46648"/>
    <cellStyle name="Note 2 8 23" xfId="46649"/>
    <cellStyle name="Note 2 8 3" xfId="46650"/>
    <cellStyle name="Note 2 8 3 2" xfId="46651"/>
    <cellStyle name="Note 2 8 3 2 2" xfId="49851"/>
    <cellStyle name="Note 2 8 3 3" xfId="46652"/>
    <cellStyle name="Note 2 8 3 4" xfId="46653"/>
    <cellStyle name="Note 2 8 3 5" xfId="46654"/>
    <cellStyle name="Note 2 8 3 5 2" xfId="46655"/>
    <cellStyle name="Note 2 8 3 6" xfId="46656"/>
    <cellStyle name="Note 2 8 4" xfId="46657"/>
    <cellStyle name="Note 2 8 4 2" xfId="46658"/>
    <cellStyle name="Note 2 8 4 2 2" xfId="49852"/>
    <cellStyle name="Note 2 8 4 3" xfId="46659"/>
    <cellStyle name="Note 2 8 4 4" xfId="46660"/>
    <cellStyle name="Note 2 8 4 5" xfId="46661"/>
    <cellStyle name="Note 2 8 4 5 2" xfId="46662"/>
    <cellStyle name="Note 2 8 4 6" xfId="46663"/>
    <cellStyle name="Note 2 8 5" xfId="46664"/>
    <cellStyle name="Note 2 8 5 2" xfId="46665"/>
    <cellStyle name="Note 2 8 5 2 2" xfId="49853"/>
    <cellStyle name="Note 2 8 5 3" xfId="46666"/>
    <cellStyle name="Note 2 8 5 4" xfId="46667"/>
    <cellStyle name="Note 2 8 5 5" xfId="46668"/>
    <cellStyle name="Note 2 8 5 5 2" xfId="46669"/>
    <cellStyle name="Note 2 8 5 6" xfId="46670"/>
    <cellStyle name="Note 2 8 6" xfId="46671"/>
    <cellStyle name="Note 2 8 6 2" xfId="46672"/>
    <cellStyle name="Note 2 8 6 2 2" xfId="49854"/>
    <cellStyle name="Note 2 8 6 3" xfId="46673"/>
    <cellStyle name="Note 2 8 6 4" xfId="46674"/>
    <cellStyle name="Note 2 8 6 5" xfId="46675"/>
    <cellStyle name="Note 2 8 6 5 2" xfId="46676"/>
    <cellStyle name="Note 2 8 6 6" xfId="46677"/>
    <cellStyle name="Note 2 8 7" xfId="46678"/>
    <cellStyle name="Note 2 8 7 2" xfId="46679"/>
    <cellStyle name="Note 2 8 7 3" xfId="46680"/>
    <cellStyle name="Note 2 8 7 4" xfId="46681"/>
    <cellStyle name="Note 2 8 7 5" xfId="46682"/>
    <cellStyle name="Note 2 8 7 5 2" xfId="46683"/>
    <cellStyle name="Note 2 8 7 6" xfId="46684"/>
    <cellStyle name="Note 2 8 8" xfId="46685"/>
    <cellStyle name="Note 2 8 8 2" xfId="46686"/>
    <cellStyle name="Note 2 8 8 3" xfId="46687"/>
    <cellStyle name="Note 2 8 8 4" xfId="46688"/>
    <cellStyle name="Note 2 8 8 5" xfId="46689"/>
    <cellStyle name="Note 2 8 8 5 2" xfId="46690"/>
    <cellStyle name="Note 2 8 8 6" xfId="46691"/>
    <cellStyle name="Note 2 8 9" xfId="46692"/>
    <cellStyle name="Note 2 8 9 2" xfId="46693"/>
    <cellStyle name="Note 2 8 9 3" xfId="46694"/>
    <cellStyle name="Note 2 8 9 4" xfId="46695"/>
    <cellStyle name="Note 2 8 9 5" xfId="46696"/>
    <cellStyle name="Note 2 8 9 5 2" xfId="46697"/>
    <cellStyle name="Note 2 8 9 6" xfId="46698"/>
    <cellStyle name="Note 2 9" xfId="46699"/>
    <cellStyle name="Note 2 9 10" xfId="46700"/>
    <cellStyle name="Note 2 9 10 2" xfId="46701"/>
    <cellStyle name="Note 2 9 10 3" xfId="46702"/>
    <cellStyle name="Note 2 9 10 4" xfId="46703"/>
    <cellStyle name="Note 2 9 10 5" xfId="46704"/>
    <cellStyle name="Note 2 9 10 5 2" xfId="46705"/>
    <cellStyle name="Note 2 9 10 6" xfId="46706"/>
    <cellStyle name="Note 2 9 11" xfId="46707"/>
    <cellStyle name="Note 2 9 11 2" xfId="46708"/>
    <cellStyle name="Note 2 9 11 3" xfId="46709"/>
    <cellStyle name="Note 2 9 11 4" xfId="46710"/>
    <cellStyle name="Note 2 9 11 5" xfId="46711"/>
    <cellStyle name="Note 2 9 11 5 2" xfId="46712"/>
    <cellStyle name="Note 2 9 11 6" xfId="46713"/>
    <cellStyle name="Note 2 9 12" xfId="46714"/>
    <cellStyle name="Note 2 9 12 2" xfId="46715"/>
    <cellStyle name="Note 2 9 12 3" xfId="46716"/>
    <cellStyle name="Note 2 9 12 4" xfId="46717"/>
    <cellStyle name="Note 2 9 12 5" xfId="46718"/>
    <cellStyle name="Note 2 9 12 5 2" xfId="46719"/>
    <cellStyle name="Note 2 9 12 6" xfId="46720"/>
    <cellStyle name="Note 2 9 13" xfId="46721"/>
    <cellStyle name="Note 2 9 13 2" xfId="46722"/>
    <cellStyle name="Note 2 9 13 3" xfId="46723"/>
    <cellStyle name="Note 2 9 13 4" xfId="46724"/>
    <cellStyle name="Note 2 9 13 5" xfId="46725"/>
    <cellStyle name="Note 2 9 13 5 2" xfId="46726"/>
    <cellStyle name="Note 2 9 13 6" xfId="46727"/>
    <cellStyle name="Note 2 9 14" xfId="46728"/>
    <cellStyle name="Note 2 9 14 2" xfId="46729"/>
    <cellStyle name="Note 2 9 14 3" xfId="46730"/>
    <cellStyle name="Note 2 9 14 4" xfId="46731"/>
    <cellStyle name="Note 2 9 14 5" xfId="46732"/>
    <cellStyle name="Note 2 9 14 5 2" xfId="46733"/>
    <cellStyle name="Note 2 9 14 6" xfId="46734"/>
    <cellStyle name="Note 2 9 15" xfId="46735"/>
    <cellStyle name="Note 2 9 15 2" xfId="46736"/>
    <cellStyle name="Note 2 9 15 3" xfId="46737"/>
    <cellStyle name="Note 2 9 15 4" xfId="46738"/>
    <cellStyle name="Note 2 9 15 5" xfId="46739"/>
    <cellStyle name="Note 2 9 15 5 2" xfId="46740"/>
    <cellStyle name="Note 2 9 15 6" xfId="46741"/>
    <cellStyle name="Note 2 9 16" xfId="46742"/>
    <cellStyle name="Note 2 9 16 2" xfId="46743"/>
    <cellStyle name="Note 2 9 16 3" xfId="46744"/>
    <cellStyle name="Note 2 9 16 4" xfId="46745"/>
    <cellStyle name="Note 2 9 16 5" xfId="46746"/>
    <cellStyle name="Note 2 9 16 5 2" xfId="46747"/>
    <cellStyle name="Note 2 9 16 6" xfId="46748"/>
    <cellStyle name="Note 2 9 17" xfId="46749"/>
    <cellStyle name="Note 2 9 17 2" xfId="46750"/>
    <cellStyle name="Note 2 9 17 3" xfId="46751"/>
    <cellStyle name="Note 2 9 17 4" xfId="46752"/>
    <cellStyle name="Note 2 9 17 5" xfId="46753"/>
    <cellStyle name="Note 2 9 17 5 2" xfId="46754"/>
    <cellStyle name="Note 2 9 17 6" xfId="46755"/>
    <cellStyle name="Note 2 9 18" xfId="46756"/>
    <cellStyle name="Note 2 9 18 2" xfId="46757"/>
    <cellStyle name="Note 2 9 18 3" xfId="46758"/>
    <cellStyle name="Note 2 9 18 4" xfId="46759"/>
    <cellStyle name="Note 2 9 18 5" xfId="46760"/>
    <cellStyle name="Note 2 9 18 5 2" xfId="46761"/>
    <cellStyle name="Note 2 9 18 6" xfId="46762"/>
    <cellStyle name="Note 2 9 19" xfId="46763"/>
    <cellStyle name="Note 2 9 2" xfId="46764"/>
    <cellStyle name="Note 2 9 2 2" xfId="46765"/>
    <cellStyle name="Note 2 9 2 2 2" xfId="49855"/>
    <cellStyle name="Note 2 9 2 3" xfId="46766"/>
    <cellStyle name="Note 2 9 2 4" xfId="46767"/>
    <cellStyle name="Note 2 9 2 5" xfId="46768"/>
    <cellStyle name="Note 2 9 2 5 2" xfId="46769"/>
    <cellStyle name="Note 2 9 2 6" xfId="46770"/>
    <cellStyle name="Note 2 9 20" xfId="46771"/>
    <cellStyle name="Note 2 9 21" xfId="46772"/>
    <cellStyle name="Note 2 9 22" xfId="46773"/>
    <cellStyle name="Note 2 9 22 2" xfId="46774"/>
    <cellStyle name="Note 2 9 23" xfId="46775"/>
    <cellStyle name="Note 2 9 3" xfId="46776"/>
    <cellStyle name="Note 2 9 3 2" xfId="46777"/>
    <cellStyle name="Note 2 9 3 2 2" xfId="49856"/>
    <cellStyle name="Note 2 9 3 3" xfId="46778"/>
    <cellStyle name="Note 2 9 3 4" xfId="46779"/>
    <cellStyle name="Note 2 9 3 5" xfId="46780"/>
    <cellStyle name="Note 2 9 3 5 2" xfId="46781"/>
    <cellStyle name="Note 2 9 3 6" xfId="46782"/>
    <cellStyle name="Note 2 9 4" xfId="46783"/>
    <cellStyle name="Note 2 9 4 2" xfId="46784"/>
    <cellStyle name="Note 2 9 4 2 2" xfId="49857"/>
    <cellStyle name="Note 2 9 4 3" xfId="46785"/>
    <cellStyle name="Note 2 9 4 4" xfId="46786"/>
    <cellStyle name="Note 2 9 4 5" xfId="46787"/>
    <cellStyle name="Note 2 9 4 5 2" xfId="46788"/>
    <cellStyle name="Note 2 9 4 6" xfId="46789"/>
    <cellStyle name="Note 2 9 5" xfId="46790"/>
    <cellStyle name="Note 2 9 5 2" xfId="46791"/>
    <cellStyle name="Note 2 9 5 2 2" xfId="49858"/>
    <cellStyle name="Note 2 9 5 3" xfId="46792"/>
    <cellStyle name="Note 2 9 5 4" xfId="46793"/>
    <cellStyle name="Note 2 9 5 5" xfId="46794"/>
    <cellStyle name="Note 2 9 5 5 2" xfId="46795"/>
    <cellStyle name="Note 2 9 5 6" xfId="46796"/>
    <cellStyle name="Note 2 9 6" xfId="46797"/>
    <cellStyle name="Note 2 9 6 2" xfId="46798"/>
    <cellStyle name="Note 2 9 6 2 2" xfId="49859"/>
    <cellStyle name="Note 2 9 6 3" xfId="46799"/>
    <cellStyle name="Note 2 9 6 4" xfId="46800"/>
    <cellStyle name="Note 2 9 6 5" xfId="46801"/>
    <cellStyle name="Note 2 9 6 5 2" xfId="46802"/>
    <cellStyle name="Note 2 9 6 6" xfId="46803"/>
    <cellStyle name="Note 2 9 7" xfId="46804"/>
    <cellStyle name="Note 2 9 7 2" xfId="46805"/>
    <cellStyle name="Note 2 9 7 3" xfId="46806"/>
    <cellStyle name="Note 2 9 7 4" xfId="46807"/>
    <cellStyle name="Note 2 9 7 5" xfId="46808"/>
    <cellStyle name="Note 2 9 7 5 2" xfId="46809"/>
    <cellStyle name="Note 2 9 7 6" xfId="46810"/>
    <cellStyle name="Note 2 9 8" xfId="46811"/>
    <cellStyle name="Note 2 9 8 2" xfId="46812"/>
    <cellStyle name="Note 2 9 8 3" xfId="46813"/>
    <cellStyle name="Note 2 9 8 4" xfId="46814"/>
    <cellStyle name="Note 2 9 8 5" xfId="46815"/>
    <cellStyle name="Note 2 9 8 5 2" xfId="46816"/>
    <cellStyle name="Note 2 9 8 6" xfId="46817"/>
    <cellStyle name="Note 2 9 9" xfId="46818"/>
    <cellStyle name="Note 2 9 9 2" xfId="46819"/>
    <cellStyle name="Note 2 9 9 3" xfId="46820"/>
    <cellStyle name="Note 2 9 9 4" xfId="46821"/>
    <cellStyle name="Note 2 9 9 5" xfId="46822"/>
    <cellStyle name="Note 2 9 9 5 2" xfId="46823"/>
    <cellStyle name="Note 2 9 9 6" xfId="46824"/>
    <cellStyle name="Note 2_Copy of Analysis June 2009 audit 11 1111" xfId="46825"/>
    <cellStyle name="Note 20" xfId="46826"/>
    <cellStyle name="Note 20 2" xfId="46827"/>
    <cellStyle name="Note 20 3" xfId="46828"/>
    <cellStyle name="Note 20 4" xfId="46829"/>
    <cellStyle name="Note 20 5" xfId="46830"/>
    <cellStyle name="Note 21" xfId="46831"/>
    <cellStyle name="Note 21 2" xfId="46832"/>
    <cellStyle name="Note 21 3" xfId="46833"/>
    <cellStyle name="Note 21 4" xfId="46834"/>
    <cellStyle name="Note 21 5" xfId="46835"/>
    <cellStyle name="Note 22" xfId="46836"/>
    <cellStyle name="Note 22 2" xfId="46837"/>
    <cellStyle name="Note 22 3" xfId="46838"/>
    <cellStyle name="Note 22 4" xfId="46839"/>
    <cellStyle name="Note 22 5" xfId="46840"/>
    <cellStyle name="Note 23" xfId="46841"/>
    <cellStyle name="Note 23 2" xfId="46842"/>
    <cellStyle name="Note 23 3" xfId="46843"/>
    <cellStyle name="Note 23 4" xfId="46844"/>
    <cellStyle name="Note 23 5" xfId="46845"/>
    <cellStyle name="Note 24" xfId="46846"/>
    <cellStyle name="Note 24 2" xfId="46847"/>
    <cellStyle name="Note 24 3" xfId="46848"/>
    <cellStyle name="Note 24 4" xfId="46849"/>
    <cellStyle name="Note 24 5" xfId="46850"/>
    <cellStyle name="Note 25" xfId="46851"/>
    <cellStyle name="Note 25 2" xfId="46852"/>
    <cellStyle name="Note 25 3" xfId="46853"/>
    <cellStyle name="Note 25 4" xfId="46854"/>
    <cellStyle name="Note 25 5" xfId="46855"/>
    <cellStyle name="Note 26" xfId="46856"/>
    <cellStyle name="Note 26 2" xfId="46857"/>
    <cellStyle name="Note 26 2 2" xfId="46858"/>
    <cellStyle name="Note 26 3" xfId="46859"/>
    <cellStyle name="Note 26 4" xfId="46860"/>
    <cellStyle name="Note 26 5" xfId="46861"/>
    <cellStyle name="Note 27" xfId="46862"/>
    <cellStyle name="Note 27 2" xfId="46863"/>
    <cellStyle name="Note 27 2 2" xfId="46864"/>
    <cellStyle name="Note 27 3" xfId="46865"/>
    <cellStyle name="Note 27 4" xfId="46866"/>
    <cellStyle name="Note 27 5" xfId="46867"/>
    <cellStyle name="Note 28" xfId="46868"/>
    <cellStyle name="Note 28 2" xfId="46869"/>
    <cellStyle name="Note 29" xfId="46870"/>
    <cellStyle name="Note 3" xfId="46871"/>
    <cellStyle name="Note 3 10" xfId="46872"/>
    <cellStyle name="Note 3 10 2" xfId="46873"/>
    <cellStyle name="Note 3 10 2 2" xfId="46874"/>
    <cellStyle name="Note 3 10 2 3" xfId="46875"/>
    <cellStyle name="Note 3 10 2 4" xfId="46876"/>
    <cellStyle name="Note 3 10 2 5" xfId="46877"/>
    <cellStyle name="Note 3 10 2 5 2" xfId="46878"/>
    <cellStyle name="Note 3 10 2 6" xfId="46879"/>
    <cellStyle name="Note 3 10 3" xfId="46880"/>
    <cellStyle name="Note 3 10 3 2" xfId="46881"/>
    <cellStyle name="Note 3 10 3 3" xfId="46882"/>
    <cellStyle name="Note 3 10 3 4" xfId="46883"/>
    <cellStyle name="Note 3 10 3 5" xfId="46884"/>
    <cellStyle name="Note 3 10 3 5 2" xfId="46885"/>
    <cellStyle name="Note 3 10 3 6" xfId="46886"/>
    <cellStyle name="Note 3 10 4" xfId="46887"/>
    <cellStyle name="Note 3 10 5" xfId="46888"/>
    <cellStyle name="Note 3 10 6" xfId="46889"/>
    <cellStyle name="Note 3 10 7" xfId="46890"/>
    <cellStyle name="Note 3 10 7 2" xfId="46891"/>
    <cellStyle name="Note 3 10 8" xfId="46892"/>
    <cellStyle name="Note 3 11" xfId="46893"/>
    <cellStyle name="Note 3 11 2" xfId="46894"/>
    <cellStyle name="Note 3 11 2 2" xfId="46895"/>
    <cellStyle name="Note 3 11 2 3" xfId="46896"/>
    <cellStyle name="Note 3 11 2 4" xfId="46897"/>
    <cellStyle name="Note 3 11 2 5" xfId="46898"/>
    <cellStyle name="Note 3 11 2 5 2" xfId="46899"/>
    <cellStyle name="Note 3 11 2 6" xfId="46900"/>
    <cellStyle name="Note 3 11 3" xfId="46901"/>
    <cellStyle name="Note 3 11 3 2" xfId="46902"/>
    <cellStyle name="Note 3 11 3 3" xfId="46903"/>
    <cellStyle name="Note 3 11 3 4" xfId="46904"/>
    <cellStyle name="Note 3 11 3 5" xfId="46905"/>
    <cellStyle name="Note 3 11 3 5 2" xfId="46906"/>
    <cellStyle name="Note 3 11 3 6" xfId="46907"/>
    <cellStyle name="Note 3 11 4" xfId="46908"/>
    <cellStyle name="Note 3 11 5" xfId="46909"/>
    <cellStyle name="Note 3 11 6" xfId="46910"/>
    <cellStyle name="Note 3 11 7" xfId="46911"/>
    <cellStyle name="Note 3 11 7 2" xfId="46912"/>
    <cellStyle name="Note 3 11 8" xfId="46913"/>
    <cellStyle name="Note 3 12" xfId="46914"/>
    <cellStyle name="Note 3 12 2" xfId="46915"/>
    <cellStyle name="Note 3 12 3" xfId="46916"/>
    <cellStyle name="Note 3 12 4" xfId="46917"/>
    <cellStyle name="Note 3 12 5" xfId="46918"/>
    <cellStyle name="Note 3 12 5 2" xfId="46919"/>
    <cellStyle name="Note 3 12 6" xfId="46920"/>
    <cellStyle name="Note 3 13" xfId="46921"/>
    <cellStyle name="Note 3 13 2" xfId="46922"/>
    <cellStyle name="Note 3 13 3" xfId="46923"/>
    <cellStyle name="Note 3 13 4" xfId="46924"/>
    <cellStyle name="Note 3 13 5" xfId="46925"/>
    <cellStyle name="Note 3 13 5 2" xfId="46926"/>
    <cellStyle name="Note 3 13 6" xfId="46927"/>
    <cellStyle name="Note 3 14" xfId="46928"/>
    <cellStyle name="Note 3 14 2" xfId="46929"/>
    <cellStyle name="Note 3 14 3" xfId="46930"/>
    <cellStyle name="Note 3 14 4" xfId="46931"/>
    <cellStyle name="Note 3 14 5" xfId="46932"/>
    <cellStyle name="Note 3 14 5 2" xfId="46933"/>
    <cellStyle name="Note 3 14 6" xfId="46934"/>
    <cellStyle name="Note 3 15" xfId="46935"/>
    <cellStyle name="Note 3 15 2" xfId="46936"/>
    <cellStyle name="Note 3 15 2 2" xfId="46937"/>
    <cellStyle name="Note 3 16" xfId="46938"/>
    <cellStyle name="Note 3 16 2" xfId="46939"/>
    <cellStyle name="Note 3 16 2 2" xfId="46940"/>
    <cellStyle name="Note 3 17" xfId="46941"/>
    <cellStyle name="Note 3 17 2" xfId="46942"/>
    <cellStyle name="Note 3 17 2 2" xfId="46943"/>
    <cellStyle name="Note 3 18" xfId="46944"/>
    <cellStyle name="Note 3 18 2" xfId="46945"/>
    <cellStyle name="Note 3 18 3" xfId="46946"/>
    <cellStyle name="Note 3 18 4" xfId="46947"/>
    <cellStyle name="Note 3 18 5" xfId="46948"/>
    <cellStyle name="Note 3 18 5 2" xfId="46949"/>
    <cellStyle name="Note 3 18 6" xfId="46950"/>
    <cellStyle name="Note 3 19" xfId="46951"/>
    <cellStyle name="Note 3 2" xfId="46952"/>
    <cellStyle name="Note 3 2 10" xfId="46953"/>
    <cellStyle name="Note 3 2 11" xfId="46954"/>
    <cellStyle name="Note 3 2 12" xfId="46955"/>
    <cellStyle name="Note 3 2 13" xfId="49860"/>
    <cellStyle name="Note 3 2 2" xfId="46956"/>
    <cellStyle name="Note 3 2 2 2" xfId="46957"/>
    <cellStyle name="Note 3 2 2 2 2" xfId="49861"/>
    <cellStyle name="Note 3 2 2 3" xfId="46958"/>
    <cellStyle name="Note 3 2 2 3 2" xfId="49862"/>
    <cellStyle name="Note 3 2 2 4" xfId="46959"/>
    <cellStyle name="Note 3 2 2 4 2" xfId="49863"/>
    <cellStyle name="Note 3 2 2 5" xfId="46960"/>
    <cellStyle name="Note 3 2 2 5 2" xfId="46961"/>
    <cellStyle name="Note 3 2 2 5 2 2" xfId="49864"/>
    <cellStyle name="Note 3 2 2 6" xfId="46962"/>
    <cellStyle name="Note 3 2 2 6 2" xfId="49865"/>
    <cellStyle name="Note 3 2 2 7" xfId="49866"/>
    <cellStyle name="Note 3 2 3" xfId="46963"/>
    <cellStyle name="Note 3 2 3 2" xfId="46964"/>
    <cellStyle name="Note 3 2 3 2 2" xfId="49867"/>
    <cellStyle name="Note 3 2 3 3" xfId="46965"/>
    <cellStyle name="Note 3 2 3 3 2" xfId="49868"/>
    <cellStyle name="Note 3 2 3 4" xfId="46966"/>
    <cellStyle name="Note 3 2 3 4 2" xfId="49869"/>
    <cellStyle name="Note 3 2 3 5" xfId="46967"/>
    <cellStyle name="Note 3 2 3 5 2" xfId="46968"/>
    <cellStyle name="Note 3 2 3 5 2 2" xfId="49870"/>
    <cellStyle name="Note 3 2 3 6" xfId="46969"/>
    <cellStyle name="Note 3 2 3 6 2" xfId="49871"/>
    <cellStyle name="Note 3 2 3 7" xfId="49872"/>
    <cellStyle name="Note 3 2 4" xfId="46970"/>
    <cellStyle name="Note 3 2 4 2" xfId="46971"/>
    <cellStyle name="Note 3 2 4 3" xfId="46972"/>
    <cellStyle name="Note 3 2 4 4" xfId="46973"/>
    <cellStyle name="Note 3 2 4 5" xfId="46974"/>
    <cellStyle name="Note 3 2 4 6" xfId="46975"/>
    <cellStyle name="Note 3 2 4 7" xfId="49873"/>
    <cellStyle name="Note 3 2 5" xfId="46976"/>
    <cellStyle name="Note 3 2 5 2" xfId="46977"/>
    <cellStyle name="Note 3 2 5 3" xfId="46978"/>
    <cellStyle name="Note 3 2 5 4" xfId="46979"/>
    <cellStyle name="Note 3 2 5 5" xfId="46980"/>
    <cellStyle name="Note 3 2 5 6" xfId="46981"/>
    <cellStyle name="Note 3 2 5 7" xfId="49874"/>
    <cellStyle name="Note 3 2 6" xfId="46982"/>
    <cellStyle name="Note 3 2 6 2" xfId="46983"/>
    <cellStyle name="Note 3 2 6 3" xfId="46984"/>
    <cellStyle name="Note 3 2 6 4" xfId="46985"/>
    <cellStyle name="Note 3 2 6 5" xfId="46986"/>
    <cellStyle name="Note 3 2 6 6" xfId="46987"/>
    <cellStyle name="Note 3 2 6 7" xfId="49875"/>
    <cellStyle name="Note 3 2 7" xfId="46988"/>
    <cellStyle name="Note 3 2 7 2" xfId="46989"/>
    <cellStyle name="Note 3 2 7 2 2" xfId="49876"/>
    <cellStyle name="Note 3 2 7 3" xfId="46990"/>
    <cellStyle name="Note 3 2 7 4" xfId="46991"/>
    <cellStyle name="Note 3 2 7 5" xfId="46992"/>
    <cellStyle name="Note 3 2 7 6" xfId="46993"/>
    <cellStyle name="Note 3 2 7 7" xfId="49877"/>
    <cellStyle name="Note 3 2 8" xfId="46994"/>
    <cellStyle name="Note 3 2 8 2" xfId="49878"/>
    <cellStyle name="Note 3 2 9" xfId="46995"/>
    <cellStyle name="Note 3 20" xfId="46996"/>
    <cellStyle name="Note 3 21" xfId="46997"/>
    <cellStyle name="Note 3 22" xfId="46998"/>
    <cellStyle name="Note 3 22 2" xfId="46999"/>
    <cellStyle name="Note 3 23" xfId="47000"/>
    <cellStyle name="Note 3 3" xfId="47001"/>
    <cellStyle name="Note 3 3 2" xfId="47002"/>
    <cellStyle name="Note 3 3 2 2" xfId="47003"/>
    <cellStyle name="Note 3 3 2 2 2" xfId="49879"/>
    <cellStyle name="Note 3 3 2 3" xfId="47004"/>
    <cellStyle name="Note 3 3 2 4" xfId="47005"/>
    <cellStyle name="Note 3 3 2 5" xfId="47006"/>
    <cellStyle name="Note 3 3 2 5 2" xfId="47007"/>
    <cellStyle name="Note 3 3 2 6" xfId="47008"/>
    <cellStyle name="Note 3 3 3" xfId="47009"/>
    <cellStyle name="Note 3 3 3 2" xfId="47010"/>
    <cellStyle name="Note 3 3 3 2 2" xfId="49880"/>
    <cellStyle name="Note 3 3 3 3" xfId="47011"/>
    <cellStyle name="Note 3 3 3 4" xfId="47012"/>
    <cellStyle name="Note 3 3 3 5" xfId="47013"/>
    <cellStyle name="Note 3 3 3 5 2" xfId="47014"/>
    <cellStyle name="Note 3 3 3 6" xfId="47015"/>
    <cellStyle name="Note 3 3 4" xfId="47016"/>
    <cellStyle name="Note 3 3 4 2" xfId="49881"/>
    <cellStyle name="Note 3 3 5" xfId="47017"/>
    <cellStyle name="Note 3 3 5 2" xfId="49882"/>
    <cellStyle name="Note 3 3 6" xfId="47018"/>
    <cellStyle name="Note 3 3 6 2" xfId="49883"/>
    <cellStyle name="Note 3 3 7" xfId="47019"/>
    <cellStyle name="Note 3 3 7 2" xfId="47020"/>
    <cellStyle name="Note 3 3 7 2 2" xfId="49884"/>
    <cellStyle name="Note 3 3 8" xfId="47021"/>
    <cellStyle name="Note 3 4" xfId="47022"/>
    <cellStyle name="Note 3 4 2" xfId="47023"/>
    <cellStyle name="Note 3 4 2 2" xfId="47024"/>
    <cellStyle name="Note 3 4 2 2 2" xfId="49885"/>
    <cellStyle name="Note 3 4 2 3" xfId="47025"/>
    <cellStyle name="Note 3 4 2 4" xfId="47026"/>
    <cellStyle name="Note 3 4 2 5" xfId="47027"/>
    <cellStyle name="Note 3 4 2 5 2" xfId="47028"/>
    <cellStyle name="Note 3 4 2 6" xfId="47029"/>
    <cellStyle name="Note 3 4 3" xfId="47030"/>
    <cellStyle name="Note 3 4 3 2" xfId="47031"/>
    <cellStyle name="Note 3 4 3 2 2" xfId="49886"/>
    <cellStyle name="Note 3 4 3 3" xfId="47032"/>
    <cellStyle name="Note 3 4 3 4" xfId="47033"/>
    <cellStyle name="Note 3 4 3 5" xfId="47034"/>
    <cellStyle name="Note 3 4 3 5 2" xfId="47035"/>
    <cellStyle name="Note 3 4 3 6" xfId="47036"/>
    <cellStyle name="Note 3 4 4" xfId="47037"/>
    <cellStyle name="Note 3 4 4 2" xfId="49887"/>
    <cellStyle name="Note 3 4 5" xfId="47038"/>
    <cellStyle name="Note 3 4 5 2" xfId="49888"/>
    <cellStyle name="Note 3 4 6" xfId="47039"/>
    <cellStyle name="Note 3 4 6 2" xfId="49889"/>
    <cellStyle name="Note 3 4 7" xfId="47040"/>
    <cellStyle name="Note 3 4 7 2" xfId="47041"/>
    <cellStyle name="Note 3 4 7 2 2" xfId="49890"/>
    <cellStyle name="Note 3 4 8" xfId="47042"/>
    <cellStyle name="Note 3 5" xfId="47043"/>
    <cellStyle name="Note 3 5 2" xfId="47044"/>
    <cellStyle name="Note 3 5 2 2" xfId="47045"/>
    <cellStyle name="Note 3 5 2 2 2" xfId="49891"/>
    <cellStyle name="Note 3 5 2 3" xfId="47046"/>
    <cellStyle name="Note 3 5 2 4" xfId="47047"/>
    <cellStyle name="Note 3 5 2 5" xfId="47048"/>
    <cellStyle name="Note 3 5 2 5 2" xfId="47049"/>
    <cellStyle name="Note 3 5 2 6" xfId="47050"/>
    <cellStyle name="Note 3 5 3" xfId="47051"/>
    <cellStyle name="Note 3 5 3 2" xfId="47052"/>
    <cellStyle name="Note 3 5 3 2 2" xfId="49892"/>
    <cellStyle name="Note 3 5 3 3" xfId="47053"/>
    <cellStyle name="Note 3 5 3 4" xfId="47054"/>
    <cellStyle name="Note 3 5 3 5" xfId="47055"/>
    <cellStyle name="Note 3 5 3 5 2" xfId="47056"/>
    <cellStyle name="Note 3 5 3 6" xfId="47057"/>
    <cellStyle name="Note 3 5 4" xfId="47058"/>
    <cellStyle name="Note 3 5 4 2" xfId="49893"/>
    <cellStyle name="Note 3 5 5" xfId="47059"/>
    <cellStyle name="Note 3 5 5 2" xfId="49894"/>
    <cellStyle name="Note 3 5 6" xfId="47060"/>
    <cellStyle name="Note 3 5 6 2" xfId="49895"/>
    <cellStyle name="Note 3 5 7" xfId="47061"/>
    <cellStyle name="Note 3 5 7 2" xfId="47062"/>
    <cellStyle name="Note 3 5 7 2 2" xfId="49896"/>
    <cellStyle name="Note 3 5 8" xfId="47063"/>
    <cellStyle name="Note 3 6" xfId="47064"/>
    <cellStyle name="Note 3 6 2" xfId="47065"/>
    <cellStyle name="Note 3 6 2 2" xfId="47066"/>
    <cellStyle name="Note 3 6 2 2 2" xfId="49897"/>
    <cellStyle name="Note 3 6 2 3" xfId="47067"/>
    <cellStyle name="Note 3 6 2 4" xfId="47068"/>
    <cellStyle name="Note 3 6 2 5" xfId="47069"/>
    <cellStyle name="Note 3 6 2 5 2" xfId="47070"/>
    <cellStyle name="Note 3 6 2 6" xfId="47071"/>
    <cellStyle name="Note 3 6 3" xfId="47072"/>
    <cellStyle name="Note 3 6 3 2" xfId="47073"/>
    <cellStyle name="Note 3 6 3 2 2" xfId="49898"/>
    <cellStyle name="Note 3 6 3 3" xfId="47074"/>
    <cellStyle name="Note 3 6 3 4" xfId="47075"/>
    <cellStyle name="Note 3 6 3 5" xfId="47076"/>
    <cellStyle name="Note 3 6 3 5 2" xfId="47077"/>
    <cellStyle name="Note 3 6 3 6" xfId="47078"/>
    <cellStyle name="Note 3 6 4" xfId="47079"/>
    <cellStyle name="Note 3 6 4 2" xfId="49899"/>
    <cellStyle name="Note 3 6 5" xfId="47080"/>
    <cellStyle name="Note 3 6 5 2" xfId="49900"/>
    <cellStyle name="Note 3 6 6" xfId="47081"/>
    <cellStyle name="Note 3 6 6 2" xfId="49901"/>
    <cellStyle name="Note 3 6 7" xfId="47082"/>
    <cellStyle name="Note 3 6 7 2" xfId="47083"/>
    <cellStyle name="Note 3 6 7 2 2" xfId="49902"/>
    <cellStyle name="Note 3 6 8" xfId="47084"/>
    <cellStyle name="Note 3 7" xfId="47085"/>
    <cellStyle name="Note 3 7 2" xfId="47086"/>
    <cellStyle name="Note 3 7 2 2" xfId="49903"/>
    <cellStyle name="Note 3 7 3" xfId="47087"/>
    <cellStyle name="Note 3 7 3 2" xfId="49904"/>
    <cellStyle name="Note 3 7 4" xfId="47088"/>
    <cellStyle name="Note 3 7 4 2" xfId="49905"/>
    <cellStyle name="Note 3 7 5" xfId="47089"/>
    <cellStyle name="Note 3 7 5 2" xfId="47090"/>
    <cellStyle name="Note 3 7 5 2 2" xfId="49906"/>
    <cellStyle name="Note 3 7 6" xfId="47091"/>
    <cellStyle name="Note 3 7 6 2" xfId="49907"/>
    <cellStyle name="Note 3 7 7" xfId="49908"/>
    <cellStyle name="Note 3 8" xfId="47092"/>
    <cellStyle name="Note 3 8 2" xfId="47093"/>
    <cellStyle name="Note 3 8 2 2" xfId="47094"/>
    <cellStyle name="Note 3 8 2 2 2" xfId="49909"/>
    <cellStyle name="Note 3 8 2 3" xfId="47095"/>
    <cellStyle name="Note 3 8 2 4" xfId="47096"/>
    <cellStyle name="Note 3 8 2 5" xfId="47097"/>
    <cellStyle name="Note 3 8 2 5 2" xfId="47098"/>
    <cellStyle name="Note 3 8 2 6" xfId="47099"/>
    <cellStyle name="Note 3 8 3" xfId="47100"/>
    <cellStyle name="Note 3 8 3 2" xfId="47101"/>
    <cellStyle name="Note 3 8 3 2 2" xfId="49910"/>
    <cellStyle name="Note 3 8 3 3" xfId="47102"/>
    <cellStyle name="Note 3 8 3 4" xfId="47103"/>
    <cellStyle name="Note 3 8 3 5" xfId="47104"/>
    <cellStyle name="Note 3 8 3 5 2" xfId="47105"/>
    <cellStyle name="Note 3 8 3 6" xfId="47106"/>
    <cellStyle name="Note 3 8 4" xfId="47107"/>
    <cellStyle name="Note 3 8 4 2" xfId="49911"/>
    <cellStyle name="Note 3 8 5" xfId="47108"/>
    <cellStyle name="Note 3 8 5 2" xfId="49912"/>
    <cellStyle name="Note 3 8 6" xfId="47109"/>
    <cellStyle name="Note 3 8 6 2" xfId="49913"/>
    <cellStyle name="Note 3 8 7" xfId="47110"/>
    <cellStyle name="Note 3 8 7 2" xfId="47111"/>
    <cellStyle name="Note 3 8 7 2 2" xfId="49914"/>
    <cellStyle name="Note 3 8 8" xfId="47112"/>
    <cellStyle name="Note 3 9" xfId="47113"/>
    <cellStyle name="Note 3 9 2" xfId="47114"/>
    <cellStyle name="Note 3 9 2 2" xfId="47115"/>
    <cellStyle name="Note 3 9 2 2 2" xfId="49915"/>
    <cellStyle name="Note 3 9 2 3" xfId="47116"/>
    <cellStyle name="Note 3 9 2 4" xfId="47117"/>
    <cellStyle name="Note 3 9 2 5" xfId="47118"/>
    <cellStyle name="Note 3 9 2 5 2" xfId="47119"/>
    <cellStyle name="Note 3 9 2 6" xfId="47120"/>
    <cellStyle name="Note 3 9 3" xfId="47121"/>
    <cellStyle name="Note 3 9 3 2" xfId="47122"/>
    <cellStyle name="Note 3 9 3 2 2" xfId="49916"/>
    <cellStyle name="Note 3 9 3 3" xfId="47123"/>
    <cellStyle name="Note 3 9 3 4" xfId="47124"/>
    <cellStyle name="Note 3 9 3 5" xfId="47125"/>
    <cellStyle name="Note 3 9 3 5 2" xfId="47126"/>
    <cellStyle name="Note 3 9 3 6" xfId="47127"/>
    <cellStyle name="Note 3 9 4" xfId="47128"/>
    <cellStyle name="Note 3 9 4 2" xfId="49917"/>
    <cellStyle name="Note 3 9 5" xfId="47129"/>
    <cellStyle name="Note 3 9 5 2" xfId="49918"/>
    <cellStyle name="Note 3 9 6" xfId="47130"/>
    <cellStyle name="Note 3 9 6 2" xfId="49919"/>
    <cellStyle name="Note 3 9 7" xfId="47131"/>
    <cellStyle name="Note 3 9 7 2" xfId="47132"/>
    <cellStyle name="Note 3 9 7 2 2" xfId="49920"/>
    <cellStyle name="Note 3 9 8" xfId="47133"/>
    <cellStyle name="Note 3_Copy of Analysis June 2009 audit 11 1111" xfId="47134"/>
    <cellStyle name="Note 4" xfId="47135"/>
    <cellStyle name="Note 4 10" xfId="47136"/>
    <cellStyle name="Note 4 10 2" xfId="47137"/>
    <cellStyle name="Note 4 10 2 2" xfId="47138"/>
    <cellStyle name="Note 4 10 2 3" xfId="47139"/>
    <cellStyle name="Note 4 10 2 4" xfId="47140"/>
    <cellStyle name="Note 4 10 2 5" xfId="47141"/>
    <cellStyle name="Note 4 10 2 5 2" xfId="47142"/>
    <cellStyle name="Note 4 10 2 6" xfId="47143"/>
    <cellStyle name="Note 4 10 3" xfId="47144"/>
    <cellStyle name="Note 4 10 3 2" xfId="47145"/>
    <cellStyle name="Note 4 10 3 3" xfId="47146"/>
    <cellStyle name="Note 4 10 3 4" xfId="47147"/>
    <cellStyle name="Note 4 10 3 5" xfId="47148"/>
    <cellStyle name="Note 4 10 3 5 2" xfId="47149"/>
    <cellStyle name="Note 4 10 3 6" xfId="47150"/>
    <cellStyle name="Note 4 10 4" xfId="47151"/>
    <cellStyle name="Note 4 10 5" xfId="47152"/>
    <cellStyle name="Note 4 10 6" xfId="47153"/>
    <cellStyle name="Note 4 10 7" xfId="47154"/>
    <cellStyle name="Note 4 10 7 2" xfId="47155"/>
    <cellStyle name="Note 4 10 8" xfId="47156"/>
    <cellStyle name="Note 4 11" xfId="47157"/>
    <cellStyle name="Note 4 11 2" xfId="47158"/>
    <cellStyle name="Note 4 11 2 2" xfId="47159"/>
    <cellStyle name="Note 4 11 2 3" xfId="47160"/>
    <cellStyle name="Note 4 11 2 4" xfId="47161"/>
    <cellStyle name="Note 4 11 2 5" xfId="47162"/>
    <cellStyle name="Note 4 11 2 5 2" xfId="47163"/>
    <cellStyle name="Note 4 11 2 6" xfId="47164"/>
    <cellStyle name="Note 4 11 3" xfId="47165"/>
    <cellStyle name="Note 4 11 3 2" xfId="47166"/>
    <cellStyle name="Note 4 11 3 3" xfId="47167"/>
    <cellStyle name="Note 4 11 3 4" xfId="47168"/>
    <cellStyle name="Note 4 11 3 5" xfId="47169"/>
    <cellStyle name="Note 4 11 3 5 2" xfId="47170"/>
    <cellStyle name="Note 4 11 3 6" xfId="47171"/>
    <cellStyle name="Note 4 11 4" xfId="47172"/>
    <cellStyle name="Note 4 11 5" xfId="47173"/>
    <cellStyle name="Note 4 11 6" xfId="47174"/>
    <cellStyle name="Note 4 11 7" xfId="47175"/>
    <cellStyle name="Note 4 11 7 2" xfId="47176"/>
    <cellStyle name="Note 4 11 8" xfId="47177"/>
    <cellStyle name="Note 4 12" xfId="47178"/>
    <cellStyle name="Note 4 12 2" xfId="47179"/>
    <cellStyle name="Note 4 12 3" xfId="47180"/>
    <cellStyle name="Note 4 12 4" xfId="47181"/>
    <cellStyle name="Note 4 12 5" xfId="47182"/>
    <cellStyle name="Note 4 12 5 2" xfId="47183"/>
    <cellStyle name="Note 4 12 6" xfId="47184"/>
    <cellStyle name="Note 4 13" xfId="47185"/>
    <cellStyle name="Note 4 13 2" xfId="47186"/>
    <cellStyle name="Note 4 13 3" xfId="47187"/>
    <cellStyle name="Note 4 13 4" xfId="47188"/>
    <cellStyle name="Note 4 13 5" xfId="47189"/>
    <cellStyle name="Note 4 13 5 2" xfId="47190"/>
    <cellStyle name="Note 4 13 6" xfId="47191"/>
    <cellStyle name="Note 4 14" xfId="47192"/>
    <cellStyle name="Note 4 14 2" xfId="47193"/>
    <cellStyle name="Note 4 14 3" xfId="47194"/>
    <cellStyle name="Note 4 14 4" xfId="47195"/>
    <cellStyle name="Note 4 14 5" xfId="47196"/>
    <cellStyle name="Note 4 14 5 2" xfId="47197"/>
    <cellStyle name="Note 4 14 6" xfId="47198"/>
    <cellStyle name="Note 4 15" xfId="47199"/>
    <cellStyle name="Note 4 15 2" xfId="47200"/>
    <cellStyle name="Note 4 15 2 2" xfId="47201"/>
    <cellStyle name="Note 4 16" xfId="47202"/>
    <cellStyle name="Note 4 16 2" xfId="47203"/>
    <cellStyle name="Note 4 16 2 2" xfId="47204"/>
    <cellStyle name="Note 4 17" xfId="47205"/>
    <cellStyle name="Note 4 17 2" xfId="47206"/>
    <cellStyle name="Note 4 17 2 2" xfId="47207"/>
    <cellStyle name="Note 4 18" xfId="47208"/>
    <cellStyle name="Note 4 18 2" xfId="47209"/>
    <cellStyle name="Note 4 18 3" xfId="47210"/>
    <cellStyle name="Note 4 18 4" xfId="47211"/>
    <cellStyle name="Note 4 18 5" xfId="47212"/>
    <cellStyle name="Note 4 18 5 2" xfId="47213"/>
    <cellStyle name="Note 4 18 6" xfId="47214"/>
    <cellStyle name="Note 4 19" xfId="47215"/>
    <cellStyle name="Note 4 2" xfId="47216"/>
    <cellStyle name="Note 4 2 10" xfId="47217"/>
    <cellStyle name="Note 4 2 11" xfId="47218"/>
    <cellStyle name="Note 4 2 12" xfId="47219"/>
    <cellStyle name="Note 4 2 13" xfId="49921"/>
    <cellStyle name="Note 4 2 2" xfId="47220"/>
    <cellStyle name="Note 4 2 2 2" xfId="47221"/>
    <cellStyle name="Note 4 2 2 2 2" xfId="49922"/>
    <cellStyle name="Note 4 2 2 3" xfId="47222"/>
    <cellStyle name="Note 4 2 2 3 2" xfId="49923"/>
    <cellStyle name="Note 4 2 2 4" xfId="47223"/>
    <cellStyle name="Note 4 2 2 4 2" xfId="49924"/>
    <cellStyle name="Note 4 2 2 5" xfId="47224"/>
    <cellStyle name="Note 4 2 2 5 2" xfId="47225"/>
    <cellStyle name="Note 4 2 2 5 2 2" xfId="49925"/>
    <cellStyle name="Note 4 2 2 6" xfId="47226"/>
    <cellStyle name="Note 4 2 2 6 2" xfId="49926"/>
    <cellStyle name="Note 4 2 2 7" xfId="49927"/>
    <cellStyle name="Note 4 2 3" xfId="47227"/>
    <cellStyle name="Note 4 2 3 2" xfId="47228"/>
    <cellStyle name="Note 4 2 3 2 2" xfId="49928"/>
    <cellStyle name="Note 4 2 3 3" xfId="47229"/>
    <cellStyle name="Note 4 2 3 3 2" xfId="49929"/>
    <cellStyle name="Note 4 2 3 4" xfId="47230"/>
    <cellStyle name="Note 4 2 3 4 2" xfId="49930"/>
    <cellStyle name="Note 4 2 3 5" xfId="47231"/>
    <cellStyle name="Note 4 2 3 5 2" xfId="47232"/>
    <cellStyle name="Note 4 2 3 5 2 2" xfId="49931"/>
    <cellStyle name="Note 4 2 3 6" xfId="47233"/>
    <cellStyle name="Note 4 2 3 6 2" xfId="49932"/>
    <cellStyle name="Note 4 2 3 7" xfId="49933"/>
    <cellStyle name="Note 4 2 4" xfId="47234"/>
    <cellStyle name="Note 4 2 4 2" xfId="47235"/>
    <cellStyle name="Note 4 2 4 3" xfId="47236"/>
    <cellStyle name="Note 4 2 4 4" xfId="47237"/>
    <cellStyle name="Note 4 2 4 5" xfId="47238"/>
    <cellStyle name="Note 4 2 4 6" xfId="47239"/>
    <cellStyle name="Note 4 2 4 7" xfId="49934"/>
    <cellStyle name="Note 4 2 5" xfId="47240"/>
    <cellStyle name="Note 4 2 5 2" xfId="47241"/>
    <cellStyle name="Note 4 2 5 3" xfId="47242"/>
    <cellStyle name="Note 4 2 5 4" xfId="47243"/>
    <cellStyle name="Note 4 2 5 5" xfId="47244"/>
    <cellStyle name="Note 4 2 5 6" xfId="47245"/>
    <cellStyle name="Note 4 2 5 7" xfId="49935"/>
    <cellStyle name="Note 4 2 6" xfId="47246"/>
    <cellStyle name="Note 4 2 6 2" xfId="47247"/>
    <cellStyle name="Note 4 2 6 3" xfId="47248"/>
    <cellStyle name="Note 4 2 6 4" xfId="47249"/>
    <cellStyle name="Note 4 2 6 5" xfId="47250"/>
    <cellStyle name="Note 4 2 6 6" xfId="47251"/>
    <cellStyle name="Note 4 2 6 7" xfId="49936"/>
    <cellStyle name="Note 4 2 7" xfId="47252"/>
    <cellStyle name="Note 4 2 7 2" xfId="47253"/>
    <cellStyle name="Note 4 2 7 2 2" xfId="49937"/>
    <cellStyle name="Note 4 2 7 3" xfId="47254"/>
    <cellStyle name="Note 4 2 7 4" xfId="47255"/>
    <cellStyle name="Note 4 2 7 5" xfId="47256"/>
    <cellStyle name="Note 4 2 7 6" xfId="47257"/>
    <cellStyle name="Note 4 2 7 7" xfId="49938"/>
    <cellStyle name="Note 4 2 8" xfId="47258"/>
    <cellStyle name="Note 4 2 8 2" xfId="49939"/>
    <cellStyle name="Note 4 2 9" xfId="47259"/>
    <cellStyle name="Note 4 20" xfId="47260"/>
    <cellStyle name="Note 4 21" xfId="47261"/>
    <cellStyle name="Note 4 22" xfId="47262"/>
    <cellStyle name="Note 4 22 2" xfId="47263"/>
    <cellStyle name="Note 4 23" xfId="47264"/>
    <cellStyle name="Note 4 3" xfId="47265"/>
    <cellStyle name="Note 4 3 2" xfId="47266"/>
    <cellStyle name="Note 4 3 2 2" xfId="47267"/>
    <cellStyle name="Note 4 3 2 2 2" xfId="49940"/>
    <cellStyle name="Note 4 3 2 3" xfId="47268"/>
    <cellStyle name="Note 4 3 2 4" xfId="47269"/>
    <cellStyle name="Note 4 3 2 5" xfId="47270"/>
    <cellStyle name="Note 4 3 2 5 2" xfId="47271"/>
    <cellStyle name="Note 4 3 2 6" xfId="47272"/>
    <cellStyle name="Note 4 3 3" xfId="47273"/>
    <cellStyle name="Note 4 3 3 2" xfId="47274"/>
    <cellStyle name="Note 4 3 3 2 2" xfId="49941"/>
    <cellStyle name="Note 4 3 3 3" xfId="47275"/>
    <cellStyle name="Note 4 3 3 4" xfId="47276"/>
    <cellStyle name="Note 4 3 3 5" xfId="47277"/>
    <cellStyle name="Note 4 3 3 5 2" xfId="47278"/>
    <cellStyle name="Note 4 3 3 6" xfId="47279"/>
    <cellStyle name="Note 4 3 4" xfId="47280"/>
    <cellStyle name="Note 4 3 4 2" xfId="49942"/>
    <cellStyle name="Note 4 3 5" xfId="47281"/>
    <cellStyle name="Note 4 3 5 2" xfId="49943"/>
    <cellStyle name="Note 4 3 6" xfId="47282"/>
    <cellStyle name="Note 4 3 6 2" xfId="49944"/>
    <cellStyle name="Note 4 3 7" xfId="47283"/>
    <cellStyle name="Note 4 3 7 2" xfId="47284"/>
    <cellStyle name="Note 4 3 7 2 2" xfId="49945"/>
    <cellStyle name="Note 4 3 8" xfId="47285"/>
    <cellStyle name="Note 4 4" xfId="47286"/>
    <cellStyle name="Note 4 4 2" xfId="47287"/>
    <cellStyle name="Note 4 4 2 2" xfId="47288"/>
    <cellStyle name="Note 4 4 2 2 2" xfId="49946"/>
    <cellStyle name="Note 4 4 2 3" xfId="47289"/>
    <cellStyle name="Note 4 4 2 4" xfId="47290"/>
    <cellStyle name="Note 4 4 2 5" xfId="47291"/>
    <cellStyle name="Note 4 4 2 5 2" xfId="47292"/>
    <cellStyle name="Note 4 4 2 6" xfId="47293"/>
    <cellStyle name="Note 4 4 3" xfId="47294"/>
    <cellStyle name="Note 4 4 3 2" xfId="47295"/>
    <cellStyle name="Note 4 4 3 2 2" xfId="49947"/>
    <cellStyle name="Note 4 4 3 3" xfId="47296"/>
    <cellStyle name="Note 4 4 3 4" xfId="47297"/>
    <cellStyle name="Note 4 4 3 5" xfId="47298"/>
    <cellStyle name="Note 4 4 3 5 2" xfId="47299"/>
    <cellStyle name="Note 4 4 3 6" xfId="47300"/>
    <cellStyle name="Note 4 4 4" xfId="47301"/>
    <cellStyle name="Note 4 4 4 2" xfId="49948"/>
    <cellStyle name="Note 4 4 5" xfId="47302"/>
    <cellStyle name="Note 4 4 5 2" xfId="49949"/>
    <cellStyle name="Note 4 4 6" xfId="47303"/>
    <cellStyle name="Note 4 4 6 2" xfId="49950"/>
    <cellStyle name="Note 4 4 7" xfId="47304"/>
    <cellStyle name="Note 4 4 7 2" xfId="47305"/>
    <cellStyle name="Note 4 4 7 2 2" xfId="49951"/>
    <cellStyle name="Note 4 4 8" xfId="47306"/>
    <cellStyle name="Note 4 5" xfId="47307"/>
    <cellStyle name="Note 4 5 2" xfId="47308"/>
    <cellStyle name="Note 4 5 2 2" xfId="47309"/>
    <cellStyle name="Note 4 5 2 2 2" xfId="49952"/>
    <cellStyle name="Note 4 5 2 3" xfId="47310"/>
    <cellStyle name="Note 4 5 2 4" xfId="47311"/>
    <cellStyle name="Note 4 5 2 5" xfId="47312"/>
    <cellStyle name="Note 4 5 2 5 2" xfId="47313"/>
    <cellStyle name="Note 4 5 2 6" xfId="47314"/>
    <cellStyle name="Note 4 5 3" xfId="47315"/>
    <cellStyle name="Note 4 5 3 2" xfId="47316"/>
    <cellStyle name="Note 4 5 3 2 2" xfId="49953"/>
    <cellStyle name="Note 4 5 3 3" xfId="47317"/>
    <cellStyle name="Note 4 5 3 4" xfId="47318"/>
    <cellStyle name="Note 4 5 3 5" xfId="47319"/>
    <cellStyle name="Note 4 5 3 5 2" xfId="47320"/>
    <cellStyle name="Note 4 5 3 6" xfId="47321"/>
    <cellStyle name="Note 4 5 4" xfId="47322"/>
    <cellStyle name="Note 4 5 4 2" xfId="49954"/>
    <cellStyle name="Note 4 5 5" xfId="47323"/>
    <cellStyle name="Note 4 5 5 2" xfId="49955"/>
    <cellStyle name="Note 4 5 6" xfId="47324"/>
    <cellStyle name="Note 4 5 6 2" xfId="49956"/>
    <cellStyle name="Note 4 5 7" xfId="47325"/>
    <cellStyle name="Note 4 5 7 2" xfId="47326"/>
    <cellStyle name="Note 4 5 7 2 2" xfId="49957"/>
    <cellStyle name="Note 4 5 8" xfId="47327"/>
    <cellStyle name="Note 4 6" xfId="47328"/>
    <cellStyle name="Note 4 6 2" xfId="47329"/>
    <cellStyle name="Note 4 6 2 2" xfId="47330"/>
    <cellStyle name="Note 4 6 2 2 2" xfId="49958"/>
    <cellStyle name="Note 4 6 2 3" xfId="47331"/>
    <cellStyle name="Note 4 6 2 4" xfId="47332"/>
    <cellStyle name="Note 4 6 2 5" xfId="47333"/>
    <cellStyle name="Note 4 6 2 5 2" xfId="47334"/>
    <cellStyle name="Note 4 6 2 6" xfId="47335"/>
    <cellStyle name="Note 4 6 3" xfId="47336"/>
    <cellStyle name="Note 4 6 3 2" xfId="47337"/>
    <cellStyle name="Note 4 6 3 2 2" xfId="49959"/>
    <cellStyle name="Note 4 6 3 3" xfId="47338"/>
    <cellStyle name="Note 4 6 3 4" xfId="47339"/>
    <cellStyle name="Note 4 6 3 5" xfId="47340"/>
    <cellStyle name="Note 4 6 3 5 2" xfId="47341"/>
    <cellStyle name="Note 4 6 3 6" xfId="47342"/>
    <cellStyle name="Note 4 6 4" xfId="47343"/>
    <cellStyle name="Note 4 6 4 2" xfId="49960"/>
    <cellStyle name="Note 4 6 5" xfId="47344"/>
    <cellStyle name="Note 4 6 5 2" xfId="49961"/>
    <cellStyle name="Note 4 6 6" xfId="47345"/>
    <cellStyle name="Note 4 6 6 2" xfId="49962"/>
    <cellStyle name="Note 4 6 7" xfId="47346"/>
    <cellStyle name="Note 4 6 7 2" xfId="47347"/>
    <cellStyle name="Note 4 6 7 2 2" xfId="49963"/>
    <cellStyle name="Note 4 6 8" xfId="47348"/>
    <cellStyle name="Note 4 7" xfId="47349"/>
    <cellStyle name="Note 4 7 2" xfId="47350"/>
    <cellStyle name="Note 4 7 2 2" xfId="49964"/>
    <cellStyle name="Note 4 7 3" xfId="47351"/>
    <cellStyle name="Note 4 7 3 2" xfId="49965"/>
    <cellStyle name="Note 4 7 4" xfId="47352"/>
    <cellStyle name="Note 4 7 4 2" xfId="49966"/>
    <cellStyle name="Note 4 7 5" xfId="47353"/>
    <cellStyle name="Note 4 7 5 2" xfId="47354"/>
    <cellStyle name="Note 4 7 5 2 2" xfId="49967"/>
    <cellStyle name="Note 4 7 6" xfId="47355"/>
    <cellStyle name="Note 4 7 6 2" xfId="49968"/>
    <cellStyle name="Note 4 7 7" xfId="49969"/>
    <cellStyle name="Note 4 8" xfId="47356"/>
    <cellStyle name="Note 4 8 2" xfId="47357"/>
    <cellStyle name="Note 4 8 2 2" xfId="47358"/>
    <cellStyle name="Note 4 8 2 2 2" xfId="49970"/>
    <cellStyle name="Note 4 8 2 3" xfId="47359"/>
    <cellStyle name="Note 4 8 2 4" xfId="47360"/>
    <cellStyle name="Note 4 8 2 5" xfId="47361"/>
    <cellStyle name="Note 4 8 2 5 2" xfId="47362"/>
    <cellStyle name="Note 4 8 2 6" xfId="47363"/>
    <cellStyle name="Note 4 8 3" xfId="47364"/>
    <cellStyle name="Note 4 8 3 2" xfId="47365"/>
    <cellStyle name="Note 4 8 3 2 2" xfId="49971"/>
    <cellStyle name="Note 4 8 3 3" xfId="47366"/>
    <cellStyle name="Note 4 8 3 4" xfId="47367"/>
    <cellStyle name="Note 4 8 3 5" xfId="47368"/>
    <cellStyle name="Note 4 8 3 5 2" xfId="47369"/>
    <cellStyle name="Note 4 8 3 6" xfId="47370"/>
    <cellStyle name="Note 4 8 4" xfId="47371"/>
    <cellStyle name="Note 4 8 4 2" xfId="49972"/>
    <cellStyle name="Note 4 8 5" xfId="47372"/>
    <cellStyle name="Note 4 8 5 2" xfId="49973"/>
    <cellStyle name="Note 4 8 6" xfId="47373"/>
    <cellStyle name="Note 4 8 6 2" xfId="49974"/>
    <cellStyle name="Note 4 8 7" xfId="47374"/>
    <cellStyle name="Note 4 8 7 2" xfId="47375"/>
    <cellStyle name="Note 4 8 7 2 2" xfId="49975"/>
    <cellStyle name="Note 4 8 8" xfId="47376"/>
    <cellStyle name="Note 4 9" xfId="47377"/>
    <cellStyle name="Note 4 9 2" xfId="47378"/>
    <cellStyle name="Note 4 9 2 2" xfId="47379"/>
    <cellStyle name="Note 4 9 2 2 2" xfId="49976"/>
    <cellStyle name="Note 4 9 2 3" xfId="47380"/>
    <cellStyle name="Note 4 9 2 4" xfId="47381"/>
    <cellStyle name="Note 4 9 2 5" xfId="47382"/>
    <cellStyle name="Note 4 9 2 5 2" xfId="47383"/>
    <cellStyle name="Note 4 9 2 6" xfId="47384"/>
    <cellStyle name="Note 4 9 3" xfId="47385"/>
    <cellStyle name="Note 4 9 3 2" xfId="47386"/>
    <cellStyle name="Note 4 9 3 2 2" xfId="49977"/>
    <cellStyle name="Note 4 9 3 3" xfId="47387"/>
    <cellStyle name="Note 4 9 3 4" xfId="47388"/>
    <cellStyle name="Note 4 9 3 5" xfId="47389"/>
    <cellStyle name="Note 4 9 3 5 2" xfId="47390"/>
    <cellStyle name="Note 4 9 3 6" xfId="47391"/>
    <cellStyle name="Note 4 9 4" xfId="47392"/>
    <cellStyle name="Note 4 9 4 2" xfId="49978"/>
    <cellStyle name="Note 4 9 5" xfId="47393"/>
    <cellStyle name="Note 4 9 5 2" xfId="49979"/>
    <cellStyle name="Note 4 9 6" xfId="47394"/>
    <cellStyle name="Note 4 9 6 2" xfId="49980"/>
    <cellStyle name="Note 4 9 7" xfId="47395"/>
    <cellStyle name="Note 4 9 7 2" xfId="47396"/>
    <cellStyle name="Note 4 9 7 2 2" xfId="49981"/>
    <cellStyle name="Note 4 9 8" xfId="47397"/>
    <cellStyle name="Note 4_Copy of Analysis June 2009 audit 11 1111" xfId="47398"/>
    <cellStyle name="Note 5" xfId="47399"/>
    <cellStyle name="Note 5 10" xfId="47400"/>
    <cellStyle name="Note 5 10 2" xfId="47401"/>
    <cellStyle name="Note 5 10 2 2" xfId="47402"/>
    <cellStyle name="Note 5 10 2 3" xfId="47403"/>
    <cellStyle name="Note 5 10 2 4" xfId="47404"/>
    <cellStyle name="Note 5 10 2 5" xfId="47405"/>
    <cellStyle name="Note 5 10 2 5 2" xfId="47406"/>
    <cellStyle name="Note 5 10 2 6" xfId="47407"/>
    <cellStyle name="Note 5 10 3" xfId="47408"/>
    <cellStyle name="Note 5 10 3 2" xfId="47409"/>
    <cellStyle name="Note 5 10 3 3" xfId="47410"/>
    <cellStyle name="Note 5 10 3 4" xfId="47411"/>
    <cellStyle name="Note 5 10 3 5" xfId="47412"/>
    <cellStyle name="Note 5 10 3 5 2" xfId="47413"/>
    <cellStyle name="Note 5 10 3 6" xfId="47414"/>
    <cellStyle name="Note 5 10 4" xfId="47415"/>
    <cellStyle name="Note 5 10 5" xfId="47416"/>
    <cellStyle name="Note 5 10 6" xfId="47417"/>
    <cellStyle name="Note 5 10 7" xfId="47418"/>
    <cellStyle name="Note 5 10 7 2" xfId="47419"/>
    <cellStyle name="Note 5 10 8" xfId="47420"/>
    <cellStyle name="Note 5 11" xfId="47421"/>
    <cellStyle name="Note 5 11 2" xfId="47422"/>
    <cellStyle name="Note 5 11 2 2" xfId="47423"/>
    <cellStyle name="Note 5 11 2 3" xfId="47424"/>
    <cellStyle name="Note 5 11 2 4" xfId="47425"/>
    <cellStyle name="Note 5 11 2 5" xfId="47426"/>
    <cellStyle name="Note 5 11 2 5 2" xfId="47427"/>
    <cellStyle name="Note 5 11 2 6" xfId="47428"/>
    <cellStyle name="Note 5 11 3" xfId="47429"/>
    <cellStyle name="Note 5 11 3 2" xfId="47430"/>
    <cellStyle name="Note 5 11 3 3" xfId="47431"/>
    <cellStyle name="Note 5 11 3 4" xfId="47432"/>
    <cellStyle name="Note 5 11 3 5" xfId="47433"/>
    <cellStyle name="Note 5 11 3 5 2" xfId="47434"/>
    <cellStyle name="Note 5 11 3 6" xfId="47435"/>
    <cellStyle name="Note 5 11 4" xfId="47436"/>
    <cellStyle name="Note 5 11 5" xfId="47437"/>
    <cellStyle name="Note 5 11 6" xfId="47438"/>
    <cellStyle name="Note 5 11 7" xfId="47439"/>
    <cellStyle name="Note 5 11 7 2" xfId="47440"/>
    <cellStyle name="Note 5 11 8" xfId="47441"/>
    <cellStyle name="Note 5 12" xfId="47442"/>
    <cellStyle name="Note 5 12 2" xfId="47443"/>
    <cellStyle name="Note 5 12 3" xfId="47444"/>
    <cellStyle name="Note 5 12 4" xfId="47445"/>
    <cellStyle name="Note 5 12 5" xfId="47446"/>
    <cellStyle name="Note 5 12 5 2" xfId="47447"/>
    <cellStyle name="Note 5 12 6" xfId="47448"/>
    <cellStyle name="Note 5 13" xfId="47449"/>
    <cellStyle name="Note 5 13 2" xfId="47450"/>
    <cellStyle name="Note 5 13 3" xfId="47451"/>
    <cellStyle name="Note 5 13 4" xfId="47452"/>
    <cellStyle name="Note 5 13 5" xfId="47453"/>
    <cellStyle name="Note 5 13 5 2" xfId="47454"/>
    <cellStyle name="Note 5 13 6" xfId="47455"/>
    <cellStyle name="Note 5 14" xfId="47456"/>
    <cellStyle name="Note 5 14 2" xfId="47457"/>
    <cellStyle name="Note 5 14 3" xfId="47458"/>
    <cellStyle name="Note 5 14 4" xfId="47459"/>
    <cellStyle name="Note 5 14 5" xfId="47460"/>
    <cellStyle name="Note 5 14 5 2" xfId="47461"/>
    <cellStyle name="Note 5 14 6" xfId="47462"/>
    <cellStyle name="Note 5 15" xfId="47463"/>
    <cellStyle name="Note 5 15 2" xfId="47464"/>
    <cellStyle name="Note 5 15 2 2" xfId="47465"/>
    <cellStyle name="Note 5 16" xfId="47466"/>
    <cellStyle name="Note 5 16 2" xfId="47467"/>
    <cellStyle name="Note 5 16 2 2" xfId="47468"/>
    <cellStyle name="Note 5 17" xfId="47469"/>
    <cellStyle name="Note 5 17 2" xfId="47470"/>
    <cellStyle name="Note 5 17 2 2" xfId="47471"/>
    <cellStyle name="Note 5 18" xfId="47472"/>
    <cellStyle name="Note 5 18 2" xfId="47473"/>
    <cellStyle name="Note 5 18 3" xfId="47474"/>
    <cellStyle name="Note 5 18 4" xfId="47475"/>
    <cellStyle name="Note 5 18 5" xfId="47476"/>
    <cellStyle name="Note 5 18 5 2" xfId="47477"/>
    <cellStyle name="Note 5 18 6" xfId="47478"/>
    <cellStyle name="Note 5 19" xfId="47479"/>
    <cellStyle name="Note 5 2" xfId="47480"/>
    <cellStyle name="Note 5 2 10" xfId="47481"/>
    <cellStyle name="Note 5 2 11" xfId="47482"/>
    <cellStyle name="Note 5 2 12" xfId="47483"/>
    <cellStyle name="Note 5 2 13" xfId="49982"/>
    <cellStyle name="Note 5 2 2" xfId="47484"/>
    <cellStyle name="Note 5 2 2 2" xfId="47485"/>
    <cellStyle name="Note 5 2 2 2 2" xfId="49983"/>
    <cellStyle name="Note 5 2 2 3" xfId="47486"/>
    <cellStyle name="Note 5 2 2 3 2" xfId="49984"/>
    <cellStyle name="Note 5 2 2 4" xfId="47487"/>
    <cellStyle name="Note 5 2 2 4 2" xfId="49985"/>
    <cellStyle name="Note 5 2 2 5" xfId="47488"/>
    <cellStyle name="Note 5 2 2 5 2" xfId="47489"/>
    <cellStyle name="Note 5 2 2 5 2 2" xfId="49986"/>
    <cellStyle name="Note 5 2 2 6" xfId="47490"/>
    <cellStyle name="Note 5 2 2 6 2" xfId="49987"/>
    <cellStyle name="Note 5 2 2 7" xfId="49988"/>
    <cellStyle name="Note 5 2 3" xfId="47491"/>
    <cellStyle name="Note 5 2 3 2" xfId="47492"/>
    <cellStyle name="Note 5 2 3 2 2" xfId="49989"/>
    <cellStyle name="Note 5 2 3 3" xfId="47493"/>
    <cellStyle name="Note 5 2 3 3 2" xfId="49990"/>
    <cellStyle name="Note 5 2 3 4" xfId="47494"/>
    <cellStyle name="Note 5 2 3 4 2" xfId="49991"/>
    <cellStyle name="Note 5 2 3 5" xfId="47495"/>
    <cellStyle name="Note 5 2 3 5 2" xfId="47496"/>
    <cellStyle name="Note 5 2 3 5 2 2" xfId="49992"/>
    <cellStyle name="Note 5 2 3 6" xfId="47497"/>
    <cellStyle name="Note 5 2 3 6 2" xfId="49993"/>
    <cellStyle name="Note 5 2 3 7" xfId="49994"/>
    <cellStyle name="Note 5 2 4" xfId="47498"/>
    <cellStyle name="Note 5 2 4 2" xfId="47499"/>
    <cellStyle name="Note 5 2 4 3" xfId="47500"/>
    <cellStyle name="Note 5 2 4 4" xfId="47501"/>
    <cellStyle name="Note 5 2 4 5" xfId="47502"/>
    <cellStyle name="Note 5 2 4 6" xfId="47503"/>
    <cellStyle name="Note 5 2 4 7" xfId="49995"/>
    <cellStyle name="Note 5 2 5" xfId="47504"/>
    <cellStyle name="Note 5 2 5 2" xfId="47505"/>
    <cellStyle name="Note 5 2 5 3" xfId="47506"/>
    <cellStyle name="Note 5 2 5 4" xfId="47507"/>
    <cellStyle name="Note 5 2 5 5" xfId="47508"/>
    <cellStyle name="Note 5 2 5 6" xfId="47509"/>
    <cellStyle name="Note 5 2 5 7" xfId="49996"/>
    <cellStyle name="Note 5 2 6" xfId="47510"/>
    <cellStyle name="Note 5 2 6 2" xfId="47511"/>
    <cellStyle name="Note 5 2 6 3" xfId="47512"/>
    <cellStyle name="Note 5 2 6 4" xfId="47513"/>
    <cellStyle name="Note 5 2 6 5" xfId="47514"/>
    <cellStyle name="Note 5 2 6 6" xfId="47515"/>
    <cellStyle name="Note 5 2 6 7" xfId="49997"/>
    <cellStyle name="Note 5 2 7" xfId="47516"/>
    <cellStyle name="Note 5 2 7 2" xfId="47517"/>
    <cellStyle name="Note 5 2 7 2 2" xfId="49998"/>
    <cellStyle name="Note 5 2 7 3" xfId="47518"/>
    <cellStyle name="Note 5 2 7 4" xfId="47519"/>
    <cellStyle name="Note 5 2 7 5" xfId="47520"/>
    <cellStyle name="Note 5 2 7 6" xfId="47521"/>
    <cellStyle name="Note 5 2 7 7" xfId="49999"/>
    <cellStyle name="Note 5 2 8" xfId="47522"/>
    <cellStyle name="Note 5 2 8 2" xfId="50000"/>
    <cellStyle name="Note 5 2 9" xfId="47523"/>
    <cellStyle name="Note 5 20" xfId="47524"/>
    <cellStyle name="Note 5 21" xfId="47525"/>
    <cellStyle name="Note 5 22" xfId="47526"/>
    <cellStyle name="Note 5 22 2" xfId="47527"/>
    <cellStyle name="Note 5 23" xfId="47528"/>
    <cellStyle name="Note 5 3" xfId="47529"/>
    <cellStyle name="Note 5 3 2" xfId="47530"/>
    <cellStyle name="Note 5 3 2 2" xfId="47531"/>
    <cellStyle name="Note 5 3 2 2 2" xfId="50001"/>
    <cellStyle name="Note 5 3 2 3" xfId="47532"/>
    <cellStyle name="Note 5 3 2 4" xfId="47533"/>
    <cellStyle name="Note 5 3 2 5" xfId="47534"/>
    <cellStyle name="Note 5 3 2 5 2" xfId="47535"/>
    <cellStyle name="Note 5 3 2 6" xfId="47536"/>
    <cellStyle name="Note 5 3 3" xfId="47537"/>
    <cellStyle name="Note 5 3 3 2" xfId="47538"/>
    <cellStyle name="Note 5 3 3 2 2" xfId="50002"/>
    <cellStyle name="Note 5 3 3 3" xfId="47539"/>
    <cellStyle name="Note 5 3 3 4" xfId="47540"/>
    <cellStyle name="Note 5 3 3 5" xfId="47541"/>
    <cellStyle name="Note 5 3 3 5 2" xfId="47542"/>
    <cellStyle name="Note 5 3 3 6" xfId="47543"/>
    <cellStyle name="Note 5 3 4" xfId="47544"/>
    <cellStyle name="Note 5 3 4 2" xfId="50003"/>
    <cellStyle name="Note 5 3 5" xfId="47545"/>
    <cellStyle name="Note 5 3 5 2" xfId="50004"/>
    <cellStyle name="Note 5 3 6" xfId="47546"/>
    <cellStyle name="Note 5 3 6 2" xfId="50005"/>
    <cellStyle name="Note 5 3 7" xfId="47547"/>
    <cellStyle name="Note 5 3 7 2" xfId="47548"/>
    <cellStyle name="Note 5 3 7 2 2" xfId="50006"/>
    <cellStyle name="Note 5 3 8" xfId="47549"/>
    <cellStyle name="Note 5 4" xfId="47550"/>
    <cellStyle name="Note 5 4 2" xfId="47551"/>
    <cellStyle name="Note 5 4 2 2" xfId="47552"/>
    <cellStyle name="Note 5 4 2 2 2" xfId="50007"/>
    <cellStyle name="Note 5 4 2 3" xfId="47553"/>
    <cellStyle name="Note 5 4 2 4" xfId="47554"/>
    <cellStyle name="Note 5 4 2 5" xfId="47555"/>
    <cellStyle name="Note 5 4 2 5 2" xfId="47556"/>
    <cellStyle name="Note 5 4 2 6" xfId="47557"/>
    <cellStyle name="Note 5 4 3" xfId="47558"/>
    <cellStyle name="Note 5 4 3 2" xfId="47559"/>
    <cellStyle name="Note 5 4 3 2 2" xfId="50008"/>
    <cellStyle name="Note 5 4 3 3" xfId="47560"/>
    <cellStyle name="Note 5 4 3 4" xfId="47561"/>
    <cellStyle name="Note 5 4 3 5" xfId="47562"/>
    <cellStyle name="Note 5 4 3 5 2" xfId="47563"/>
    <cellStyle name="Note 5 4 3 6" xfId="47564"/>
    <cellStyle name="Note 5 4 4" xfId="47565"/>
    <cellStyle name="Note 5 4 4 2" xfId="50009"/>
    <cellStyle name="Note 5 4 5" xfId="47566"/>
    <cellStyle name="Note 5 4 5 2" xfId="50010"/>
    <cellStyle name="Note 5 4 6" xfId="47567"/>
    <cellStyle name="Note 5 4 6 2" xfId="50011"/>
    <cellStyle name="Note 5 4 7" xfId="47568"/>
    <cellStyle name="Note 5 4 7 2" xfId="47569"/>
    <cellStyle name="Note 5 4 7 2 2" xfId="50012"/>
    <cellStyle name="Note 5 4 8" xfId="47570"/>
    <cellStyle name="Note 5 5" xfId="47571"/>
    <cellStyle name="Note 5 5 2" xfId="47572"/>
    <cellStyle name="Note 5 5 2 2" xfId="47573"/>
    <cellStyle name="Note 5 5 2 2 2" xfId="50013"/>
    <cellStyle name="Note 5 5 2 3" xfId="47574"/>
    <cellStyle name="Note 5 5 2 4" xfId="47575"/>
    <cellStyle name="Note 5 5 2 5" xfId="47576"/>
    <cellStyle name="Note 5 5 2 5 2" xfId="47577"/>
    <cellStyle name="Note 5 5 2 6" xfId="47578"/>
    <cellStyle name="Note 5 5 3" xfId="47579"/>
    <cellStyle name="Note 5 5 3 2" xfId="47580"/>
    <cellStyle name="Note 5 5 3 2 2" xfId="50014"/>
    <cellStyle name="Note 5 5 3 3" xfId="47581"/>
    <cellStyle name="Note 5 5 3 4" xfId="47582"/>
    <cellStyle name="Note 5 5 3 5" xfId="47583"/>
    <cellStyle name="Note 5 5 3 5 2" xfId="47584"/>
    <cellStyle name="Note 5 5 3 6" xfId="47585"/>
    <cellStyle name="Note 5 5 4" xfId="47586"/>
    <cellStyle name="Note 5 5 4 2" xfId="50015"/>
    <cellStyle name="Note 5 5 5" xfId="47587"/>
    <cellStyle name="Note 5 5 5 2" xfId="50016"/>
    <cellStyle name="Note 5 5 6" xfId="47588"/>
    <cellStyle name="Note 5 5 6 2" xfId="50017"/>
    <cellStyle name="Note 5 5 7" xfId="47589"/>
    <cellStyle name="Note 5 5 7 2" xfId="47590"/>
    <cellStyle name="Note 5 5 7 2 2" xfId="50018"/>
    <cellStyle name="Note 5 5 8" xfId="47591"/>
    <cellStyle name="Note 5 6" xfId="47592"/>
    <cellStyle name="Note 5 6 2" xfId="47593"/>
    <cellStyle name="Note 5 6 2 2" xfId="47594"/>
    <cellStyle name="Note 5 6 2 2 2" xfId="50019"/>
    <cellStyle name="Note 5 6 2 3" xfId="47595"/>
    <cellStyle name="Note 5 6 2 4" xfId="47596"/>
    <cellStyle name="Note 5 6 2 5" xfId="47597"/>
    <cellStyle name="Note 5 6 2 5 2" xfId="47598"/>
    <cellStyle name="Note 5 6 2 6" xfId="47599"/>
    <cellStyle name="Note 5 6 3" xfId="47600"/>
    <cellStyle name="Note 5 6 3 2" xfId="47601"/>
    <cellStyle name="Note 5 6 3 2 2" xfId="50020"/>
    <cellStyle name="Note 5 6 3 3" xfId="47602"/>
    <cellStyle name="Note 5 6 3 4" xfId="47603"/>
    <cellStyle name="Note 5 6 3 5" xfId="47604"/>
    <cellStyle name="Note 5 6 3 5 2" xfId="47605"/>
    <cellStyle name="Note 5 6 3 6" xfId="47606"/>
    <cellStyle name="Note 5 6 4" xfId="47607"/>
    <cellStyle name="Note 5 6 4 2" xfId="50021"/>
    <cellStyle name="Note 5 6 5" xfId="47608"/>
    <cellStyle name="Note 5 6 5 2" xfId="50022"/>
    <cellStyle name="Note 5 6 6" xfId="47609"/>
    <cellStyle name="Note 5 6 6 2" xfId="50023"/>
    <cellStyle name="Note 5 6 7" xfId="47610"/>
    <cellStyle name="Note 5 6 7 2" xfId="47611"/>
    <cellStyle name="Note 5 6 7 2 2" xfId="50024"/>
    <cellStyle name="Note 5 6 8" xfId="47612"/>
    <cellStyle name="Note 5 7" xfId="47613"/>
    <cellStyle name="Note 5 7 2" xfId="47614"/>
    <cellStyle name="Note 5 7 2 2" xfId="50025"/>
    <cellStyle name="Note 5 7 3" xfId="47615"/>
    <cellStyle name="Note 5 7 3 2" xfId="50026"/>
    <cellStyle name="Note 5 7 4" xfId="47616"/>
    <cellStyle name="Note 5 7 4 2" xfId="50027"/>
    <cellStyle name="Note 5 7 5" xfId="47617"/>
    <cellStyle name="Note 5 7 5 2" xfId="47618"/>
    <cellStyle name="Note 5 7 5 2 2" xfId="50028"/>
    <cellStyle name="Note 5 7 6" xfId="47619"/>
    <cellStyle name="Note 5 7 6 2" xfId="50029"/>
    <cellStyle name="Note 5 7 7" xfId="50030"/>
    <cellStyle name="Note 5 8" xfId="47620"/>
    <cellStyle name="Note 5 8 2" xfId="47621"/>
    <cellStyle name="Note 5 8 2 2" xfId="47622"/>
    <cellStyle name="Note 5 8 2 2 2" xfId="50031"/>
    <cellStyle name="Note 5 8 2 3" xfId="47623"/>
    <cellStyle name="Note 5 8 2 4" xfId="47624"/>
    <cellStyle name="Note 5 8 2 5" xfId="47625"/>
    <cellStyle name="Note 5 8 2 5 2" xfId="47626"/>
    <cellStyle name="Note 5 8 2 6" xfId="47627"/>
    <cellStyle name="Note 5 8 3" xfId="47628"/>
    <cellStyle name="Note 5 8 3 2" xfId="47629"/>
    <cellStyle name="Note 5 8 3 2 2" xfId="50032"/>
    <cellStyle name="Note 5 8 3 3" xfId="47630"/>
    <cellStyle name="Note 5 8 3 4" xfId="47631"/>
    <cellStyle name="Note 5 8 3 5" xfId="47632"/>
    <cellStyle name="Note 5 8 3 5 2" xfId="47633"/>
    <cellStyle name="Note 5 8 3 6" xfId="47634"/>
    <cellStyle name="Note 5 8 4" xfId="47635"/>
    <cellStyle name="Note 5 8 4 2" xfId="50033"/>
    <cellStyle name="Note 5 8 5" xfId="47636"/>
    <cellStyle name="Note 5 8 5 2" xfId="50034"/>
    <cellStyle name="Note 5 8 6" xfId="47637"/>
    <cellStyle name="Note 5 8 6 2" xfId="50035"/>
    <cellStyle name="Note 5 8 7" xfId="47638"/>
    <cellStyle name="Note 5 8 7 2" xfId="47639"/>
    <cellStyle name="Note 5 8 7 2 2" xfId="50036"/>
    <cellStyle name="Note 5 8 8" xfId="47640"/>
    <cellStyle name="Note 5 9" xfId="47641"/>
    <cellStyle name="Note 5 9 2" xfId="47642"/>
    <cellStyle name="Note 5 9 2 2" xfId="47643"/>
    <cellStyle name="Note 5 9 2 2 2" xfId="50037"/>
    <cellStyle name="Note 5 9 2 3" xfId="47644"/>
    <cellStyle name="Note 5 9 2 4" xfId="47645"/>
    <cellStyle name="Note 5 9 2 5" xfId="47646"/>
    <cellStyle name="Note 5 9 2 5 2" xfId="47647"/>
    <cellStyle name="Note 5 9 2 6" xfId="47648"/>
    <cellStyle name="Note 5 9 3" xfId="47649"/>
    <cellStyle name="Note 5 9 3 2" xfId="47650"/>
    <cellStyle name="Note 5 9 3 2 2" xfId="50038"/>
    <cellStyle name="Note 5 9 3 3" xfId="47651"/>
    <cellStyle name="Note 5 9 3 4" xfId="47652"/>
    <cellStyle name="Note 5 9 3 5" xfId="47653"/>
    <cellStyle name="Note 5 9 3 5 2" xfId="47654"/>
    <cellStyle name="Note 5 9 3 6" xfId="47655"/>
    <cellStyle name="Note 5 9 4" xfId="47656"/>
    <cellStyle name="Note 5 9 4 2" xfId="50039"/>
    <cellStyle name="Note 5 9 5" xfId="47657"/>
    <cellStyle name="Note 5 9 5 2" xfId="50040"/>
    <cellStyle name="Note 5 9 6" xfId="47658"/>
    <cellStyle name="Note 5 9 6 2" xfId="50041"/>
    <cellStyle name="Note 5 9 7" xfId="47659"/>
    <cellStyle name="Note 5 9 7 2" xfId="47660"/>
    <cellStyle name="Note 5 9 7 2 2" xfId="50042"/>
    <cellStyle name="Note 5 9 8" xfId="47661"/>
    <cellStyle name="Note 5_Copy of Analysis June 2009 audit 11 1111" xfId="47662"/>
    <cellStyle name="Note 6" xfId="47663"/>
    <cellStyle name="Note 6 10" xfId="47664"/>
    <cellStyle name="Note 6 10 2" xfId="47665"/>
    <cellStyle name="Note 6 10 2 2" xfId="47666"/>
    <cellStyle name="Note 6 10 2 3" xfId="47667"/>
    <cellStyle name="Note 6 10 2 4" xfId="47668"/>
    <cellStyle name="Note 6 10 2 5" xfId="47669"/>
    <cellStyle name="Note 6 10 2 5 2" xfId="47670"/>
    <cellStyle name="Note 6 10 2 6" xfId="47671"/>
    <cellStyle name="Note 6 10 3" xfId="47672"/>
    <cellStyle name="Note 6 10 3 2" xfId="47673"/>
    <cellStyle name="Note 6 10 3 3" xfId="47674"/>
    <cellStyle name="Note 6 10 3 4" xfId="47675"/>
    <cellStyle name="Note 6 10 3 5" xfId="47676"/>
    <cellStyle name="Note 6 10 3 5 2" xfId="47677"/>
    <cellStyle name="Note 6 10 3 6" xfId="47678"/>
    <cellStyle name="Note 6 10 4" xfId="47679"/>
    <cellStyle name="Note 6 10 5" xfId="47680"/>
    <cellStyle name="Note 6 10 6" xfId="47681"/>
    <cellStyle name="Note 6 10 7" xfId="47682"/>
    <cellStyle name="Note 6 10 7 2" xfId="47683"/>
    <cellStyle name="Note 6 10 8" xfId="47684"/>
    <cellStyle name="Note 6 11" xfId="47685"/>
    <cellStyle name="Note 6 11 2" xfId="47686"/>
    <cellStyle name="Note 6 11 2 2" xfId="47687"/>
    <cellStyle name="Note 6 11 2 3" xfId="47688"/>
    <cellStyle name="Note 6 11 2 4" xfId="47689"/>
    <cellStyle name="Note 6 11 2 5" xfId="47690"/>
    <cellStyle name="Note 6 11 2 5 2" xfId="47691"/>
    <cellStyle name="Note 6 11 2 6" xfId="47692"/>
    <cellStyle name="Note 6 11 3" xfId="47693"/>
    <cellStyle name="Note 6 11 3 2" xfId="47694"/>
    <cellStyle name="Note 6 11 3 3" xfId="47695"/>
    <cellStyle name="Note 6 11 3 4" xfId="47696"/>
    <cellStyle name="Note 6 11 3 5" xfId="47697"/>
    <cellStyle name="Note 6 11 3 5 2" xfId="47698"/>
    <cellStyle name="Note 6 11 3 6" xfId="47699"/>
    <cellStyle name="Note 6 11 4" xfId="47700"/>
    <cellStyle name="Note 6 11 5" xfId="47701"/>
    <cellStyle name="Note 6 11 6" xfId="47702"/>
    <cellStyle name="Note 6 11 7" xfId="47703"/>
    <cellStyle name="Note 6 11 7 2" xfId="47704"/>
    <cellStyle name="Note 6 11 8" xfId="47705"/>
    <cellStyle name="Note 6 12" xfId="47706"/>
    <cellStyle name="Note 6 12 2" xfId="47707"/>
    <cellStyle name="Note 6 12 3" xfId="47708"/>
    <cellStyle name="Note 6 12 4" xfId="47709"/>
    <cellStyle name="Note 6 12 5" xfId="47710"/>
    <cellStyle name="Note 6 12 5 2" xfId="47711"/>
    <cellStyle name="Note 6 12 6" xfId="47712"/>
    <cellStyle name="Note 6 13" xfId="47713"/>
    <cellStyle name="Note 6 13 2" xfId="47714"/>
    <cellStyle name="Note 6 13 3" xfId="47715"/>
    <cellStyle name="Note 6 13 4" xfId="47716"/>
    <cellStyle name="Note 6 13 5" xfId="47717"/>
    <cellStyle name="Note 6 13 5 2" xfId="47718"/>
    <cellStyle name="Note 6 13 6" xfId="47719"/>
    <cellStyle name="Note 6 14" xfId="47720"/>
    <cellStyle name="Note 6 14 2" xfId="47721"/>
    <cellStyle name="Note 6 14 3" xfId="47722"/>
    <cellStyle name="Note 6 14 4" xfId="47723"/>
    <cellStyle name="Note 6 14 5" xfId="47724"/>
    <cellStyle name="Note 6 14 5 2" xfId="47725"/>
    <cellStyle name="Note 6 14 6" xfId="47726"/>
    <cellStyle name="Note 6 15" xfId="47727"/>
    <cellStyle name="Note 6 15 2" xfId="47728"/>
    <cellStyle name="Note 6 15 2 2" xfId="47729"/>
    <cellStyle name="Note 6 16" xfId="47730"/>
    <cellStyle name="Note 6 16 2" xfId="47731"/>
    <cellStyle name="Note 6 16 2 2" xfId="47732"/>
    <cellStyle name="Note 6 17" xfId="47733"/>
    <cellStyle name="Note 6 17 2" xfId="47734"/>
    <cellStyle name="Note 6 17 2 2" xfId="47735"/>
    <cellStyle name="Note 6 18" xfId="47736"/>
    <cellStyle name="Note 6 18 2" xfId="47737"/>
    <cellStyle name="Note 6 18 2 2" xfId="47738"/>
    <cellStyle name="Note 6 19" xfId="47739"/>
    <cellStyle name="Note 6 2" xfId="47740"/>
    <cellStyle name="Note 6 2 2" xfId="47741"/>
    <cellStyle name="Note 6 2 2 2" xfId="47742"/>
    <cellStyle name="Note 6 2 2 3" xfId="47743"/>
    <cellStyle name="Note 6 2 2 4" xfId="47744"/>
    <cellStyle name="Note 6 2 2 5" xfId="47745"/>
    <cellStyle name="Note 6 2 2 5 2" xfId="47746"/>
    <cellStyle name="Note 6 2 2 6" xfId="47747"/>
    <cellStyle name="Note 6 2 3" xfId="47748"/>
    <cellStyle name="Note 6 2 3 2" xfId="47749"/>
    <cellStyle name="Note 6 2 3 3" xfId="47750"/>
    <cellStyle name="Note 6 2 3 4" xfId="47751"/>
    <cellStyle name="Note 6 2 3 5" xfId="47752"/>
    <cellStyle name="Note 6 2 3 5 2" xfId="47753"/>
    <cellStyle name="Note 6 2 3 6" xfId="47754"/>
    <cellStyle name="Note 6 2 4" xfId="47755"/>
    <cellStyle name="Note 6 2 5" xfId="47756"/>
    <cellStyle name="Note 6 2 6" xfId="47757"/>
    <cellStyle name="Note 6 2 7" xfId="47758"/>
    <cellStyle name="Note 6 2 7 2" xfId="47759"/>
    <cellStyle name="Note 6 2 8" xfId="47760"/>
    <cellStyle name="Note 6 20" xfId="47761"/>
    <cellStyle name="Note 6 21" xfId="47762"/>
    <cellStyle name="Note 6 22" xfId="47763"/>
    <cellStyle name="Note 6 22 2" xfId="47764"/>
    <cellStyle name="Note 6 23" xfId="47765"/>
    <cellStyle name="Note 6 3" xfId="47766"/>
    <cellStyle name="Note 6 3 2" xfId="47767"/>
    <cellStyle name="Note 6 3 2 2" xfId="47768"/>
    <cellStyle name="Note 6 3 2 3" xfId="47769"/>
    <cellStyle name="Note 6 3 2 4" xfId="47770"/>
    <cellStyle name="Note 6 3 2 5" xfId="47771"/>
    <cellStyle name="Note 6 3 2 5 2" xfId="47772"/>
    <cellStyle name="Note 6 3 2 6" xfId="47773"/>
    <cellStyle name="Note 6 3 3" xfId="47774"/>
    <cellStyle name="Note 6 3 3 2" xfId="47775"/>
    <cellStyle name="Note 6 3 3 3" xfId="47776"/>
    <cellStyle name="Note 6 3 3 4" xfId="47777"/>
    <cellStyle name="Note 6 3 3 5" xfId="47778"/>
    <cellStyle name="Note 6 3 3 5 2" xfId="47779"/>
    <cellStyle name="Note 6 3 3 6" xfId="47780"/>
    <cellStyle name="Note 6 3 4" xfId="47781"/>
    <cellStyle name="Note 6 3 5" xfId="47782"/>
    <cellStyle name="Note 6 3 6" xfId="47783"/>
    <cellStyle name="Note 6 3 7" xfId="47784"/>
    <cellStyle name="Note 6 3 7 2" xfId="47785"/>
    <cellStyle name="Note 6 3 8" xfId="47786"/>
    <cellStyle name="Note 6 4" xfId="47787"/>
    <cellStyle name="Note 6 4 2" xfId="47788"/>
    <cellStyle name="Note 6 4 2 2" xfId="47789"/>
    <cellStyle name="Note 6 4 2 3" xfId="47790"/>
    <cellStyle name="Note 6 4 2 4" xfId="47791"/>
    <cellStyle name="Note 6 4 2 5" xfId="47792"/>
    <cellStyle name="Note 6 4 2 5 2" xfId="47793"/>
    <cellStyle name="Note 6 4 2 6" xfId="47794"/>
    <cellStyle name="Note 6 4 3" xfId="47795"/>
    <cellStyle name="Note 6 4 3 2" xfId="47796"/>
    <cellStyle name="Note 6 4 3 3" xfId="47797"/>
    <cellStyle name="Note 6 4 3 4" xfId="47798"/>
    <cellStyle name="Note 6 4 3 5" xfId="47799"/>
    <cellStyle name="Note 6 4 3 5 2" xfId="47800"/>
    <cellStyle name="Note 6 4 3 6" xfId="47801"/>
    <cellStyle name="Note 6 4 4" xfId="47802"/>
    <cellStyle name="Note 6 4 5" xfId="47803"/>
    <cellStyle name="Note 6 4 6" xfId="47804"/>
    <cellStyle name="Note 6 4 7" xfId="47805"/>
    <cellStyle name="Note 6 4 7 2" xfId="47806"/>
    <cellStyle name="Note 6 4 8" xfId="47807"/>
    <cellStyle name="Note 6 5" xfId="47808"/>
    <cellStyle name="Note 6 5 2" xfId="47809"/>
    <cellStyle name="Note 6 5 2 2" xfId="47810"/>
    <cellStyle name="Note 6 5 2 3" xfId="47811"/>
    <cellStyle name="Note 6 5 2 4" xfId="47812"/>
    <cellStyle name="Note 6 5 2 5" xfId="47813"/>
    <cellStyle name="Note 6 5 2 5 2" xfId="47814"/>
    <cellStyle name="Note 6 5 2 6" xfId="47815"/>
    <cellStyle name="Note 6 5 3" xfId="47816"/>
    <cellStyle name="Note 6 5 3 2" xfId="47817"/>
    <cellStyle name="Note 6 5 3 3" xfId="47818"/>
    <cellStyle name="Note 6 5 3 4" xfId="47819"/>
    <cellStyle name="Note 6 5 3 5" xfId="47820"/>
    <cellStyle name="Note 6 5 3 5 2" xfId="47821"/>
    <cellStyle name="Note 6 5 3 6" xfId="47822"/>
    <cellStyle name="Note 6 5 4" xfId="47823"/>
    <cellStyle name="Note 6 5 5" xfId="47824"/>
    <cellStyle name="Note 6 5 6" xfId="47825"/>
    <cellStyle name="Note 6 5 7" xfId="47826"/>
    <cellStyle name="Note 6 5 7 2" xfId="47827"/>
    <cellStyle name="Note 6 5 8" xfId="47828"/>
    <cellStyle name="Note 6 6" xfId="47829"/>
    <cellStyle name="Note 6 6 2" xfId="47830"/>
    <cellStyle name="Note 6 6 2 2" xfId="47831"/>
    <cellStyle name="Note 6 6 2 3" xfId="47832"/>
    <cellStyle name="Note 6 6 2 4" xfId="47833"/>
    <cellStyle name="Note 6 6 2 5" xfId="47834"/>
    <cellStyle name="Note 6 6 2 5 2" xfId="47835"/>
    <cellStyle name="Note 6 6 2 6" xfId="47836"/>
    <cellStyle name="Note 6 6 3" xfId="47837"/>
    <cellStyle name="Note 6 6 3 2" xfId="47838"/>
    <cellStyle name="Note 6 6 3 3" xfId="47839"/>
    <cellStyle name="Note 6 6 3 4" xfId="47840"/>
    <cellStyle name="Note 6 6 3 5" xfId="47841"/>
    <cellStyle name="Note 6 6 3 5 2" xfId="47842"/>
    <cellStyle name="Note 6 6 3 6" xfId="47843"/>
    <cellStyle name="Note 6 6 4" xfId="47844"/>
    <cellStyle name="Note 6 6 5" xfId="47845"/>
    <cellStyle name="Note 6 6 6" xfId="47846"/>
    <cellStyle name="Note 6 6 7" xfId="47847"/>
    <cellStyle name="Note 6 6 7 2" xfId="47848"/>
    <cellStyle name="Note 6 6 8" xfId="47849"/>
    <cellStyle name="Note 6 7" xfId="47850"/>
    <cellStyle name="Note 6 7 2" xfId="47851"/>
    <cellStyle name="Note 6 7 3" xfId="47852"/>
    <cellStyle name="Note 6 7 4" xfId="47853"/>
    <cellStyle name="Note 6 7 5" xfId="47854"/>
    <cellStyle name="Note 6 7 5 2" xfId="47855"/>
    <cellStyle name="Note 6 7 6" xfId="47856"/>
    <cellStyle name="Note 6 8" xfId="47857"/>
    <cellStyle name="Note 6 8 2" xfId="47858"/>
    <cellStyle name="Note 6 8 2 2" xfId="47859"/>
    <cellStyle name="Note 6 8 2 3" xfId="47860"/>
    <cellStyle name="Note 6 8 2 4" xfId="47861"/>
    <cellStyle name="Note 6 8 2 5" xfId="47862"/>
    <cellStyle name="Note 6 8 2 5 2" xfId="47863"/>
    <cellStyle name="Note 6 8 2 6" xfId="47864"/>
    <cellStyle name="Note 6 8 3" xfId="47865"/>
    <cellStyle name="Note 6 8 3 2" xfId="47866"/>
    <cellStyle name="Note 6 8 3 3" xfId="47867"/>
    <cellStyle name="Note 6 8 3 4" xfId="47868"/>
    <cellStyle name="Note 6 8 3 5" xfId="47869"/>
    <cellStyle name="Note 6 8 3 5 2" xfId="47870"/>
    <cellStyle name="Note 6 8 3 6" xfId="47871"/>
    <cellStyle name="Note 6 8 4" xfId="47872"/>
    <cellStyle name="Note 6 8 5" xfId="47873"/>
    <cellStyle name="Note 6 8 6" xfId="47874"/>
    <cellStyle name="Note 6 8 7" xfId="47875"/>
    <cellStyle name="Note 6 8 7 2" xfId="47876"/>
    <cellStyle name="Note 6 8 8" xfId="47877"/>
    <cellStyle name="Note 6 9" xfId="47878"/>
    <cellStyle name="Note 6 9 2" xfId="47879"/>
    <cellStyle name="Note 6 9 2 2" xfId="47880"/>
    <cellStyle name="Note 6 9 2 3" xfId="47881"/>
    <cellStyle name="Note 6 9 2 4" xfId="47882"/>
    <cellStyle name="Note 6 9 2 5" xfId="47883"/>
    <cellStyle name="Note 6 9 2 5 2" xfId="47884"/>
    <cellStyle name="Note 6 9 2 6" xfId="47885"/>
    <cellStyle name="Note 6 9 3" xfId="47886"/>
    <cellStyle name="Note 6 9 3 2" xfId="47887"/>
    <cellStyle name="Note 6 9 3 3" xfId="47888"/>
    <cellStyle name="Note 6 9 3 4" xfId="47889"/>
    <cellStyle name="Note 6 9 3 5" xfId="47890"/>
    <cellStyle name="Note 6 9 3 5 2" xfId="47891"/>
    <cellStyle name="Note 6 9 3 6" xfId="47892"/>
    <cellStyle name="Note 6 9 4" xfId="47893"/>
    <cellStyle name="Note 6 9 5" xfId="47894"/>
    <cellStyle name="Note 6 9 6" xfId="47895"/>
    <cellStyle name="Note 6 9 7" xfId="47896"/>
    <cellStyle name="Note 6 9 7 2" xfId="47897"/>
    <cellStyle name="Note 6 9 8" xfId="47898"/>
    <cellStyle name="Note 6_Dilaog Telekom Plc - 31 December 2009 (Grouped working)" xfId="47899"/>
    <cellStyle name="Note 7" xfId="47900"/>
    <cellStyle name="Note 7 10" xfId="47901"/>
    <cellStyle name="Note 7 11" xfId="47902"/>
    <cellStyle name="Note 7 12" xfId="47903"/>
    <cellStyle name="Note 7 12 2" xfId="47904"/>
    <cellStyle name="Note 7 13" xfId="47905"/>
    <cellStyle name="Note 7 2" xfId="47906"/>
    <cellStyle name="Note 7 2 2" xfId="47907"/>
    <cellStyle name="Note 7 2 2 2" xfId="50043"/>
    <cellStyle name="Note 7 2 3" xfId="47908"/>
    <cellStyle name="Note 7 2 4" xfId="47909"/>
    <cellStyle name="Note 7 2 5" xfId="47910"/>
    <cellStyle name="Note 7 2 5 2" xfId="47911"/>
    <cellStyle name="Note 7 2 6" xfId="47912"/>
    <cellStyle name="Note 7 3" xfId="47913"/>
    <cellStyle name="Note 7 3 2" xfId="47914"/>
    <cellStyle name="Note 7 3 2 2" xfId="50044"/>
    <cellStyle name="Note 7 3 3" xfId="47915"/>
    <cellStyle name="Note 7 3 4" xfId="47916"/>
    <cellStyle name="Note 7 3 5" xfId="47917"/>
    <cellStyle name="Note 7 3 5 2" xfId="47918"/>
    <cellStyle name="Note 7 3 6" xfId="47919"/>
    <cellStyle name="Note 7 4" xfId="47920"/>
    <cellStyle name="Note 7 4 2" xfId="47921"/>
    <cellStyle name="Note 7 4 3" xfId="47922"/>
    <cellStyle name="Note 7 4 4" xfId="47923"/>
    <cellStyle name="Note 7 4 5" xfId="47924"/>
    <cellStyle name="Note 7 4 5 2" xfId="47925"/>
    <cellStyle name="Note 7 4 6" xfId="47926"/>
    <cellStyle name="Note 7 5" xfId="47927"/>
    <cellStyle name="Note 7 5 2" xfId="47928"/>
    <cellStyle name="Note 7 5 2 2" xfId="47929"/>
    <cellStyle name="Note 7 6" xfId="47930"/>
    <cellStyle name="Note 7 6 2" xfId="47931"/>
    <cellStyle name="Note 7 6 2 2" xfId="47932"/>
    <cellStyle name="Note 7 7" xfId="47933"/>
    <cellStyle name="Note 7 7 2" xfId="47934"/>
    <cellStyle name="Note 7 7 2 2" xfId="47935"/>
    <cellStyle name="Note 7 8" xfId="47936"/>
    <cellStyle name="Note 7 8 2" xfId="47937"/>
    <cellStyle name="Note 7 8 3" xfId="47938"/>
    <cellStyle name="Note 7 8 4" xfId="47939"/>
    <cellStyle name="Note 7 8 5" xfId="47940"/>
    <cellStyle name="Note 7 8 5 2" xfId="47941"/>
    <cellStyle name="Note 7 8 6" xfId="47942"/>
    <cellStyle name="Note 7 9" xfId="47943"/>
    <cellStyle name="Note 7_Copy of Analysis June 2009 audit 11 1111" xfId="47944"/>
    <cellStyle name="Note 8" xfId="47945"/>
    <cellStyle name="Note 8 2" xfId="47946"/>
    <cellStyle name="Note 8 2 2" xfId="47947"/>
    <cellStyle name="Note 8 2 3" xfId="47948"/>
    <cellStyle name="Note 8 2 4" xfId="47949"/>
    <cellStyle name="Note 8 2 5" xfId="47950"/>
    <cellStyle name="Note 8 2 5 2" xfId="47951"/>
    <cellStyle name="Note 8 2 6" xfId="47952"/>
    <cellStyle name="Note 8 3" xfId="47953"/>
    <cellStyle name="Note 8 3 2" xfId="47954"/>
    <cellStyle name="Note 8 3 3" xfId="47955"/>
    <cellStyle name="Note 8 3 4" xfId="47956"/>
    <cellStyle name="Note 8 3 5" xfId="47957"/>
    <cellStyle name="Note 8 3 5 2" xfId="47958"/>
    <cellStyle name="Note 8 3 6" xfId="47959"/>
    <cellStyle name="Note 8 4" xfId="47960"/>
    <cellStyle name="Note 8 4 2" xfId="47961"/>
    <cellStyle name="Note 8 4 3" xfId="47962"/>
    <cellStyle name="Note 8 4 4" xfId="47963"/>
    <cellStyle name="Note 8 4 5" xfId="47964"/>
    <cellStyle name="Note 8 4 5 2" xfId="47965"/>
    <cellStyle name="Note 8 4 6" xfId="47966"/>
    <cellStyle name="Note 8 5" xfId="47967"/>
    <cellStyle name="Note 8 6" xfId="47968"/>
    <cellStyle name="Note 8 7" xfId="47969"/>
    <cellStyle name="Note 8 8" xfId="47970"/>
    <cellStyle name="Note 8 8 2" xfId="47971"/>
    <cellStyle name="Note 8 9" xfId="47972"/>
    <cellStyle name="Note 9" xfId="47973"/>
    <cellStyle name="Note 9 2" xfId="47974"/>
    <cellStyle name="Note 9 2 2" xfId="47975"/>
    <cellStyle name="Note 9 2 3" xfId="47976"/>
    <cellStyle name="Note 9 2 4" xfId="47977"/>
    <cellStyle name="Note 9 2 5" xfId="47978"/>
    <cellStyle name="Note 9 2 5 2" xfId="47979"/>
    <cellStyle name="Note 9 2 6" xfId="47980"/>
    <cellStyle name="Note 9 3" xfId="47981"/>
    <cellStyle name="Note 9 3 2" xfId="47982"/>
    <cellStyle name="Note 9 3 3" xfId="47983"/>
    <cellStyle name="Note 9 3 4" xfId="47984"/>
    <cellStyle name="Note 9 3 5" xfId="47985"/>
    <cellStyle name="Note 9 3 5 2" xfId="47986"/>
    <cellStyle name="Note 9 3 6" xfId="47987"/>
    <cellStyle name="Note 9 4" xfId="47988"/>
    <cellStyle name="Note 9 5" xfId="47989"/>
    <cellStyle name="Note 9 6" xfId="47990"/>
    <cellStyle name="Note 9 7" xfId="47991"/>
    <cellStyle name="Note 9 7 2" xfId="47992"/>
    <cellStyle name="Note 9 8" xfId="47993"/>
    <cellStyle name="Number 0d" xfId="47994"/>
    <cellStyle name="Number 1d" xfId="47995"/>
    <cellStyle name="Number 2d" xfId="47996"/>
    <cellStyle name="Number 3d" xfId="47997"/>
    <cellStyle name="Number,1d" xfId="47998"/>
    <cellStyle name="Output 10" xfId="47999"/>
    <cellStyle name="Output 10 2" xfId="48000"/>
    <cellStyle name="Output 11" xfId="48001"/>
    <cellStyle name="Output 2" xfId="48002"/>
    <cellStyle name="Output 2 2" xfId="48003"/>
    <cellStyle name="Output 2 2 2" xfId="48004"/>
    <cellStyle name="Output 2 2 2 2" xfId="50045"/>
    <cellStyle name="Output 2 2 3" xfId="48005"/>
    <cellStyle name="Output 2 2 3 2" xfId="50046"/>
    <cellStyle name="Output 2 2 4" xfId="48006"/>
    <cellStyle name="Output 2 2 4 2" xfId="50047"/>
    <cellStyle name="Output 2 2 5" xfId="48007"/>
    <cellStyle name="Output 2 2 5 2" xfId="48008"/>
    <cellStyle name="Output 2 2 5 2 2" xfId="50048"/>
    <cellStyle name="Output 2 2 6" xfId="48009"/>
    <cellStyle name="Output 2 2 6 2" xfId="50049"/>
    <cellStyle name="Output 2 2 7" xfId="50050"/>
    <cellStyle name="Output 2 3" xfId="48010"/>
    <cellStyle name="Output 2 3 2" xfId="48011"/>
    <cellStyle name="Output 2 3 2 2" xfId="50051"/>
    <cellStyle name="Output 2 3 3" xfId="48012"/>
    <cellStyle name="Output 2 3 4" xfId="48013"/>
    <cellStyle name="Output 2 3 5" xfId="48014"/>
    <cellStyle name="Output 2 3 6" xfId="48015"/>
    <cellStyle name="Output 2 3 7" xfId="50052"/>
    <cellStyle name="Output 2 4" xfId="48016"/>
    <cellStyle name="Output 2 4 2" xfId="48017"/>
    <cellStyle name="Output 2 4 3" xfId="48018"/>
    <cellStyle name="Output 2 4 4" xfId="48019"/>
    <cellStyle name="Output 2 4 5" xfId="48020"/>
    <cellStyle name="Output 2 4 6" xfId="48021"/>
    <cellStyle name="Output 2 5" xfId="48022"/>
    <cellStyle name="Output 2 5 2" xfId="48023"/>
    <cellStyle name="Output 2 5 3" xfId="48024"/>
    <cellStyle name="Output 2 5 4" xfId="48025"/>
    <cellStyle name="Output 2 5 5" xfId="48026"/>
    <cellStyle name="Output 2 5 6" xfId="48027"/>
    <cellStyle name="Output 2 6" xfId="48028"/>
    <cellStyle name="Output 2 6 2" xfId="48029"/>
    <cellStyle name="Output 2 6 3" xfId="48030"/>
    <cellStyle name="Output 2 6 4" xfId="48031"/>
    <cellStyle name="Output 2 6 5" xfId="48032"/>
    <cellStyle name="Output 2 6 6" xfId="48033"/>
    <cellStyle name="Output 2 7" xfId="48034"/>
    <cellStyle name="Output 2 7 2" xfId="48035"/>
    <cellStyle name="Output 2 7 3" xfId="48036"/>
    <cellStyle name="Output 2 7 4" xfId="48037"/>
    <cellStyle name="Output 2 7 5" xfId="48038"/>
    <cellStyle name="Output 2 7 6" xfId="48039"/>
    <cellStyle name="Output 2 8" xfId="48040"/>
    <cellStyle name="Output 2 8 2" xfId="48041"/>
    <cellStyle name="Output 2 8 3" xfId="48042"/>
    <cellStyle name="Output 2 8 4" xfId="48043"/>
    <cellStyle name="Output 2 8 5" xfId="48044"/>
    <cellStyle name="Output 2 8 6" xfId="48045"/>
    <cellStyle name="Output 2 9" xfId="48046"/>
    <cellStyle name="Output 2 9 2" xfId="48047"/>
    <cellStyle name="Output 2 9 3" xfId="48048"/>
    <cellStyle name="Output 2 9 4" xfId="48049"/>
    <cellStyle name="Output 2 9 5" xfId="48050"/>
    <cellStyle name="Output 2 9 6" xfId="48051"/>
    <cellStyle name="Output 2_Copy of Analysis June 2009 audit 11 1111" xfId="48052"/>
    <cellStyle name="Output 3" xfId="48053"/>
    <cellStyle name="Output 3 2" xfId="48054"/>
    <cellStyle name="Output 3 2 2" xfId="48055"/>
    <cellStyle name="Output 3 2 2 2" xfId="50053"/>
    <cellStyle name="Output 3 2 3" xfId="48056"/>
    <cellStyle name="Output 3 2 3 2" xfId="50054"/>
    <cellStyle name="Output 3 2 4" xfId="48057"/>
    <cellStyle name="Output 3 2 4 2" xfId="50055"/>
    <cellStyle name="Output 3 2 5" xfId="48058"/>
    <cellStyle name="Output 3 2 5 2" xfId="48059"/>
    <cellStyle name="Output 3 2 5 2 2" xfId="50056"/>
    <cellStyle name="Output 3 2 6" xfId="48060"/>
    <cellStyle name="Output 3 2 6 2" xfId="50057"/>
    <cellStyle name="Output 3 2 7" xfId="50058"/>
    <cellStyle name="Output 3 3" xfId="48061"/>
    <cellStyle name="Output 3 3 2" xfId="48062"/>
    <cellStyle name="Output 3 3 2 2" xfId="50059"/>
    <cellStyle name="Output 3 3 3" xfId="48063"/>
    <cellStyle name="Output 3 3 4" xfId="48064"/>
    <cellStyle name="Output 3 3 5" xfId="48065"/>
    <cellStyle name="Output 3 3 6" xfId="48066"/>
    <cellStyle name="Output 3 3 7" xfId="50060"/>
    <cellStyle name="Output 3 4" xfId="48067"/>
    <cellStyle name="Output 3 4 2" xfId="48068"/>
    <cellStyle name="Output 3 4 3" xfId="48069"/>
    <cellStyle name="Output 3 4 4" xfId="48070"/>
    <cellStyle name="Output 3 4 5" xfId="48071"/>
    <cellStyle name="Output 3 4 6" xfId="48072"/>
    <cellStyle name="Output 3 5" xfId="48073"/>
    <cellStyle name="Output 3 5 2" xfId="48074"/>
    <cellStyle name="Output 3 5 3" xfId="48075"/>
    <cellStyle name="Output 3 5 4" xfId="48076"/>
    <cellStyle name="Output 3 5 5" xfId="48077"/>
    <cellStyle name="Output 3 5 6" xfId="48078"/>
    <cellStyle name="Output 3 6" xfId="48079"/>
    <cellStyle name="Output 3 6 2" xfId="48080"/>
    <cellStyle name="Output 3 6 3" xfId="48081"/>
    <cellStyle name="Output 3 6 4" xfId="48082"/>
    <cellStyle name="Output 3 6 5" xfId="48083"/>
    <cellStyle name="Output 3 6 6" xfId="48084"/>
    <cellStyle name="Output 3 7" xfId="48085"/>
    <cellStyle name="Output 3 7 2" xfId="48086"/>
    <cellStyle name="Output 3 7 3" xfId="48087"/>
    <cellStyle name="Output 3 7 4" xfId="48088"/>
    <cellStyle name="Output 3 7 5" xfId="48089"/>
    <cellStyle name="Output 3 7 6" xfId="48090"/>
    <cellStyle name="Output 3 8" xfId="48091"/>
    <cellStyle name="Output 3 8 2" xfId="48092"/>
    <cellStyle name="Output 3 8 3" xfId="48093"/>
    <cellStyle name="Output 3 8 4" xfId="48094"/>
    <cellStyle name="Output 3 8 5" xfId="48095"/>
    <cellStyle name="Output 3 8 6" xfId="48096"/>
    <cellStyle name="Output 3 9" xfId="48097"/>
    <cellStyle name="Output 3 9 2" xfId="48098"/>
    <cellStyle name="Output 3 9 3" xfId="48099"/>
    <cellStyle name="Output 3 9 4" xfId="48100"/>
    <cellStyle name="Output 3 9 5" xfId="48101"/>
    <cellStyle name="Output 3 9 6" xfId="48102"/>
    <cellStyle name="Output 3_Copy of Analysis June 2009 audit 11 1111" xfId="48103"/>
    <cellStyle name="Output 4" xfId="48104"/>
    <cellStyle name="Output 4 2" xfId="48105"/>
    <cellStyle name="Output 4 2 2" xfId="48106"/>
    <cellStyle name="Output 4 2 2 2" xfId="50061"/>
    <cellStyle name="Output 4 2 3" xfId="48107"/>
    <cellStyle name="Output 4 2 3 2" xfId="50062"/>
    <cellStyle name="Output 4 2 4" xfId="48108"/>
    <cellStyle name="Output 4 2 4 2" xfId="50063"/>
    <cellStyle name="Output 4 2 5" xfId="48109"/>
    <cellStyle name="Output 4 2 5 2" xfId="48110"/>
    <cellStyle name="Output 4 2 5 2 2" xfId="50064"/>
    <cellStyle name="Output 4 2 6" xfId="48111"/>
    <cellStyle name="Output 4 2 6 2" xfId="50065"/>
    <cellStyle name="Output 4 2 7" xfId="50066"/>
    <cellStyle name="Output 4 3" xfId="48112"/>
    <cellStyle name="Output 4 3 2" xfId="48113"/>
    <cellStyle name="Output 4 3 2 2" xfId="50067"/>
    <cellStyle name="Output 4 3 3" xfId="48114"/>
    <cellStyle name="Output 4 3 4" xfId="48115"/>
    <cellStyle name="Output 4 3 5" xfId="48116"/>
    <cellStyle name="Output 4 3 6" xfId="48117"/>
    <cellStyle name="Output 4 3 7" xfId="50068"/>
    <cellStyle name="Output 4 4" xfId="48118"/>
    <cellStyle name="Output 4 4 2" xfId="48119"/>
    <cellStyle name="Output 4 4 3" xfId="48120"/>
    <cellStyle name="Output 4 4 4" xfId="48121"/>
    <cellStyle name="Output 4 4 5" xfId="48122"/>
    <cellStyle name="Output 4 4 6" xfId="48123"/>
    <cellStyle name="Output 4 5" xfId="48124"/>
    <cellStyle name="Output 4 5 2" xfId="48125"/>
    <cellStyle name="Output 4 5 3" xfId="48126"/>
    <cellStyle name="Output 4 5 4" xfId="48127"/>
    <cellStyle name="Output 4 5 5" xfId="48128"/>
    <cellStyle name="Output 4 5 6" xfId="48129"/>
    <cellStyle name="Output 4 6" xfId="48130"/>
    <cellStyle name="Output 4 6 2" xfId="48131"/>
    <cellStyle name="Output 4 6 3" xfId="48132"/>
    <cellStyle name="Output 4 6 4" xfId="48133"/>
    <cellStyle name="Output 4 6 5" xfId="48134"/>
    <cellStyle name="Output 4 6 6" xfId="48135"/>
    <cellStyle name="Output 4 7" xfId="48136"/>
    <cellStyle name="Output 4 7 2" xfId="48137"/>
    <cellStyle name="Output 4 7 3" xfId="48138"/>
    <cellStyle name="Output 4 7 4" xfId="48139"/>
    <cellStyle name="Output 4 7 5" xfId="48140"/>
    <cellStyle name="Output 4 7 6" xfId="48141"/>
    <cellStyle name="Output 4 8" xfId="48142"/>
    <cellStyle name="Output 4 8 2" xfId="48143"/>
    <cellStyle name="Output 4 8 3" xfId="48144"/>
    <cellStyle name="Output 4 8 4" xfId="48145"/>
    <cellStyle name="Output 4 8 5" xfId="48146"/>
    <cellStyle name="Output 4 8 6" xfId="48147"/>
    <cellStyle name="Output 4 9" xfId="48148"/>
    <cellStyle name="Output 4 9 2" xfId="48149"/>
    <cellStyle name="Output 4 9 3" xfId="48150"/>
    <cellStyle name="Output 4 9 4" xfId="48151"/>
    <cellStyle name="Output 4 9 5" xfId="48152"/>
    <cellStyle name="Output 4 9 6" xfId="48153"/>
    <cellStyle name="Output 4_Copy of Analysis June 2009 audit 11 1111" xfId="48154"/>
    <cellStyle name="Output 5" xfId="48155"/>
    <cellStyle name="Output 5 2" xfId="48156"/>
    <cellStyle name="Output 5 2 2" xfId="48157"/>
    <cellStyle name="Output 5 2 2 2" xfId="50069"/>
    <cellStyle name="Output 5 2 3" xfId="48158"/>
    <cellStyle name="Output 5 2 3 2" xfId="50070"/>
    <cellStyle name="Output 5 2 4" xfId="48159"/>
    <cellStyle name="Output 5 2 4 2" xfId="50071"/>
    <cellStyle name="Output 5 2 5" xfId="48160"/>
    <cellStyle name="Output 5 2 5 2" xfId="48161"/>
    <cellStyle name="Output 5 2 5 2 2" xfId="50072"/>
    <cellStyle name="Output 5 2 6" xfId="48162"/>
    <cellStyle name="Output 5 2 6 2" xfId="50073"/>
    <cellStyle name="Output 5 2 7" xfId="50074"/>
    <cellStyle name="Output 5 3" xfId="48163"/>
    <cellStyle name="Output 5 3 2" xfId="48164"/>
    <cellStyle name="Output 5 3 2 2" xfId="50075"/>
    <cellStyle name="Output 5 3 3" xfId="48165"/>
    <cellStyle name="Output 5 3 4" xfId="48166"/>
    <cellStyle name="Output 5 3 5" xfId="48167"/>
    <cellStyle name="Output 5 3 6" xfId="48168"/>
    <cellStyle name="Output 5 3 7" xfId="50076"/>
    <cellStyle name="Output 5 4" xfId="48169"/>
    <cellStyle name="Output 5 4 2" xfId="48170"/>
    <cellStyle name="Output 5 4 3" xfId="48171"/>
    <cellStyle name="Output 5 4 4" xfId="48172"/>
    <cellStyle name="Output 5 4 5" xfId="48173"/>
    <cellStyle name="Output 5 4 6" xfId="48174"/>
    <cellStyle name="Output 5 5" xfId="48175"/>
    <cellStyle name="Output 5 5 2" xfId="48176"/>
    <cellStyle name="Output 5 5 3" xfId="48177"/>
    <cellStyle name="Output 5 5 4" xfId="48178"/>
    <cellStyle name="Output 5 5 5" xfId="48179"/>
    <cellStyle name="Output 5 5 6" xfId="48180"/>
    <cellStyle name="Output 5 6" xfId="48181"/>
    <cellStyle name="Output 5 6 2" xfId="48182"/>
    <cellStyle name="Output 5 6 3" xfId="48183"/>
    <cellStyle name="Output 5 6 4" xfId="48184"/>
    <cellStyle name="Output 5 6 5" xfId="48185"/>
    <cellStyle name="Output 5 6 6" xfId="48186"/>
    <cellStyle name="Output 5 7" xfId="48187"/>
    <cellStyle name="Output 5 7 2" xfId="48188"/>
    <cellStyle name="Output 5 7 3" xfId="48189"/>
    <cellStyle name="Output 5 7 4" xfId="48190"/>
    <cellStyle name="Output 5 7 5" xfId="48191"/>
    <cellStyle name="Output 5 7 6" xfId="48192"/>
    <cellStyle name="Output 5 8" xfId="48193"/>
    <cellStyle name="Output 5 8 2" xfId="48194"/>
    <cellStyle name="Output 5 8 3" xfId="48195"/>
    <cellStyle name="Output 5 8 4" xfId="48196"/>
    <cellStyle name="Output 5 8 5" xfId="48197"/>
    <cellStyle name="Output 5 8 6" xfId="48198"/>
    <cellStyle name="Output 5 9" xfId="48199"/>
    <cellStyle name="Output 5 9 2" xfId="48200"/>
    <cellStyle name="Output 5 9 3" xfId="48201"/>
    <cellStyle name="Output 5 9 4" xfId="48202"/>
    <cellStyle name="Output 5 9 5" xfId="48203"/>
    <cellStyle name="Output 5 9 6" xfId="48204"/>
    <cellStyle name="Output 5_Copy of Analysis June 2009 audit 11 1111" xfId="48205"/>
    <cellStyle name="Output 6" xfId="48206"/>
    <cellStyle name="Output 6 2" xfId="48207"/>
    <cellStyle name="Output 6 2 2" xfId="48208"/>
    <cellStyle name="Output 7" xfId="48209"/>
    <cellStyle name="Output 7 2" xfId="48210"/>
    <cellStyle name="Output 7 2 2" xfId="48211"/>
    <cellStyle name="Output 7 2 2 2" xfId="50077"/>
    <cellStyle name="Output 7 2 3" xfId="48212"/>
    <cellStyle name="Output 7 2 4" xfId="48213"/>
    <cellStyle name="Output 7 2 5" xfId="48214"/>
    <cellStyle name="Output 7 2 5 2" xfId="48215"/>
    <cellStyle name="Output 7 2 6" xfId="48216"/>
    <cellStyle name="Output 7 3" xfId="48217"/>
    <cellStyle name="Output 7 3 2" xfId="48218"/>
    <cellStyle name="Output 7 3 2 2" xfId="50078"/>
    <cellStyle name="Output 7_Copy of Analysis June 2009 audit 11 1111" xfId="48219"/>
    <cellStyle name="Output 8" xfId="48220"/>
    <cellStyle name="Output 8 2" xfId="48221"/>
    <cellStyle name="Output 8 2 2" xfId="48222"/>
    <cellStyle name="Output 8 2 2 2" xfId="50079"/>
    <cellStyle name="Output 8 3" xfId="48223"/>
    <cellStyle name="Output 8 4" xfId="48224"/>
    <cellStyle name="Output 8 5" xfId="48225"/>
    <cellStyle name="Output 9" xfId="48226"/>
    <cellStyle name="Output 9 2" xfId="48227"/>
    <cellStyle name="Output 9 2 2" xfId="48228"/>
    <cellStyle name="Output 9 2 2 2" xfId="50080"/>
    <cellStyle name="Output 9 3" xfId="48229"/>
    <cellStyle name="Output 9 4" xfId="48230"/>
    <cellStyle name="Output 9 5" xfId="48231"/>
    <cellStyle name="Output Column Headings" xfId="50081"/>
    <cellStyle name="pb_table_format_columnheading" xfId="48232"/>
    <cellStyle name="Percent (0.0)" xfId="48233"/>
    <cellStyle name="Percent (0.00)" xfId="48234"/>
    <cellStyle name="Percent [0]" xfId="48235"/>
    <cellStyle name="Percent [0] 10" xfId="48236"/>
    <cellStyle name="Percent [0] 2" xfId="48237"/>
    <cellStyle name="Percent [0] 2 2" xfId="48238"/>
    <cellStyle name="Percent [0] 2 2 2" xfId="50082"/>
    <cellStyle name="Percent [0] 2 3" xfId="48239"/>
    <cellStyle name="Percent [0] 2 4" xfId="48240"/>
    <cellStyle name="Percent [0] 2 5" xfId="48241"/>
    <cellStyle name="Percent [0] 2 6" xfId="48242"/>
    <cellStyle name="Percent [0] 2 7" xfId="48243"/>
    <cellStyle name="Percent [0] 3" xfId="48244"/>
    <cellStyle name="Percent [0] 3 2" xfId="48245"/>
    <cellStyle name="Percent [0] 3 3" xfId="48246"/>
    <cellStyle name="Percent [0] 3 4" xfId="48247"/>
    <cellStyle name="Percent [0] 3 5" xfId="48248"/>
    <cellStyle name="Percent [0] 3 6" xfId="48249"/>
    <cellStyle name="Percent [0] 3 7" xfId="48250"/>
    <cellStyle name="Percent [0] 4" xfId="48251"/>
    <cellStyle name="Percent [0] 4 2" xfId="48252"/>
    <cellStyle name="Percent [0] 4 3" xfId="48253"/>
    <cellStyle name="Percent [0] 4 4" xfId="48254"/>
    <cellStyle name="Percent [0] 4 5" xfId="48255"/>
    <cellStyle name="Percent [0] 4 6" xfId="48256"/>
    <cellStyle name="Percent [0] 4 7" xfId="48257"/>
    <cellStyle name="Percent [0] 5" xfId="48258"/>
    <cellStyle name="Percent [0] 5 2" xfId="48259"/>
    <cellStyle name="Percent [0] 5 3" xfId="48260"/>
    <cellStyle name="Percent [0] 5 4" xfId="48261"/>
    <cellStyle name="Percent [0] 5 5" xfId="48262"/>
    <cellStyle name="Percent [0] 5 6" xfId="48263"/>
    <cellStyle name="Percent [0] 5 7" xfId="48264"/>
    <cellStyle name="Percent [0] 6" xfId="48265"/>
    <cellStyle name="Percent [0] 7" xfId="48266"/>
    <cellStyle name="Percent [0] 8" xfId="48267"/>
    <cellStyle name="Percent [0] 9" xfId="48268"/>
    <cellStyle name="Percent [00]" xfId="48269"/>
    <cellStyle name="Percent [00] 2" xfId="48270"/>
    <cellStyle name="Percent [00] 2 2" xfId="48271"/>
    <cellStyle name="Percent [00] 3" xfId="48272"/>
    <cellStyle name="Percent [00] 4" xfId="48273"/>
    <cellStyle name="Percent [2]" xfId="48274"/>
    <cellStyle name="Percent [2] 10" xfId="48275"/>
    <cellStyle name="Percent [2] 2" xfId="48276"/>
    <cellStyle name="Percent [2] 2 2" xfId="48277"/>
    <cellStyle name="Percent [2] 2 2 2" xfId="50083"/>
    <cellStyle name="Percent [2] 2 3" xfId="48278"/>
    <cellStyle name="Percent [2] 2 4" xfId="48279"/>
    <cellStyle name="Percent [2] 2 5" xfId="48280"/>
    <cellStyle name="Percent [2] 2 6" xfId="48281"/>
    <cellStyle name="Percent [2] 2 7" xfId="48282"/>
    <cellStyle name="Percent [2] 3" xfId="48283"/>
    <cellStyle name="Percent [2] 3 2" xfId="48284"/>
    <cellStyle name="Percent [2] 3 3" xfId="48285"/>
    <cellStyle name="Percent [2] 3 4" xfId="48286"/>
    <cellStyle name="Percent [2] 3 5" xfId="48287"/>
    <cellStyle name="Percent [2] 3 6" xfId="48288"/>
    <cellStyle name="Percent [2] 3 7" xfId="48289"/>
    <cellStyle name="Percent [2] 4" xfId="48290"/>
    <cellStyle name="Percent [2] 4 2" xfId="48291"/>
    <cellStyle name="Percent [2] 4 3" xfId="48292"/>
    <cellStyle name="Percent [2] 4 4" xfId="48293"/>
    <cellStyle name="Percent [2] 4 5" xfId="48294"/>
    <cellStyle name="Percent [2] 4 6" xfId="48295"/>
    <cellStyle name="Percent [2] 4 7" xfId="48296"/>
    <cellStyle name="Percent [2] 5" xfId="48297"/>
    <cellStyle name="Percent [2] 5 2" xfId="48298"/>
    <cellStyle name="Percent [2] 5 3" xfId="48299"/>
    <cellStyle name="Percent [2] 5 4" xfId="48300"/>
    <cellStyle name="Percent [2] 5 5" xfId="48301"/>
    <cellStyle name="Percent [2] 5 6" xfId="48302"/>
    <cellStyle name="Percent [2] 5 7" xfId="48303"/>
    <cellStyle name="Percent [2] 6" xfId="48304"/>
    <cellStyle name="Percent [2] 7" xfId="48305"/>
    <cellStyle name="Percent [2] 8" xfId="48306"/>
    <cellStyle name="Percent [2] 9" xfId="48307"/>
    <cellStyle name="Percent 11" xfId="48308"/>
    <cellStyle name="Percent 11 2" xfId="48309"/>
    <cellStyle name="Percent 1d" xfId="48310"/>
    <cellStyle name="Percent 2" xfId="48311"/>
    <cellStyle name="Percent 2 10" xfId="48312"/>
    <cellStyle name="Percent 2 10 2" xfId="48313"/>
    <cellStyle name="Percent 2 10 2 2" xfId="48314"/>
    <cellStyle name="Percent 2 10 2 2 2" xfId="50084"/>
    <cellStyle name="Percent 2 11" xfId="48315"/>
    <cellStyle name="Percent 2 11 2" xfId="48316"/>
    <cellStyle name="Percent 2 11 2 2" xfId="48317"/>
    <cellStyle name="Percent 2 11 2 2 2" xfId="50085"/>
    <cellStyle name="Percent 2 12" xfId="48318"/>
    <cellStyle name="Percent 2 12 2" xfId="48319"/>
    <cellStyle name="Percent 2 12 2 2" xfId="48320"/>
    <cellStyle name="Percent 2 12 2 2 2" xfId="50086"/>
    <cellStyle name="Percent 2 13" xfId="48321"/>
    <cellStyle name="Percent 2 13 2" xfId="48322"/>
    <cellStyle name="Percent 2 13 2 2" xfId="48323"/>
    <cellStyle name="Percent 2 14" xfId="48324"/>
    <cellStyle name="Percent 2 14 2" xfId="48325"/>
    <cellStyle name="Percent 2 14 2 2" xfId="48326"/>
    <cellStyle name="Percent 2 15" xfId="48327"/>
    <cellStyle name="Percent 2 15 2" xfId="48328"/>
    <cellStyle name="Percent 2 15 2 2" xfId="48329"/>
    <cellStyle name="Percent 2 16" xfId="48330"/>
    <cellStyle name="Percent 2 16 2" xfId="6"/>
    <cellStyle name="Percent 2 16 2 2" xfId="48331"/>
    <cellStyle name="Percent 2 17" xfId="48332"/>
    <cellStyle name="Percent 2 17 2" xfId="48333"/>
    <cellStyle name="Percent 2 17 2 2" xfId="48334"/>
    <cellStyle name="Percent 2 18" xfId="48335"/>
    <cellStyle name="Percent 2 18 2" xfId="48336"/>
    <cellStyle name="Percent 2 18 2 2" xfId="48337"/>
    <cellStyle name="Percent 2 2" xfId="48338"/>
    <cellStyle name="Percent 2 2 10" xfId="48339"/>
    <cellStyle name="Percent 2 2 10 2" xfId="48340"/>
    <cellStyle name="Percent 2 2 10 2 2" xfId="48341"/>
    <cellStyle name="Percent 2 2 11" xfId="48342"/>
    <cellStyle name="Percent 2 2 11 2" xfId="48343"/>
    <cellStyle name="Percent 2 2 11 2 2" xfId="48344"/>
    <cellStyle name="Percent 2 2 12" xfId="48345"/>
    <cellStyle name="Percent 2 2 12 2" xfId="48346"/>
    <cellStyle name="Percent 2 2 12 2 2" xfId="48347"/>
    <cellStyle name="Percent 2 2 13" xfId="48348"/>
    <cellStyle name="Percent 2 2 13 2" xfId="48349"/>
    <cellStyle name="Percent 2 2 13 2 2" xfId="48350"/>
    <cellStyle name="Percent 2 2 14" xfId="48351"/>
    <cellStyle name="Percent 2 2 14 2" xfId="48352"/>
    <cellStyle name="Percent 2 2 14 2 2" xfId="48353"/>
    <cellStyle name="Percent 2 2 15" xfId="48354"/>
    <cellStyle name="Percent 2 2 15 2" xfId="48355"/>
    <cellStyle name="Percent 2 2 15 2 2" xfId="48356"/>
    <cellStyle name="Percent 2 2 16" xfId="48357"/>
    <cellStyle name="Percent 2 2 16 2" xfId="48358"/>
    <cellStyle name="Percent 2 2 16 2 2" xfId="48359"/>
    <cellStyle name="Percent 2 2 17" xfId="48360"/>
    <cellStyle name="Percent 2 2 17 2" xfId="48361"/>
    <cellStyle name="Percent 2 2 17 2 2" xfId="48362"/>
    <cellStyle name="Percent 2 2 18" xfId="48363"/>
    <cellStyle name="Percent 2 2 18 2" xfId="48364"/>
    <cellStyle name="Percent 2 2 18 2 2" xfId="48365"/>
    <cellStyle name="Percent 2 2 19" xfId="48366"/>
    <cellStyle name="Percent 2 2 19 2" xfId="48367"/>
    <cellStyle name="Percent 2 2 2" xfId="48368"/>
    <cellStyle name="Percent 2 2 2 2" xfId="48369"/>
    <cellStyle name="Percent 2 2 2 2 2" xfId="48370"/>
    <cellStyle name="Percent 2 2 2 2 2 2" xfId="48371"/>
    <cellStyle name="Percent 2 2 2 3" xfId="48372"/>
    <cellStyle name="Percent 2 2 2 3 2" xfId="48373"/>
    <cellStyle name="Percent 2 2 3" xfId="48374"/>
    <cellStyle name="Percent 2 2 3 2" xfId="48375"/>
    <cellStyle name="Percent 2 2 3 2 2" xfId="48376"/>
    <cellStyle name="Percent 2 2 3 2 2 2" xfId="50087"/>
    <cellStyle name="Percent 2 2 4" xfId="48377"/>
    <cellStyle name="Percent 2 2 4 2" xfId="48378"/>
    <cellStyle name="Percent 2 2 4 2 2" xfId="48379"/>
    <cellStyle name="Percent 2 2 4 2 2 2" xfId="50088"/>
    <cellStyle name="Percent 2 2 5" xfId="48380"/>
    <cellStyle name="Percent 2 2 5 2" xfId="48381"/>
    <cellStyle name="Percent 2 2 5 2 2" xfId="48382"/>
    <cellStyle name="Percent 2 2 5 2 2 2" xfId="50089"/>
    <cellStyle name="Percent 2 2 6" xfId="48383"/>
    <cellStyle name="Percent 2 2 6 2" xfId="48384"/>
    <cellStyle name="Percent 2 2 6 2 2" xfId="48385"/>
    <cellStyle name="Percent 2 2 7" xfId="48386"/>
    <cellStyle name="Percent 2 2 7 2" xfId="48387"/>
    <cellStyle name="Percent 2 2 7 2 2" xfId="48388"/>
    <cellStyle name="Percent 2 2 8" xfId="48389"/>
    <cellStyle name="Percent 2 2 8 2" xfId="48390"/>
    <cellStyle name="Percent 2 2 8 2 2" xfId="48391"/>
    <cellStyle name="Percent 2 2 9" xfId="48392"/>
    <cellStyle name="Percent 2 2 9 2" xfId="48393"/>
    <cellStyle name="Percent 2 2 9 2 2" xfId="48394"/>
    <cellStyle name="Percent 2 3" xfId="48395"/>
    <cellStyle name="Percent 2 3 2" xfId="48396"/>
    <cellStyle name="Percent 2 3 2 2" xfId="48397"/>
    <cellStyle name="Percent 2 3 2 2 2" xfId="50090"/>
    <cellStyle name="Percent 2 4" xfId="48398"/>
    <cellStyle name="Percent 2 4 2" xfId="48399"/>
    <cellStyle name="Percent 2 4 2 2" xfId="48400"/>
    <cellStyle name="Percent 2 4 2 2 2" xfId="50091"/>
    <cellStyle name="Percent 2 5" xfId="48401"/>
    <cellStyle name="Percent 2 5 2" xfId="48402"/>
    <cellStyle name="Percent 2 5 2 2" xfId="48403"/>
    <cellStyle name="Percent 2 5 2 2 2" xfId="50092"/>
    <cellStyle name="Percent 2 6" xfId="48404"/>
    <cellStyle name="Percent 2 6 2" xfId="48405"/>
    <cellStyle name="Percent 2 6 2 2" xfId="48406"/>
    <cellStyle name="Percent 2 6 2 2 2" xfId="50093"/>
    <cellStyle name="Percent 2 7" xfId="48407"/>
    <cellStyle name="Percent 2 7 2" xfId="48408"/>
    <cellStyle name="Percent 2 7 2 2" xfId="48409"/>
    <cellStyle name="Percent 2 7 2 2 2" xfId="50094"/>
    <cellStyle name="Percent 2 8" xfId="48410"/>
    <cellStyle name="Percent 2 8 2" xfId="48411"/>
    <cellStyle name="Percent 2 8 2 2" xfId="48412"/>
    <cellStyle name="Percent 2 8 2 2 2" xfId="50095"/>
    <cellStyle name="Percent 2 9" xfId="48413"/>
    <cellStyle name="Percent 2 9 2" xfId="48414"/>
    <cellStyle name="Percent 2 9 2 2" xfId="48415"/>
    <cellStyle name="Percent 2 9 2 2 2" xfId="50096"/>
    <cellStyle name="Percent 3" xfId="48416"/>
    <cellStyle name="Percent 3 2" xfId="48417"/>
    <cellStyle name="Percent 3 2 2" xfId="48418"/>
    <cellStyle name="Percent 3 3" xfId="50097"/>
    <cellStyle name="Percent 4" xfId="48419"/>
    <cellStyle name="Percent 4 2" xfId="48420"/>
    <cellStyle name="Percent 4 2 2" xfId="48421"/>
    <cellStyle name="Percent 5" xfId="48422"/>
    <cellStyle name="Percent 6" xfId="48423"/>
    <cellStyle name="Percent 7" xfId="48424"/>
    <cellStyle name="PERCENTAGE" xfId="48425"/>
    <cellStyle name="PERCENTAGE 10" xfId="48426"/>
    <cellStyle name="PERCENTAGE 2" xfId="48427"/>
    <cellStyle name="PERCENTAGE 2 2" xfId="48428"/>
    <cellStyle name="PERCENTAGE 2 2 2" xfId="50098"/>
    <cellStyle name="PERCENTAGE 2 3" xfId="48429"/>
    <cellStyle name="PERCENTAGE 2 4" xfId="48430"/>
    <cellStyle name="PERCENTAGE 2 5" xfId="48431"/>
    <cellStyle name="PERCENTAGE 2 6" xfId="48432"/>
    <cellStyle name="PERCENTAGE 2 7" xfId="48433"/>
    <cellStyle name="PERCENTAGE 2 8" xfId="50099"/>
    <cellStyle name="PERCENTAGE 3" xfId="48434"/>
    <cellStyle name="PERCENTAGE 3 2" xfId="48435"/>
    <cellStyle name="PERCENTAGE 3 3" xfId="48436"/>
    <cellStyle name="PERCENTAGE 3 4" xfId="48437"/>
    <cellStyle name="PERCENTAGE 3 5" xfId="48438"/>
    <cellStyle name="PERCENTAGE 3 6" xfId="48439"/>
    <cellStyle name="PERCENTAGE 3 7" xfId="48440"/>
    <cellStyle name="PERCENTAGE 4" xfId="48441"/>
    <cellStyle name="PERCENTAGE 4 2" xfId="48442"/>
    <cellStyle name="PERCENTAGE 4 3" xfId="48443"/>
    <cellStyle name="PERCENTAGE 4 4" xfId="48444"/>
    <cellStyle name="PERCENTAGE 4 5" xfId="48445"/>
    <cellStyle name="PERCENTAGE 4 6" xfId="48446"/>
    <cellStyle name="PERCENTAGE 4 7" xfId="48447"/>
    <cellStyle name="PERCENTAGE 5" xfId="48448"/>
    <cellStyle name="PERCENTAGE 5 2" xfId="48449"/>
    <cellStyle name="PERCENTAGE 5 3" xfId="48450"/>
    <cellStyle name="PERCENTAGE 5 4" xfId="48451"/>
    <cellStyle name="PERCENTAGE 5 5" xfId="48452"/>
    <cellStyle name="PERCENTAGE 5 6" xfId="48453"/>
    <cellStyle name="PERCENTAGE 5 7" xfId="48454"/>
    <cellStyle name="PERCENTAGE 6" xfId="48455"/>
    <cellStyle name="PERCENTAGE 7" xfId="48456"/>
    <cellStyle name="PERCENTAGE 8" xfId="48457"/>
    <cellStyle name="PERCENTAGE 9" xfId="48458"/>
    <cellStyle name="PrePop Currency (0)" xfId="48459"/>
    <cellStyle name="PrePop Currency (0) 2" xfId="48460"/>
    <cellStyle name="PrePop Currency (0) 2 2" xfId="48461"/>
    <cellStyle name="PrePop Currency (2)" xfId="48462"/>
    <cellStyle name="PrePop Currency (2) 10" xfId="48463"/>
    <cellStyle name="PrePop Currency (2) 2" xfId="48464"/>
    <cellStyle name="PrePop Currency (2) 2 2" xfId="48465"/>
    <cellStyle name="PrePop Currency (2) 2 2 2" xfId="50100"/>
    <cellStyle name="PrePop Currency (2) 2 3" xfId="48466"/>
    <cellStyle name="PrePop Currency (2) 2 4" xfId="48467"/>
    <cellStyle name="PrePop Currency (2) 2 5" xfId="48468"/>
    <cellStyle name="PrePop Currency (2) 2 6" xfId="48469"/>
    <cellStyle name="PrePop Currency (2) 2 7" xfId="48470"/>
    <cellStyle name="PrePop Currency (2) 3" xfId="48471"/>
    <cellStyle name="PrePop Currency (2) 3 2" xfId="48472"/>
    <cellStyle name="PrePop Currency (2) 3 3" xfId="48473"/>
    <cellStyle name="PrePop Currency (2) 3 4" xfId="48474"/>
    <cellStyle name="PrePop Currency (2) 3 5" xfId="48475"/>
    <cellStyle name="PrePop Currency (2) 3 6" xfId="48476"/>
    <cellStyle name="PrePop Currency (2) 3 7" xfId="48477"/>
    <cellStyle name="PrePop Currency (2) 4" xfId="48478"/>
    <cellStyle name="PrePop Currency (2) 4 2" xfId="48479"/>
    <cellStyle name="PrePop Currency (2) 4 3" xfId="48480"/>
    <cellStyle name="PrePop Currency (2) 4 4" xfId="48481"/>
    <cellStyle name="PrePop Currency (2) 4 5" xfId="48482"/>
    <cellStyle name="PrePop Currency (2) 4 6" xfId="48483"/>
    <cellStyle name="PrePop Currency (2) 4 7" xfId="48484"/>
    <cellStyle name="PrePop Currency (2) 5" xfId="48485"/>
    <cellStyle name="PrePop Currency (2) 5 2" xfId="48486"/>
    <cellStyle name="PrePop Currency (2) 5 3" xfId="48487"/>
    <cellStyle name="PrePop Currency (2) 5 4" xfId="48488"/>
    <cellStyle name="PrePop Currency (2) 5 5" xfId="48489"/>
    <cellStyle name="PrePop Currency (2) 5 6" xfId="48490"/>
    <cellStyle name="PrePop Currency (2) 5 7" xfId="48491"/>
    <cellStyle name="PrePop Currency (2) 6" xfId="48492"/>
    <cellStyle name="PrePop Currency (2) 7" xfId="48493"/>
    <cellStyle name="PrePop Currency (2) 8" xfId="48494"/>
    <cellStyle name="PrePop Currency (2) 9" xfId="48495"/>
    <cellStyle name="PrePop Currency (2)_Copy of Analysis June 2009 audit 11 1111" xfId="48496"/>
    <cellStyle name="PrePop Units (0)" xfId="48497"/>
    <cellStyle name="PrePop Units (0) 2" xfId="48498"/>
    <cellStyle name="PrePop Units (0) 2 2" xfId="48499"/>
    <cellStyle name="PrePop Units (1)" xfId="48500"/>
    <cellStyle name="PrePop Units (1) 10" xfId="48501"/>
    <cellStyle name="PrePop Units (1) 2" xfId="48502"/>
    <cellStyle name="PrePop Units (1) 2 2" xfId="48503"/>
    <cellStyle name="PrePop Units (1) 2 2 2" xfId="50101"/>
    <cellStyle name="PrePop Units (1) 2 3" xfId="48504"/>
    <cellStyle name="PrePop Units (1) 2 4" xfId="48505"/>
    <cellStyle name="PrePop Units (1) 2 5" xfId="48506"/>
    <cellStyle name="PrePop Units (1) 2 6" xfId="48507"/>
    <cellStyle name="PrePop Units (1) 2 7" xfId="48508"/>
    <cellStyle name="PrePop Units (1) 3" xfId="48509"/>
    <cellStyle name="PrePop Units (1) 3 2" xfId="48510"/>
    <cellStyle name="PrePop Units (1) 3 3" xfId="48511"/>
    <cellStyle name="PrePop Units (1) 3 4" xfId="48512"/>
    <cellStyle name="PrePop Units (1) 3 5" xfId="48513"/>
    <cellStyle name="PrePop Units (1) 3 6" xfId="48514"/>
    <cellStyle name="PrePop Units (1) 3 7" xfId="48515"/>
    <cellStyle name="PrePop Units (1) 4" xfId="48516"/>
    <cellStyle name="PrePop Units (1) 4 2" xfId="48517"/>
    <cellStyle name="PrePop Units (1) 4 3" xfId="48518"/>
    <cellStyle name="PrePop Units (1) 4 4" xfId="48519"/>
    <cellStyle name="PrePop Units (1) 4 5" xfId="48520"/>
    <cellStyle name="PrePop Units (1) 4 6" xfId="48521"/>
    <cellStyle name="PrePop Units (1) 4 7" xfId="48522"/>
    <cellStyle name="PrePop Units (1) 5" xfId="48523"/>
    <cellStyle name="PrePop Units (1) 5 2" xfId="48524"/>
    <cellStyle name="PrePop Units (1) 5 3" xfId="48525"/>
    <cellStyle name="PrePop Units (1) 5 4" xfId="48526"/>
    <cellStyle name="PrePop Units (1) 5 5" xfId="48527"/>
    <cellStyle name="PrePop Units (1) 5 6" xfId="48528"/>
    <cellStyle name="PrePop Units (1) 5 7" xfId="48529"/>
    <cellStyle name="PrePop Units (1) 6" xfId="48530"/>
    <cellStyle name="PrePop Units (1) 7" xfId="48531"/>
    <cellStyle name="PrePop Units (1) 8" xfId="48532"/>
    <cellStyle name="PrePop Units (1) 9" xfId="48533"/>
    <cellStyle name="PrePop Units (1)_Copy of Analysis June 2009 audit 11 1111" xfId="48534"/>
    <cellStyle name="PrePop Units (2)" xfId="48535"/>
    <cellStyle name="PrePop Units (2) 10" xfId="48536"/>
    <cellStyle name="PrePop Units (2) 2" xfId="48537"/>
    <cellStyle name="PrePop Units (2) 2 2" xfId="48538"/>
    <cellStyle name="PrePop Units (2) 2 2 2" xfId="50102"/>
    <cellStyle name="PrePop Units (2) 2 3" xfId="48539"/>
    <cellStyle name="PrePop Units (2) 2 4" xfId="48540"/>
    <cellStyle name="PrePop Units (2) 2 5" xfId="48541"/>
    <cellStyle name="PrePop Units (2) 2 6" xfId="48542"/>
    <cellStyle name="PrePop Units (2) 2 7" xfId="48543"/>
    <cellStyle name="PrePop Units (2) 3" xfId="48544"/>
    <cellStyle name="PrePop Units (2) 3 2" xfId="48545"/>
    <cellStyle name="PrePop Units (2) 3 3" xfId="48546"/>
    <cellStyle name="PrePop Units (2) 3 4" xfId="48547"/>
    <cellStyle name="PrePop Units (2) 3 5" xfId="48548"/>
    <cellStyle name="PrePop Units (2) 3 6" xfId="48549"/>
    <cellStyle name="PrePop Units (2) 3 7" xfId="48550"/>
    <cellStyle name="PrePop Units (2) 4" xfId="48551"/>
    <cellStyle name="PrePop Units (2) 4 2" xfId="48552"/>
    <cellStyle name="PrePop Units (2) 4 3" xfId="48553"/>
    <cellStyle name="PrePop Units (2) 4 4" xfId="48554"/>
    <cellStyle name="PrePop Units (2) 4 5" xfId="48555"/>
    <cellStyle name="PrePop Units (2) 4 6" xfId="48556"/>
    <cellStyle name="PrePop Units (2) 4 7" xfId="48557"/>
    <cellStyle name="PrePop Units (2) 5" xfId="48558"/>
    <cellStyle name="PrePop Units (2) 5 2" xfId="48559"/>
    <cellStyle name="PrePop Units (2) 5 3" xfId="48560"/>
    <cellStyle name="PrePop Units (2) 5 4" xfId="48561"/>
    <cellStyle name="PrePop Units (2) 5 5" xfId="48562"/>
    <cellStyle name="PrePop Units (2) 5 6" xfId="48563"/>
    <cellStyle name="PrePop Units (2) 5 7" xfId="48564"/>
    <cellStyle name="PrePop Units (2) 6" xfId="48565"/>
    <cellStyle name="PrePop Units (2) 7" xfId="48566"/>
    <cellStyle name="PrePop Units (2) 8" xfId="48567"/>
    <cellStyle name="PrePop Units (2) 9" xfId="48568"/>
    <cellStyle name="PrePop Units (2)_Copy of Analysis June 2009 audit 11 1111" xfId="48569"/>
    <cellStyle name="PSChar" xfId="48570"/>
    <cellStyle name="PSHeading" xfId="48571"/>
    <cellStyle name="PwC" xfId="48572"/>
    <cellStyle name="PwC 2" xfId="48573"/>
    <cellStyle name="PwC 2 2" xfId="48574"/>
    <cellStyle name="Reset  - Style7" xfId="48575"/>
    <cellStyle name="Rnumber 0d" xfId="48576"/>
    <cellStyle name="s_Valuation " xfId="48577"/>
    <cellStyle name="s_Valuation _benchmarking (protocol)" xfId="48578"/>
    <cellStyle name="s_Valuation _benchmarking (protocol)_PTCL_V28" xfId="48579"/>
    <cellStyle name="sbt2" xfId="48580"/>
    <cellStyle name="sbt2 10" xfId="48581"/>
    <cellStyle name="sbt2 2" xfId="48582"/>
    <cellStyle name="sbt2 2 10" xfId="48583"/>
    <cellStyle name="sbt2 2 11" xfId="48584"/>
    <cellStyle name="sbt2 2 12" xfId="48585"/>
    <cellStyle name="sbt2 2 13" xfId="50103"/>
    <cellStyle name="sbt2 2 2" xfId="48586"/>
    <cellStyle name="sbt2 2 2 2" xfId="48587"/>
    <cellStyle name="sbt2 2 2 3" xfId="48588"/>
    <cellStyle name="sbt2 2 2 4" xfId="48589"/>
    <cellStyle name="sbt2 2 2 5" xfId="48590"/>
    <cellStyle name="sbt2 2 2 6" xfId="48591"/>
    <cellStyle name="sbt2 2 2 7" xfId="50104"/>
    <cellStyle name="sbt2 2 3" xfId="48592"/>
    <cellStyle name="sbt2 2 3 2" xfId="48593"/>
    <cellStyle name="sbt2 2 3 3" xfId="48594"/>
    <cellStyle name="sbt2 2 3 4" xfId="48595"/>
    <cellStyle name="sbt2 2 3 5" xfId="48596"/>
    <cellStyle name="sbt2 2 3 6" xfId="48597"/>
    <cellStyle name="sbt2 2 4" xfId="48598"/>
    <cellStyle name="sbt2 2 4 2" xfId="48599"/>
    <cellStyle name="sbt2 2 4 3" xfId="48600"/>
    <cellStyle name="sbt2 2 4 4" xfId="48601"/>
    <cellStyle name="sbt2 2 4 5" xfId="48602"/>
    <cellStyle name="sbt2 2 4 6" xfId="48603"/>
    <cellStyle name="sbt2 2 5" xfId="48604"/>
    <cellStyle name="sbt2 2 5 2" xfId="48605"/>
    <cellStyle name="sbt2 2 5 3" xfId="48606"/>
    <cellStyle name="sbt2 2 5 4" xfId="48607"/>
    <cellStyle name="sbt2 2 5 5" xfId="48608"/>
    <cellStyle name="sbt2 2 5 6" xfId="48609"/>
    <cellStyle name="sbt2 2 6" xfId="48610"/>
    <cellStyle name="sbt2 2 6 2" xfId="48611"/>
    <cellStyle name="sbt2 2 6 3" xfId="48612"/>
    <cellStyle name="sbt2 2 6 4" xfId="48613"/>
    <cellStyle name="sbt2 2 6 5" xfId="48614"/>
    <cellStyle name="sbt2 2 6 6" xfId="48615"/>
    <cellStyle name="sbt2 2 7" xfId="48616"/>
    <cellStyle name="sbt2 2 7 2" xfId="48617"/>
    <cellStyle name="sbt2 2 7 3" xfId="48618"/>
    <cellStyle name="sbt2 2 7 4" xfId="48619"/>
    <cellStyle name="sbt2 2 7 5" xfId="48620"/>
    <cellStyle name="sbt2 2 7 6" xfId="48621"/>
    <cellStyle name="sbt2 2 8" xfId="48622"/>
    <cellStyle name="sbt2 2 9" xfId="48623"/>
    <cellStyle name="sbt2 3" xfId="48624"/>
    <cellStyle name="sbt2 3 10" xfId="48625"/>
    <cellStyle name="sbt2 3 11" xfId="48626"/>
    <cellStyle name="sbt2 3 12" xfId="48627"/>
    <cellStyle name="sbt2 3 2" xfId="48628"/>
    <cellStyle name="sbt2 3 2 2" xfId="48629"/>
    <cellStyle name="sbt2 3 2 3" xfId="48630"/>
    <cellStyle name="sbt2 3 2 4" xfId="48631"/>
    <cellStyle name="sbt2 3 2 5" xfId="48632"/>
    <cellStyle name="sbt2 3 2 6" xfId="48633"/>
    <cellStyle name="sbt2 3 3" xfId="48634"/>
    <cellStyle name="sbt2 3 3 2" xfId="48635"/>
    <cellStyle name="sbt2 3 3 3" xfId="48636"/>
    <cellStyle name="sbt2 3 3 4" xfId="48637"/>
    <cellStyle name="sbt2 3 3 5" xfId="48638"/>
    <cellStyle name="sbt2 3 3 6" xfId="48639"/>
    <cellStyle name="sbt2 3 4" xfId="48640"/>
    <cellStyle name="sbt2 3 4 2" xfId="48641"/>
    <cellStyle name="sbt2 3 4 3" xfId="48642"/>
    <cellStyle name="sbt2 3 4 4" xfId="48643"/>
    <cellStyle name="sbt2 3 4 5" xfId="48644"/>
    <cellStyle name="sbt2 3 4 6" xfId="48645"/>
    <cellStyle name="sbt2 3 5" xfId="48646"/>
    <cellStyle name="sbt2 3 5 2" xfId="48647"/>
    <cellStyle name="sbt2 3 5 3" xfId="48648"/>
    <cellStyle name="sbt2 3 5 4" xfId="48649"/>
    <cellStyle name="sbt2 3 5 5" xfId="48650"/>
    <cellStyle name="sbt2 3 5 6" xfId="48651"/>
    <cellStyle name="sbt2 3 6" xfId="48652"/>
    <cellStyle name="sbt2 3 6 2" xfId="48653"/>
    <cellStyle name="sbt2 3 6 3" xfId="48654"/>
    <cellStyle name="sbt2 3 6 4" xfId="48655"/>
    <cellStyle name="sbt2 3 6 5" xfId="48656"/>
    <cellStyle name="sbt2 3 6 6" xfId="48657"/>
    <cellStyle name="sbt2 3 7" xfId="48658"/>
    <cellStyle name="sbt2 3 7 2" xfId="48659"/>
    <cellStyle name="sbt2 3 7 3" xfId="48660"/>
    <cellStyle name="sbt2 3 7 4" xfId="48661"/>
    <cellStyle name="sbt2 3 7 5" xfId="48662"/>
    <cellStyle name="sbt2 3 7 6" xfId="48663"/>
    <cellStyle name="sbt2 3 8" xfId="48664"/>
    <cellStyle name="sbt2 3 9" xfId="48665"/>
    <cellStyle name="sbt2 4" xfId="48666"/>
    <cellStyle name="sbt2 4 10" xfId="48667"/>
    <cellStyle name="sbt2 4 11" xfId="48668"/>
    <cellStyle name="sbt2 4 12" xfId="48669"/>
    <cellStyle name="sbt2 4 2" xfId="48670"/>
    <cellStyle name="sbt2 4 2 2" xfId="48671"/>
    <cellStyle name="sbt2 4 2 3" xfId="48672"/>
    <cellStyle name="sbt2 4 2 4" xfId="48673"/>
    <cellStyle name="sbt2 4 2 5" xfId="48674"/>
    <cellStyle name="sbt2 4 2 6" xfId="48675"/>
    <cellStyle name="sbt2 4 3" xfId="48676"/>
    <cellStyle name="sbt2 4 3 2" xfId="48677"/>
    <cellStyle name="sbt2 4 3 3" xfId="48678"/>
    <cellStyle name="sbt2 4 3 4" xfId="48679"/>
    <cellStyle name="sbt2 4 3 5" xfId="48680"/>
    <cellStyle name="sbt2 4 3 6" xfId="48681"/>
    <cellStyle name="sbt2 4 4" xfId="48682"/>
    <cellStyle name="sbt2 4 4 2" xfId="48683"/>
    <cellStyle name="sbt2 4 4 3" xfId="48684"/>
    <cellStyle name="sbt2 4 4 4" xfId="48685"/>
    <cellStyle name="sbt2 4 4 5" xfId="48686"/>
    <cellStyle name="sbt2 4 4 6" xfId="48687"/>
    <cellStyle name="sbt2 4 5" xfId="48688"/>
    <cellStyle name="sbt2 4 5 2" xfId="48689"/>
    <cellStyle name="sbt2 4 5 3" xfId="48690"/>
    <cellStyle name="sbt2 4 5 4" xfId="48691"/>
    <cellStyle name="sbt2 4 5 5" xfId="48692"/>
    <cellStyle name="sbt2 4 5 6" xfId="48693"/>
    <cellStyle name="sbt2 4 6" xfId="48694"/>
    <cellStyle name="sbt2 4 6 2" xfId="48695"/>
    <cellStyle name="sbt2 4 6 3" xfId="48696"/>
    <cellStyle name="sbt2 4 6 4" xfId="48697"/>
    <cellStyle name="sbt2 4 6 5" xfId="48698"/>
    <cellStyle name="sbt2 4 6 6" xfId="48699"/>
    <cellStyle name="sbt2 4 7" xfId="48700"/>
    <cellStyle name="sbt2 4 7 2" xfId="48701"/>
    <cellStyle name="sbt2 4 7 3" xfId="48702"/>
    <cellStyle name="sbt2 4 7 4" xfId="48703"/>
    <cellStyle name="sbt2 4 7 5" xfId="48704"/>
    <cellStyle name="sbt2 4 7 6" xfId="48705"/>
    <cellStyle name="sbt2 4 8" xfId="48706"/>
    <cellStyle name="sbt2 4 9" xfId="48707"/>
    <cellStyle name="sbt2 5" xfId="48708"/>
    <cellStyle name="sbt2 5 10" xfId="48709"/>
    <cellStyle name="sbt2 5 11" xfId="48710"/>
    <cellStyle name="sbt2 5 12" xfId="48711"/>
    <cellStyle name="sbt2 5 2" xfId="48712"/>
    <cellStyle name="sbt2 5 2 2" xfId="48713"/>
    <cellStyle name="sbt2 5 2 3" xfId="48714"/>
    <cellStyle name="sbt2 5 2 4" xfId="48715"/>
    <cellStyle name="sbt2 5 2 5" xfId="48716"/>
    <cellStyle name="sbt2 5 2 6" xfId="48717"/>
    <cellStyle name="sbt2 5 3" xfId="48718"/>
    <cellStyle name="sbt2 5 3 2" xfId="48719"/>
    <cellStyle name="sbt2 5 3 3" xfId="48720"/>
    <cellStyle name="sbt2 5 3 4" xfId="48721"/>
    <cellStyle name="sbt2 5 3 5" xfId="48722"/>
    <cellStyle name="sbt2 5 3 6" xfId="48723"/>
    <cellStyle name="sbt2 5 4" xfId="48724"/>
    <cellStyle name="sbt2 5 4 2" xfId="48725"/>
    <cellStyle name="sbt2 5 4 3" xfId="48726"/>
    <cellStyle name="sbt2 5 4 4" xfId="48727"/>
    <cellStyle name="sbt2 5 4 5" xfId="48728"/>
    <cellStyle name="sbt2 5 4 6" xfId="48729"/>
    <cellStyle name="sbt2 5 5" xfId="48730"/>
    <cellStyle name="sbt2 5 5 2" xfId="48731"/>
    <cellStyle name="sbt2 5 5 3" xfId="48732"/>
    <cellStyle name="sbt2 5 5 4" xfId="48733"/>
    <cellStyle name="sbt2 5 5 5" xfId="48734"/>
    <cellStyle name="sbt2 5 5 6" xfId="48735"/>
    <cellStyle name="sbt2 5 6" xfId="48736"/>
    <cellStyle name="sbt2 5 6 2" xfId="48737"/>
    <cellStyle name="sbt2 5 6 3" xfId="48738"/>
    <cellStyle name="sbt2 5 6 4" xfId="48739"/>
    <cellStyle name="sbt2 5 6 5" xfId="48740"/>
    <cellStyle name="sbt2 5 6 6" xfId="48741"/>
    <cellStyle name="sbt2 5 7" xfId="48742"/>
    <cellStyle name="sbt2 5 7 2" xfId="48743"/>
    <cellStyle name="sbt2 5 7 3" xfId="48744"/>
    <cellStyle name="sbt2 5 7 4" xfId="48745"/>
    <cellStyle name="sbt2 5 7 5" xfId="48746"/>
    <cellStyle name="sbt2 5 7 6" xfId="48747"/>
    <cellStyle name="sbt2 5 8" xfId="48748"/>
    <cellStyle name="sbt2 5 9" xfId="48749"/>
    <cellStyle name="sbt2 6" xfId="48750"/>
    <cellStyle name="sbt2 7" xfId="48751"/>
    <cellStyle name="sbt2 8" xfId="48752"/>
    <cellStyle name="sbt2 9" xfId="48753"/>
    <cellStyle name="SectionHeading" xfId="48754"/>
    <cellStyle name="SectionHeading 2" xfId="48755"/>
    <cellStyle name="SectionHeading 2 2" xfId="48756"/>
    <cellStyle name="SectionHeading 2 3" xfId="48757"/>
    <cellStyle name="SectionHeading 2 4" xfId="48758"/>
    <cellStyle name="SectionHeading 2 5" xfId="48759"/>
    <cellStyle name="SectionHeading 2 6" xfId="48760"/>
    <cellStyle name="SectionHeading 3" xfId="48761"/>
    <cellStyle name="SectionHeading 4" xfId="48762"/>
    <cellStyle name="SectionHeading 5" xfId="48763"/>
    <cellStyle name="SectionHeading 6" xfId="48764"/>
    <cellStyle name="SectionHeading 7" xfId="48765"/>
    <cellStyle name="ssp " xfId="48766"/>
    <cellStyle name="Style 1" xfId="48767"/>
    <cellStyle name="Style 1 2" xfId="48768"/>
    <cellStyle name="Style 1 2 2" xfId="48769"/>
    <cellStyle name="Style 1 2 2 2" xfId="48770"/>
    <cellStyle name="Style 1 2 2 2 2" xfId="48771"/>
    <cellStyle name="Style 1 2 3" xfId="48772"/>
    <cellStyle name="Style 1 2 3 2" xfId="48773"/>
    <cellStyle name="Style 1 2_Dilaog Telekom Plc - 31 December 2009 (Grouped working)" xfId="48774"/>
    <cellStyle name="Style 1 3" xfId="48775"/>
    <cellStyle name="Style 1 3 2" xfId="48776"/>
    <cellStyle name="Style 1 4" xfId="48777"/>
    <cellStyle name="Style 1 4 2" xfId="48778"/>
    <cellStyle name="Style 1 5" xfId="48779"/>
    <cellStyle name="Style 1 6" xfId="50105"/>
    <cellStyle name="Style 1_2008-FS-LC" xfId="50106"/>
    <cellStyle name="STYLE1 - Style1" xfId="48780"/>
    <cellStyle name="STYLE2 - Style2" xfId="48781"/>
    <cellStyle name="STYLE3 - Style3" xfId="48782"/>
    <cellStyle name="STYLE4 - Style4" xfId="48783"/>
    <cellStyle name="subt1" xfId="48784"/>
    <cellStyle name="subt1 10" xfId="48785"/>
    <cellStyle name="subt1 2" xfId="48786"/>
    <cellStyle name="subt1 2 2" xfId="48787"/>
    <cellStyle name="subt1 2 2 2" xfId="50107"/>
    <cellStyle name="subt1 2 3" xfId="48788"/>
    <cellStyle name="subt1 2 4" xfId="48789"/>
    <cellStyle name="subt1 2 5" xfId="48790"/>
    <cellStyle name="subt1 2 6" xfId="48791"/>
    <cellStyle name="subt1 2 7" xfId="48792"/>
    <cellStyle name="subt1 3" xfId="48793"/>
    <cellStyle name="subt1 3 2" xfId="48794"/>
    <cellStyle name="subt1 3 3" xfId="48795"/>
    <cellStyle name="subt1 3 4" xfId="48796"/>
    <cellStyle name="subt1 3 5" xfId="48797"/>
    <cellStyle name="subt1 3 6" xfId="48798"/>
    <cellStyle name="subt1 3 7" xfId="48799"/>
    <cellStyle name="subt1 4" xfId="48800"/>
    <cellStyle name="subt1 4 2" xfId="48801"/>
    <cellStyle name="subt1 4 3" xfId="48802"/>
    <cellStyle name="subt1 4 4" xfId="48803"/>
    <cellStyle name="subt1 4 5" xfId="48804"/>
    <cellStyle name="subt1 4 6" xfId="48805"/>
    <cellStyle name="subt1 4 7" xfId="48806"/>
    <cellStyle name="subt1 5" xfId="48807"/>
    <cellStyle name="subt1 5 2" xfId="48808"/>
    <cellStyle name="subt1 5 3" xfId="48809"/>
    <cellStyle name="subt1 5 4" xfId="48810"/>
    <cellStyle name="subt1 5 5" xfId="48811"/>
    <cellStyle name="subt1 5 6" xfId="48812"/>
    <cellStyle name="subt1 5 7" xfId="48813"/>
    <cellStyle name="subt1 6" xfId="48814"/>
    <cellStyle name="subt1 7" xfId="48815"/>
    <cellStyle name="subt1 8" xfId="48816"/>
    <cellStyle name="subt1 9" xfId="48817"/>
    <cellStyle name="subt1_Copy of Analysis June 2009 audit 11 1111" xfId="48818"/>
    <cellStyle name="Table  - Style6" xfId="48819"/>
    <cellStyle name="Table  - Style6 2" xfId="48820"/>
    <cellStyle name="Table  - Style6 3" xfId="48821"/>
    <cellStyle name="Table  - Style6 4" xfId="48822"/>
    <cellStyle name="Table  - Style6 5" xfId="48823"/>
    <cellStyle name="Table  - Style6 6" xfId="48824"/>
    <cellStyle name="Table Title" xfId="48825"/>
    <cellStyle name="test a style" xfId="48826"/>
    <cellStyle name="Text Indent A" xfId="48827"/>
    <cellStyle name="Text Indent A 2" xfId="48828"/>
    <cellStyle name="Text Indent A 2 2" xfId="48829"/>
    <cellStyle name="Text Indent A 3" xfId="48830"/>
    <cellStyle name="Text Indent A 4" xfId="48831"/>
    <cellStyle name="Text Indent A_Accounts - 17 Feb" xfId="50108"/>
    <cellStyle name="Text Indent B" xfId="48832"/>
    <cellStyle name="Text Indent B 10" xfId="48833"/>
    <cellStyle name="Text Indent B 2" xfId="48834"/>
    <cellStyle name="Text Indent B 2 2" xfId="48835"/>
    <cellStyle name="Text Indent B 2 2 2" xfId="50109"/>
    <cellStyle name="Text Indent B 2 3" xfId="48836"/>
    <cellStyle name="Text Indent B 2 4" xfId="48837"/>
    <cellStyle name="Text Indent B 2 5" xfId="48838"/>
    <cellStyle name="Text Indent B 2 6" xfId="48839"/>
    <cellStyle name="Text Indent B 2 7" xfId="48840"/>
    <cellStyle name="Text Indent B 3" xfId="48841"/>
    <cellStyle name="Text Indent B 3 2" xfId="48842"/>
    <cellStyle name="Text Indent B 3 3" xfId="48843"/>
    <cellStyle name="Text Indent B 3 4" xfId="48844"/>
    <cellStyle name="Text Indent B 3 5" xfId="48845"/>
    <cellStyle name="Text Indent B 3 6" xfId="48846"/>
    <cellStyle name="Text Indent B 3 7" xfId="48847"/>
    <cellStyle name="Text Indent B 4" xfId="48848"/>
    <cellStyle name="Text Indent B 4 2" xfId="48849"/>
    <cellStyle name="Text Indent B 4 3" xfId="48850"/>
    <cellStyle name="Text Indent B 4 4" xfId="48851"/>
    <cellStyle name="Text Indent B 4 5" xfId="48852"/>
    <cellStyle name="Text Indent B 4 6" xfId="48853"/>
    <cellStyle name="Text Indent B 4 7" xfId="48854"/>
    <cellStyle name="Text Indent B 5" xfId="48855"/>
    <cellStyle name="Text Indent B 5 2" xfId="48856"/>
    <cellStyle name="Text Indent B 5 3" xfId="48857"/>
    <cellStyle name="Text Indent B 5 4" xfId="48858"/>
    <cellStyle name="Text Indent B 5 5" xfId="48859"/>
    <cellStyle name="Text Indent B 5 6" xfId="48860"/>
    <cellStyle name="Text Indent B 5 7" xfId="48861"/>
    <cellStyle name="Text Indent B 6" xfId="48862"/>
    <cellStyle name="Text Indent B 7" xfId="48863"/>
    <cellStyle name="Text Indent B 8" xfId="48864"/>
    <cellStyle name="Text Indent B 9" xfId="48865"/>
    <cellStyle name="Text Indent B_Copy of Analysis June 2009 audit 11 1111" xfId="48866"/>
    <cellStyle name="Text Indent C" xfId="48867"/>
    <cellStyle name="Text Indent C 10" xfId="48868"/>
    <cellStyle name="Text Indent C 2" xfId="48869"/>
    <cellStyle name="Text Indent C 2 2" xfId="48870"/>
    <cellStyle name="Text Indent C 2 2 2" xfId="50110"/>
    <cellStyle name="Text Indent C 2 3" xfId="48871"/>
    <cellStyle name="Text Indent C 2 4" xfId="48872"/>
    <cellStyle name="Text Indent C 2 5" xfId="48873"/>
    <cellStyle name="Text Indent C 2 6" xfId="48874"/>
    <cellStyle name="Text Indent C 2 7" xfId="48875"/>
    <cellStyle name="Text Indent C 3" xfId="48876"/>
    <cellStyle name="Text Indent C 3 2" xfId="48877"/>
    <cellStyle name="Text Indent C 3 3" xfId="48878"/>
    <cellStyle name="Text Indent C 3 4" xfId="48879"/>
    <cellStyle name="Text Indent C 3 5" xfId="48880"/>
    <cellStyle name="Text Indent C 3 6" xfId="48881"/>
    <cellStyle name="Text Indent C 3 7" xfId="48882"/>
    <cellStyle name="Text Indent C 4" xfId="48883"/>
    <cellStyle name="Text Indent C 4 2" xfId="48884"/>
    <cellStyle name="Text Indent C 4 3" xfId="48885"/>
    <cellStyle name="Text Indent C 4 4" xfId="48886"/>
    <cellStyle name="Text Indent C 4 5" xfId="48887"/>
    <cellStyle name="Text Indent C 4 6" xfId="48888"/>
    <cellStyle name="Text Indent C 4 7" xfId="48889"/>
    <cellStyle name="Text Indent C 5" xfId="48890"/>
    <cellStyle name="Text Indent C 5 2" xfId="48891"/>
    <cellStyle name="Text Indent C 5 3" xfId="48892"/>
    <cellStyle name="Text Indent C 5 4" xfId="48893"/>
    <cellStyle name="Text Indent C 5 5" xfId="48894"/>
    <cellStyle name="Text Indent C 5 6" xfId="48895"/>
    <cellStyle name="Text Indent C 5 7" xfId="48896"/>
    <cellStyle name="Text Indent C 6" xfId="48897"/>
    <cellStyle name="Text Indent C 7" xfId="48898"/>
    <cellStyle name="Text Indent C 8" xfId="48899"/>
    <cellStyle name="Text Indent C 9" xfId="48900"/>
    <cellStyle name="Text Indent C_Copy of Analysis June 2009 audit 11 1111" xfId="48901"/>
    <cellStyle name="Title  - Style1" xfId="48902"/>
    <cellStyle name="Title 2" xfId="48903"/>
    <cellStyle name="Title 2 2" xfId="48904"/>
    <cellStyle name="Title 2 2 2" xfId="48905"/>
    <cellStyle name="Title 2 2 2 2" xfId="50111"/>
    <cellStyle name="Title 2 3" xfId="48906"/>
    <cellStyle name="Title 2 4" xfId="48907"/>
    <cellStyle name="Title 2 5" xfId="48908"/>
    <cellStyle name="Title 2 6" xfId="48909"/>
    <cellStyle name="Title 2 7" xfId="48910"/>
    <cellStyle name="Title 2 8" xfId="48911"/>
    <cellStyle name="Title 2 9" xfId="48912"/>
    <cellStyle name="Title 3" xfId="48913"/>
    <cellStyle name="Title 3 2" xfId="48914"/>
    <cellStyle name="Title 3 2 2" xfId="50112"/>
    <cellStyle name="Title 3 3" xfId="48915"/>
    <cellStyle name="Title 3 3 2" xfId="50113"/>
    <cellStyle name="Title 3 4" xfId="48916"/>
    <cellStyle name="Title 3 4 2" xfId="50114"/>
    <cellStyle name="Title 3 5" xfId="48917"/>
    <cellStyle name="Title 3 5 2" xfId="50115"/>
    <cellStyle name="Title 3 6" xfId="48918"/>
    <cellStyle name="Title 3 7" xfId="48919"/>
    <cellStyle name="Title 3 8" xfId="48920"/>
    <cellStyle name="Title 3 9" xfId="48921"/>
    <cellStyle name="Title 4" xfId="48922"/>
    <cellStyle name="Title 4 2" xfId="48923"/>
    <cellStyle name="Title 4 2 2" xfId="50116"/>
    <cellStyle name="Title 4 3" xfId="48924"/>
    <cellStyle name="Title 4 3 2" xfId="50117"/>
    <cellStyle name="Title 4 4" xfId="48925"/>
    <cellStyle name="Title 4 4 2" xfId="50118"/>
    <cellStyle name="Title 4 5" xfId="48926"/>
    <cellStyle name="Title 4 5 2" xfId="50119"/>
    <cellStyle name="Title 4 6" xfId="48927"/>
    <cellStyle name="Title 4 7" xfId="48928"/>
    <cellStyle name="Title 4 8" xfId="48929"/>
    <cellStyle name="Title 4 9" xfId="48930"/>
    <cellStyle name="Title 5" xfId="48931"/>
    <cellStyle name="Title 5 10" xfId="50120"/>
    <cellStyle name="Title 5 2" xfId="48932"/>
    <cellStyle name="Title 5 2 2" xfId="50121"/>
    <cellStyle name="Title 5 3" xfId="48933"/>
    <cellStyle name="Title 5 4" xfId="48934"/>
    <cellStyle name="Title 5 5" xfId="48935"/>
    <cellStyle name="Title 5 6" xfId="48936"/>
    <cellStyle name="Title 5 7" xfId="48937"/>
    <cellStyle name="Title 5 8" xfId="48938"/>
    <cellStyle name="Title 5 9" xfId="48939"/>
    <cellStyle name="Title 6" xfId="48940"/>
    <cellStyle name="Title 6 2" xfId="50122"/>
    <cellStyle name="Title 7" xfId="50123"/>
    <cellStyle name="Titles" xfId="48941"/>
    <cellStyle name="Total 10" xfId="48942"/>
    <cellStyle name="Total 10 2" xfId="48943"/>
    <cellStyle name="Total 11" xfId="48944"/>
    <cellStyle name="Total 12" xfId="50124"/>
    <cellStyle name="Total 2" xfId="48945"/>
    <cellStyle name="Total 2 2" xfId="48946"/>
    <cellStyle name="Total 2 2 2" xfId="48947"/>
    <cellStyle name="Total 2 2 2 2" xfId="48948"/>
    <cellStyle name="Total 2 2 2 2 2" xfId="50125"/>
    <cellStyle name="Total 2 2 3" xfId="48949"/>
    <cellStyle name="Total 2 2 4" xfId="48950"/>
    <cellStyle name="Total 2 2 5" xfId="48951"/>
    <cellStyle name="Total 2 2 6" xfId="48952"/>
    <cellStyle name="Total 2 2 7" xfId="50126"/>
    <cellStyle name="Total 2 3" xfId="48953"/>
    <cellStyle name="Total 2 3 2" xfId="48954"/>
    <cellStyle name="Total 2 3 2 2" xfId="50127"/>
    <cellStyle name="Total 2 3 3" xfId="48955"/>
    <cellStyle name="Total 2 3 4" xfId="48956"/>
    <cellStyle name="Total 2 3 5" xfId="48957"/>
    <cellStyle name="Total 2 3 6" xfId="48958"/>
    <cellStyle name="Total 2 3 7" xfId="50128"/>
    <cellStyle name="Total 2 4" xfId="48959"/>
    <cellStyle name="Total 2 4 2" xfId="48960"/>
    <cellStyle name="Total 2 4 3" xfId="48961"/>
    <cellStyle name="Total 2 4 4" xfId="48962"/>
    <cellStyle name="Total 2 4 5" xfId="48963"/>
    <cellStyle name="Total 2 4 6" xfId="48964"/>
    <cellStyle name="Total 2 5" xfId="48965"/>
    <cellStyle name="Total 2 5 2" xfId="48966"/>
    <cellStyle name="Total 2 5 3" xfId="48967"/>
    <cellStyle name="Total 2 5 4" xfId="48968"/>
    <cellStyle name="Total 2 5 5" xfId="48969"/>
    <cellStyle name="Total 2 5 6" xfId="48970"/>
    <cellStyle name="Total 2 6" xfId="48971"/>
    <cellStyle name="Total 2 6 2" xfId="48972"/>
    <cellStyle name="Total 2 6 3" xfId="48973"/>
    <cellStyle name="Total 2 6 4" xfId="48974"/>
    <cellStyle name="Total 2 6 5" xfId="48975"/>
    <cellStyle name="Total 2 6 6" xfId="48976"/>
    <cellStyle name="Total 2 7" xfId="48977"/>
    <cellStyle name="Total 2 7 2" xfId="48978"/>
    <cellStyle name="Total 2 7 3" xfId="48979"/>
    <cellStyle name="Total 2 7 4" xfId="48980"/>
    <cellStyle name="Total 2 7 5" xfId="48981"/>
    <cellStyle name="Total 2 7 6" xfId="48982"/>
    <cellStyle name="Total 2 8" xfId="48983"/>
    <cellStyle name="Total 2 8 2" xfId="48984"/>
    <cellStyle name="Total 2 8 3" xfId="48985"/>
    <cellStyle name="Total 2 8 4" xfId="48986"/>
    <cellStyle name="Total 2 8 5" xfId="48987"/>
    <cellStyle name="Total 2 8 6" xfId="48988"/>
    <cellStyle name="Total 2 9" xfId="48989"/>
    <cellStyle name="Total 2 9 2" xfId="48990"/>
    <cellStyle name="Total 2 9 3" xfId="48991"/>
    <cellStyle name="Total 2 9 4" xfId="48992"/>
    <cellStyle name="Total 2 9 5" xfId="48993"/>
    <cellStyle name="Total 2 9 6" xfId="48994"/>
    <cellStyle name="Total 2_Copy of Analysis June 2009 audit 11 1111" xfId="48995"/>
    <cellStyle name="Total 3" xfId="48996"/>
    <cellStyle name="Total 3 2" xfId="48997"/>
    <cellStyle name="Total 3 2 2" xfId="48998"/>
    <cellStyle name="Total 3 2 2 2" xfId="48999"/>
    <cellStyle name="Total 3 2 2 2 2" xfId="50129"/>
    <cellStyle name="Total 3 2 3" xfId="49000"/>
    <cellStyle name="Total 3 2 4" xfId="49001"/>
    <cellStyle name="Total 3 2 5" xfId="49002"/>
    <cellStyle name="Total 3 2 6" xfId="49003"/>
    <cellStyle name="Total 3 2 7" xfId="50130"/>
    <cellStyle name="Total 3 3" xfId="49004"/>
    <cellStyle name="Total 3 3 2" xfId="49005"/>
    <cellStyle name="Total 3 3 2 2" xfId="50131"/>
    <cellStyle name="Total 3 3 3" xfId="49006"/>
    <cellStyle name="Total 3 3 4" xfId="49007"/>
    <cellStyle name="Total 3 3 5" xfId="49008"/>
    <cellStyle name="Total 3 3 6" xfId="49009"/>
    <cellStyle name="Total 3 3 7" xfId="50132"/>
    <cellStyle name="Total 3 4" xfId="49010"/>
    <cellStyle name="Total 3 4 2" xfId="49011"/>
    <cellStyle name="Total 3 4 3" xfId="49012"/>
    <cellStyle name="Total 3 4 4" xfId="49013"/>
    <cellStyle name="Total 3 4 5" xfId="49014"/>
    <cellStyle name="Total 3 4 6" xfId="49015"/>
    <cellStyle name="Total 3 5" xfId="49016"/>
    <cellStyle name="Total 3 5 2" xfId="49017"/>
    <cellStyle name="Total 3 5 3" xfId="49018"/>
    <cellStyle name="Total 3 5 4" xfId="49019"/>
    <cellStyle name="Total 3 5 5" xfId="49020"/>
    <cellStyle name="Total 3 5 6" xfId="49021"/>
    <cellStyle name="Total 3 6" xfId="49022"/>
    <cellStyle name="Total 3 6 2" xfId="49023"/>
    <cellStyle name="Total 3 6 3" xfId="49024"/>
    <cellStyle name="Total 3 6 4" xfId="49025"/>
    <cellStyle name="Total 3 6 5" xfId="49026"/>
    <cellStyle name="Total 3 6 6" xfId="49027"/>
    <cellStyle name="Total 3 7" xfId="49028"/>
    <cellStyle name="Total 3 7 2" xfId="49029"/>
    <cellStyle name="Total 3 7 3" xfId="49030"/>
    <cellStyle name="Total 3 7 4" xfId="49031"/>
    <cellStyle name="Total 3 7 5" xfId="49032"/>
    <cellStyle name="Total 3 7 6" xfId="49033"/>
    <cellStyle name="Total 3 8" xfId="49034"/>
    <cellStyle name="Total 3 8 2" xfId="49035"/>
    <cellStyle name="Total 3 8 3" xfId="49036"/>
    <cellStyle name="Total 3 8 4" xfId="49037"/>
    <cellStyle name="Total 3 8 5" xfId="49038"/>
    <cellStyle name="Total 3 8 6" xfId="49039"/>
    <cellStyle name="Total 3 9" xfId="49040"/>
    <cellStyle name="Total 3 9 2" xfId="49041"/>
    <cellStyle name="Total 3 9 3" xfId="49042"/>
    <cellStyle name="Total 3 9 4" xfId="49043"/>
    <cellStyle name="Total 3 9 5" xfId="49044"/>
    <cellStyle name="Total 3 9 6" xfId="49045"/>
    <cellStyle name="Total 3_Copy of Analysis June 2009 audit 11 1111" xfId="49046"/>
    <cellStyle name="Total 4" xfId="49047"/>
    <cellStyle name="Total 4 2" xfId="49048"/>
    <cellStyle name="Total 4 2 2" xfId="49049"/>
    <cellStyle name="Total 4 2 2 2" xfId="49050"/>
    <cellStyle name="Total 4 2 2 2 2" xfId="50133"/>
    <cellStyle name="Total 4 2 3" xfId="49051"/>
    <cellStyle name="Total 4 2 4" xfId="49052"/>
    <cellStyle name="Total 4 2 5" xfId="49053"/>
    <cellStyle name="Total 4 2 6" xfId="49054"/>
    <cellStyle name="Total 4 2 7" xfId="50134"/>
    <cellStyle name="Total 4 3" xfId="49055"/>
    <cellStyle name="Total 4 3 2" xfId="49056"/>
    <cellStyle name="Total 4 3 2 2" xfId="50135"/>
    <cellStyle name="Total 4 3 3" xfId="49057"/>
    <cellStyle name="Total 4 3 4" xfId="49058"/>
    <cellStyle name="Total 4 3 5" xfId="49059"/>
    <cellStyle name="Total 4 3 6" xfId="49060"/>
    <cellStyle name="Total 4 3 7" xfId="50136"/>
    <cellStyle name="Total 4 4" xfId="49061"/>
    <cellStyle name="Total 4 4 2" xfId="49062"/>
    <cellStyle name="Total 4 4 3" xfId="49063"/>
    <cellStyle name="Total 4 4 4" xfId="49064"/>
    <cellStyle name="Total 4 4 5" xfId="49065"/>
    <cellStyle name="Total 4 4 6" xfId="49066"/>
    <cellStyle name="Total 4 5" xfId="49067"/>
    <cellStyle name="Total 4 5 2" xfId="49068"/>
    <cellStyle name="Total 4 5 3" xfId="49069"/>
    <cellStyle name="Total 4 5 4" xfId="49070"/>
    <cellStyle name="Total 4 5 5" xfId="49071"/>
    <cellStyle name="Total 4 5 6" xfId="49072"/>
    <cellStyle name="Total 4 6" xfId="49073"/>
    <cellStyle name="Total 4 6 2" xfId="49074"/>
    <cellStyle name="Total 4 6 3" xfId="49075"/>
    <cellStyle name="Total 4 6 4" xfId="49076"/>
    <cellStyle name="Total 4 6 5" xfId="49077"/>
    <cellStyle name="Total 4 6 6" xfId="49078"/>
    <cellStyle name="Total 4 7" xfId="49079"/>
    <cellStyle name="Total 4 7 2" xfId="49080"/>
    <cellStyle name="Total 4 7 3" xfId="49081"/>
    <cellStyle name="Total 4 7 4" xfId="49082"/>
    <cellStyle name="Total 4 7 5" xfId="49083"/>
    <cellStyle name="Total 4 7 6" xfId="49084"/>
    <cellStyle name="Total 4 8" xfId="49085"/>
    <cellStyle name="Total 4 8 2" xfId="49086"/>
    <cellStyle name="Total 4 8 3" xfId="49087"/>
    <cellStyle name="Total 4 8 4" xfId="49088"/>
    <cellStyle name="Total 4 8 5" xfId="49089"/>
    <cellStyle name="Total 4 8 6" xfId="49090"/>
    <cellStyle name="Total 4 9" xfId="49091"/>
    <cellStyle name="Total 4 9 2" xfId="49092"/>
    <cellStyle name="Total 4 9 3" xfId="49093"/>
    <cellStyle name="Total 4 9 4" xfId="49094"/>
    <cellStyle name="Total 4 9 5" xfId="49095"/>
    <cellStyle name="Total 4 9 6" xfId="49096"/>
    <cellStyle name="Total 4_Copy of Analysis June 2009 audit 11 1111" xfId="49097"/>
    <cellStyle name="Total 5" xfId="49098"/>
    <cellStyle name="Total 5 2" xfId="49099"/>
    <cellStyle name="Total 5 2 2" xfId="49100"/>
    <cellStyle name="Total 5 2 2 2" xfId="49101"/>
    <cellStyle name="Total 5 2 2 2 2" xfId="50137"/>
    <cellStyle name="Total 5 2 3" xfId="49102"/>
    <cellStyle name="Total 5 2 4" xfId="49103"/>
    <cellStyle name="Total 5 2 5" xfId="49104"/>
    <cellStyle name="Total 5 2 6" xfId="49105"/>
    <cellStyle name="Total 5 2 7" xfId="50138"/>
    <cellStyle name="Total 5 3" xfId="49106"/>
    <cellStyle name="Total 5 3 2" xfId="49107"/>
    <cellStyle name="Total 5 3 2 2" xfId="50139"/>
    <cellStyle name="Total 5 3 3" xfId="49108"/>
    <cellStyle name="Total 5 3 4" xfId="49109"/>
    <cellStyle name="Total 5 3 5" xfId="49110"/>
    <cellStyle name="Total 5 3 6" xfId="49111"/>
    <cellStyle name="Total 5 3 7" xfId="50140"/>
    <cellStyle name="Total 5 4" xfId="49112"/>
    <cellStyle name="Total 5 4 2" xfId="49113"/>
    <cellStyle name="Total 5 4 3" xfId="49114"/>
    <cellStyle name="Total 5 4 4" xfId="49115"/>
    <cellStyle name="Total 5 4 5" xfId="49116"/>
    <cellStyle name="Total 5 4 6" xfId="49117"/>
    <cellStyle name="Total 5 5" xfId="49118"/>
    <cellStyle name="Total 5 5 2" xfId="49119"/>
    <cellStyle name="Total 5 5 3" xfId="49120"/>
    <cellStyle name="Total 5 5 4" xfId="49121"/>
    <cellStyle name="Total 5 5 5" xfId="49122"/>
    <cellStyle name="Total 5 5 6" xfId="49123"/>
    <cellStyle name="Total 5 6" xfId="49124"/>
    <cellStyle name="Total 5 6 2" xfId="49125"/>
    <cellStyle name="Total 5 6 3" xfId="49126"/>
    <cellStyle name="Total 5 6 4" xfId="49127"/>
    <cellStyle name="Total 5 6 5" xfId="49128"/>
    <cellStyle name="Total 5 6 6" xfId="49129"/>
    <cellStyle name="Total 5 7" xfId="49130"/>
    <cellStyle name="Total 5 7 2" xfId="49131"/>
    <cellStyle name="Total 5 7 3" xfId="49132"/>
    <cellStyle name="Total 5 7 4" xfId="49133"/>
    <cellStyle name="Total 5 7 5" xfId="49134"/>
    <cellStyle name="Total 5 7 6" xfId="49135"/>
    <cellStyle name="Total 5 8" xfId="49136"/>
    <cellStyle name="Total 5 8 2" xfId="49137"/>
    <cellStyle name="Total 5 8 3" xfId="49138"/>
    <cellStyle name="Total 5 8 4" xfId="49139"/>
    <cellStyle name="Total 5 8 5" xfId="49140"/>
    <cellStyle name="Total 5 8 6" xfId="49141"/>
    <cellStyle name="Total 5 9" xfId="49142"/>
    <cellStyle name="Total 5 9 2" xfId="49143"/>
    <cellStyle name="Total 5 9 3" xfId="49144"/>
    <cellStyle name="Total 5 9 4" xfId="49145"/>
    <cellStyle name="Total 5 9 5" xfId="49146"/>
    <cellStyle name="Total 5 9 6" xfId="49147"/>
    <cellStyle name="Total 5_Copy of Analysis June 2009 audit 11 1111" xfId="49148"/>
    <cellStyle name="Total 6" xfId="49149"/>
    <cellStyle name="Total 6 2" xfId="49150"/>
    <cellStyle name="Total 6 2 2" xfId="49151"/>
    <cellStyle name="Total 7" xfId="49152"/>
    <cellStyle name="Total 7 2" xfId="49153"/>
    <cellStyle name="Total 7 2 2" xfId="49154"/>
    <cellStyle name="Total 7 2 2 2" xfId="49155"/>
    <cellStyle name="Total 7 2 2 2 2" xfId="50141"/>
    <cellStyle name="Total 7 3" xfId="49156"/>
    <cellStyle name="Total 7 3 2" xfId="49157"/>
    <cellStyle name="Total 7 3 2 2" xfId="50142"/>
    <cellStyle name="Total 7_Copy of Analysis June 2009 audit 11 1111" xfId="49158"/>
    <cellStyle name="Total 8" xfId="49159"/>
    <cellStyle name="Total 8 2" xfId="49160"/>
    <cellStyle name="Total 8 2 2" xfId="50143"/>
    <cellStyle name="Total 8 3" xfId="49161"/>
    <cellStyle name="Total 8 4" xfId="49162"/>
    <cellStyle name="Total 8 5" xfId="49163"/>
    <cellStyle name="Total 9" xfId="49164"/>
    <cellStyle name="Total 9 2" xfId="49165"/>
    <cellStyle name="Total 9 2 2" xfId="50144"/>
    <cellStyle name="Total 9 3" xfId="49166"/>
    <cellStyle name="Total 9 4" xfId="49167"/>
    <cellStyle name="Total 9 5" xfId="49168"/>
    <cellStyle name="TotCol - Style5" xfId="49169"/>
    <cellStyle name="TotRow - Style4" xfId="49170"/>
    <cellStyle name="TotRow - Style4 2" xfId="49171"/>
    <cellStyle name="TotRow - Style4 3" xfId="49172"/>
    <cellStyle name="TotRow - Style4 4" xfId="49173"/>
    <cellStyle name="TotRow - Style4 5" xfId="49174"/>
    <cellStyle name="TotRow - Style4 6" xfId="49175"/>
    <cellStyle name="Tusental_BUDGET" xfId="49176"/>
    <cellStyle name="Valuta_BUDGET" xfId="49177"/>
    <cellStyle name="Warning" xfId="50145"/>
    <cellStyle name="Warning Text 10" xfId="49178"/>
    <cellStyle name="Warning Text 10 2" xfId="49179"/>
    <cellStyle name="Warning Text 2" xfId="49180"/>
    <cellStyle name="Warning Text 2 2" xfId="49181"/>
    <cellStyle name="Warning Text 2 2 2" xfId="49182"/>
    <cellStyle name="Warning Text 2 2 2 2" xfId="49183"/>
    <cellStyle name="Warning Text 2 3" xfId="49184"/>
    <cellStyle name="Warning Text 2 3 2" xfId="49185"/>
    <cellStyle name="Warning Text 2 3 2 2" xfId="50146"/>
    <cellStyle name="Warning Text 2 4" xfId="49186"/>
    <cellStyle name="Warning Text 2 5" xfId="49187"/>
    <cellStyle name="Warning Text 2 6" xfId="49188"/>
    <cellStyle name="Warning Text 2 7" xfId="49189"/>
    <cellStyle name="Warning Text 2 8" xfId="49190"/>
    <cellStyle name="Warning Text 2 9" xfId="49191"/>
    <cellStyle name="Warning Text 3" xfId="49192"/>
    <cellStyle name="Warning Text 3 2" xfId="49193"/>
    <cellStyle name="Warning Text 3 2 2" xfId="49194"/>
    <cellStyle name="Warning Text 3 2 2 2" xfId="49195"/>
    <cellStyle name="Warning Text 3 3" xfId="49196"/>
    <cellStyle name="Warning Text 3 3 2" xfId="49197"/>
    <cellStyle name="Warning Text 3 3 2 2" xfId="50147"/>
    <cellStyle name="Warning Text 3 4" xfId="49198"/>
    <cellStyle name="Warning Text 3 5" xfId="49199"/>
    <cellStyle name="Warning Text 3 6" xfId="49200"/>
    <cellStyle name="Warning Text 3 7" xfId="49201"/>
    <cellStyle name="Warning Text 3 8" xfId="49202"/>
    <cellStyle name="Warning Text 3 9" xfId="49203"/>
    <cellStyle name="Warning Text 4" xfId="49204"/>
    <cellStyle name="Warning Text 4 2" xfId="49205"/>
    <cellStyle name="Warning Text 4 2 2" xfId="49206"/>
    <cellStyle name="Warning Text 4 2 2 2" xfId="49207"/>
    <cellStyle name="Warning Text 4 3" xfId="49208"/>
    <cellStyle name="Warning Text 4 3 2" xfId="49209"/>
    <cellStyle name="Warning Text 4 3 2 2" xfId="50148"/>
    <cellStyle name="Warning Text 4 4" xfId="49210"/>
    <cellStyle name="Warning Text 4 5" xfId="49211"/>
    <cellStyle name="Warning Text 4 6" xfId="49212"/>
    <cellStyle name="Warning Text 4 7" xfId="49213"/>
    <cellStyle name="Warning Text 4 8" xfId="49214"/>
    <cellStyle name="Warning Text 4 9" xfId="49215"/>
    <cellStyle name="Warning Text 5" xfId="49216"/>
    <cellStyle name="Warning Text 5 2" xfId="49217"/>
    <cellStyle name="Warning Text 5 2 2" xfId="49218"/>
    <cellStyle name="Warning Text 5 2 2 2" xfId="49219"/>
    <cellStyle name="Warning Text 5 3" xfId="49220"/>
    <cellStyle name="Warning Text 5 3 2" xfId="49221"/>
    <cellStyle name="Warning Text 5 3 2 2" xfId="50149"/>
    <cellStyle name="Warning Text 5 4" xfId="49222"/>
    <cellStyle name="Warning Text 5 5" xfId="49223"/>
    <cellStyle name="Warning Text 5 6" xfId="49224"/>
    <cellStyle name="Warning Text 5 7" xfId="49225"/>
    <cellStyle name="Warning Text 5 8" xfId="49226"/>
    <cellStyle name="Warning Text 5 9" xfId="49227"/>
    <cellStyle name="Warning Text 6" xfId="49228"/>
    <cellStyle name="Warning Text 6 2" xfId="49229"/>
    <cellStyle name="Warning Text 6 2 2" xfId="49230"/>
    <cellStyle name="Warning Text 7" xfId="49231"/>
    <cellStyle name="Warning Text 7 2" xfId="49232"/>
    <cellStyle name="Warning Text 7 2 2" xfId="49233"/>
    <cellStyle name="Warning Text 7 2 2 2" xfId="49234"/>
    <cellStyle name="Warning Text 7 3" xfId="49235"/>
    <cellStyle name="Warning Text 7 3 2" xfId="49236"/>
    <cellStyle name="Warning Text 7 3 2 2" xfId="50150"/>
    <cellStyle name="Warning Text 8" xfId="49237"/>
    <cellStyle name="Warning Text 8 2" xfId="50151"/>
    <cellStyle name="Warning Text 9" xfId="49238"/>
    <cellStyle name="Warning Text 9 2" xfId="50152"/>
    <cellStyle name="ハイパーリンク_Comps" xfId="49239"/>
    <cellStyle name="桁区切り [0.00]_1030118TO" xfId="49240"/>
    <cellStyle name="桁区切り_1030118TO" xfId="49241"/>
    <cellStyle name="標準_1030118TO" xfId="49242"/>
    <cellStyle name="表示済みのハイパーリンク_SLT_Sep.6_ver.1.xls グラフ 1" xfId="49243"/>
    <cellStyle name="通貨 [0.00]_1030118TO" xfId="49244"/>
    <cellStyle name="通貨_1030118TO" xfId="4924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3.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63" Type="http://schemas.openxmlformats.org/officeDocument/2006/relationships/externalLink" Target="externalLinks/externalLink60.xml"/><Relationship Id="rId68" Type="http://schemas.openxmlformats.org/officeDocument/2006/relationships/externalLink" Target="externalLinks/externalLink65.xml"/><Relationship Id="rId84" Type="http://schemas.openxmlformats.org/officeDocument/2006/relationships/externalLink" Target="externalLinks/externalLink81.xml"/><Relationship Id="rId89" Type="http://schemas.openxmlformats.org/officeDocument/2006/relationships/externalLink" Target="externalLinks/externalLink86.xml"/><Relationship Id="rId7" Type="http://schemas.openxmlformats.org/officeDocument/2006/relationships/externalLink" Target="externalLinks/externalLink4.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2" Type="http://schemas.openxmlformats.org/officeDocument/2006/relationships/worksheet" Target="worksheets/sheet2.xml"/><Relationship Id="rId16" Type="http://schemas.openxmlformats.org/officeDocument/2006/relationships/externalLink" Target="externalLinks/externalLink13.xml"/><Relationship Id="rId29" Type="http://schemas.openxmlformats.org/officeDocument/2006/relationships/externalLink" Target="externalLinks/externalLink26.xml"/><Relationship Id="rId11" Type="http://schemas.openxmlformats.org/officeDocument/2006/relationships/externalLink" Target="externalLinks/externalLink8.xml"/><Relationship Id="rId24" Type="http://schemas.openxmlformats.org/officeDocument/2006/relationships/externalLink" Target="externalLinks/externalLink21.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53" Type="http://schemas.openxmlformats.org/officeDocument/2006/relationships/externalLink" Target="externalLinks/externalLink50.xml"/><Relationship Id="rId58" Type="http://schemas.openxmlformats.org/officeDocument/2006/relationships/externalLink" Target="externalLinks/externalLink55.xml"/><Relationship Id="rId66" Type="http://schemas.openxmlformats.org/officeDocument/2006/relationships/externalLink" Target="externalLinks/externalLink63.xml"/><Relationship Id="rId74" Type="http://schemas.openxmlformats.org/officeDocument/2006/relationships/externalLink" Target="externalLinks/externalLink71.xml"/><Relationship Id="rId79" Type="http://schemas.openxmlformats.org/officeDocument/2006/relationships/externalLink" Target="externalLinks/externalLink76.xml"/><Relationship Id="rId87" Type="http://schemas.openxmlformats.org/officeDocument/2006/relationships/externalLink" Target="externalLinks/externalLink84.xml"/><Relationship Id="rId102" Type="http://schemas.openxmlformats.org/officeDocument/2006/relationships/styles" Target="styles.xml"/><Relationship Id="rId5" Type="http://schemas.openxmlformats.org/officeDocument/2006/relationships/externalLink" Target="externalLinks/externalLink2.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 Id="rId90" Type="http://schemas.openxmlformats.org/officeDocument/2006/relationships/externalLink" Target="externalLinks/externalLink87.xml"/><Relationship Id="rId95" Type="http://schemas.openxmlformats.org/officeDocument/2006/relationships/externalLink" Target="externalLinks/externalLink92.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56" Type="http://schemas.openxmlformats.org/officeDocument/2006/relationships/externalLink" Target="externalLinks/externalLink53.xml"/><Relationship Id="rId64" Type="http://schemas.openxmlformats.org/officeDocument/2006/relationships/externalLink" Target="externalLinks/externalLink61.xml"/><Relationship Id="rId69" Type="http://schemas.openxmlformats.org/officeDocument/2006/relationships/externalLink" Target="externalLinks/externalLink66.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80" Type="http://schemas.openxmlformats.org/officeDocument/2006/relationships/externalLink" Target="externalLinks/externalLink77.xml"/><Relationship Id="rId85" Type="http://schemas.openxmlformats.org/officeDocument/2006/relationships/externalLink" Target="externalLinks/externalLink82.xml"/><Relationship Id="rId93" Type="http://schemas.openxmlformats.org/officeDocument/2006/relationships/externalLink" Target="externalLinks/externalLink90.xml"/><Relationship Id="rId98" Type="http://schemas.openxmlformats.org/officeDocument/2006/relationships/externalLink" Target="externalLinks/externalLink95.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46" Type="http://schemas.openxmlformats.org/officeDocument/2006/relationships/externalLink" Target="externalLinks/externalLink43.xml"/><Relationship Id="rId59" Type="http://schemas.openxmlformats.org/officeDocument/2006/relationships/externalLink" Target="externalLinks/externalLink56.xml"/><Relationship Id="rId67" Type="http://schemas.openxmlformats.org/officeDocument/2006/relationships/externalLink" Target="externalLinks/externalLink64.xml"/><Relationship Id="rId103" Type="http://schemas.openxmlformats.org/officeDocument/2006/relationships/sharedStrings" Target="sharedStrings.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externalLink" Target="externalLinks/externalLink59.xml"/><Relationship Id="rId70" Type="http://schemas.openxmlformats.org/officeDocument/2006/relationships/externalLink" Target="externalLinks/externalLink67.xml"/><Relationship Id="rId75" Type="http://schemas.openxmlformats.org/officeDocument/2006/relationships/externalLink" Target="externalLinks/externalLink72.xml"/><Relationship Id="rId83" Type="http://schemas.openxmlformats.org/officeDocument/2006/relationships/externalLink" Target="externalLinks/externalLink80.xml"/><Relationship Id="rId88" Type="http://schemas.openxmlformats.org/officeDocument/2006/relationships/externalLink" Target="externalLinks/externalLink85.xml"/><Relationship Id="rId91" Type="http://schemas.openxmlformats.org/officeDocument/2006/relationships/externalLink" Target="externalLinks/externalLink88.xml"/><Relationship Id="rId96" Type="http://schemas.openxmlformats.org/officeDocument/2006/relationships/externalLink" Target="externalLinks/externalLink93.xml"/><Relationship Id="rId1" Type="http://schemas.openxmlformats.org/officeDocument/2006/relationships/worksheet" Target="worksheets/sheet1.xml"/><Relationship Id="rId6" Type="http://schemas.openxmlformats.org/officeDocument/2006/relationships/externalLink" Target="externalLinks/externalLink3.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externalLink" Target="externalLinks/externalLink54.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externalLink" Target="externalLinks/externalLink57.xml"/><Relationship Id="rId65" Type="http://schemas.openxmlformats.org/officeDocument/2006/relationships/externalLink" Target="externalLinks/externalLink62.xml"/><Relationship Id="rId73" Type="http://schemas.openxmlformats.org/officeDocument/2006/relationships/externalLink" Target="externalLinks/externalLink70.xml"/><Relationship Id="rId78" Type="http://schemas.openxmlformats.org/officeDocument/2006/relationships/externalLink" Target="externalLinks/externalLink75.xml"/><Relationship Id="rId81" Type="http://schemas.openxmlformats.org/officeDocument/2006/relationships/externalLink" Target="externalLinks/externalLink78.xml"/><Relationship Id="rId86" Type="http://schemas.openxmlformats.org/officeDocument/2006/relationships/externalLink" Target="externalLinks/externalLink83.xml"/><Relationship Id="rId94" Type="http://schemas.openxmlformats.org/officeDocument/2006/relationships/externalLink" Target="externalLinks/externalLink91.xml"/><Relationship Id="rId99" Type="http://schemas.openxmlformats.org/officeDocument/2006/relationships/externalLink" Target="externalLinks/externalLink96.xml"/><Relationship Id="rId101"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34" Type="http://schemas.openxmlformats.org/officeDocument/2006/relationships/externalLink" Target="externalLinks/externalLink31.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76" Type="http://schemas.openxmlformats.org/officeDocument/2006/relationships/externalLink" Target="externalLinks/externalLink73.xml"/><Relationship Id="rId97" Type="http://schemas.openxmlformats.org/officeDocument/2006/relationships/externalLink" Target="externalLinks/externalLink94.xml"/><Relationship Id="rId10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abas%20clients\Rehana\Drive%20D\data\MRSP\important%20doc%20folder\MANAGEMENT%20ACCOUNTS\Management%20Accounts%202006\management%20Accounts\april\MA%20-%20Apr%2006%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k-cmbfil001\abas%20workings\Documents%20and%20Settings\Caruppiah_02674\Desktop\pen\Rehana\Drive%20D\data\MRSP\important%20doc%20folder\MANAGEMENT%20ACCOUNTS\Management%20Accounts%202006\management%20Accounts\april\MA%20-%20Apr%2006%20fina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APU\Rehana\Drive%20D\data\MRSP\important%20doc%20folder\MANAGEMENT%20ACCOUNTS\Management%20Accounts%202006\management%20Accounts\april\MA%20-%20Apr%2006%20fin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202.69.200.43/Documents%20and%20Settings/supun/My%20Documents/IGW/IGW_5yr%20TMI.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Rehana\Drive%20D\data\MRSP\important%20doc%20folder\MANAGEMENT%20ACCOUNTS\Management%20Accounts%202006\management%20Accounts\april\MA%20-%20Apr%2006%20fin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nts%20and%20Settings\dbn_auditors\Desktop\Audit\Workings-Qt2\Sal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ialog%20Telekom%20Limited/Limited%20review%20-%2030%20June%202007/Analytics%20working/Documents%20and%20Settings/extaudit/Desktop/DTL%20Limited%20Review%2030%20June%202006/console%20_client%2030%20June%202006/console%20May.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ialog%20Telekom%20Limited/Limited%20review%20-%2030%20June%202007/Analytics%20working/Rehana/Drive%20D/data/MRSP/important%20doc%20folder/MANAGEMENT%20ACCOUNTS/Management%20Accounts%202006/management%20Accounts/april/MA%20-%20Apr%2006%20fin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Documents%20and%20Settings\extaudit\Local%20Settings\Temporary%20Internet%20Files\Content.Outlook\NHQ9VHUO\Documents%20and%20Settings\rehana\Local%20Settings\Temporary%20Internet%20Files\OLK31F\DOCUME~1\rehana\LOCALS~1\Temp\Taprobane%20Balance%20Sheet%2020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DOCUME~1\lasantha\LOCALS~1\Temp\notesEA312D\Rehana\Drive%20D\data\MRSP\important%20doc%20folder\MANAGEMENT%20ACCOUNTS\Management%20Accounts%202006\management%20Accounts\april\MA%20-%20Apr%2006%20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extaudit\Local%20Settings\Temporary%20Internet%20Files\Content.Outlook\NHQ9VHUO\Documents%20and%20Settings\rehana\Local%20Settings\Temporary%20Internet%20Files\OLK31F\DOCUME~1\rehana\LOCALS~1\Temp\Management%20accounts%20200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Documents%20and%20Settings\extaudit\Local%20Settings\Temporary%20Internet%20Files\OLK801\DBN-2007-F.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DOCUME~1\lasantha\LOCALS~1\Temp\notesEA312D\Documents%20and%20Settings\rehana\Local%20Settings\Temporary%20Internet%20Files\OLK31F\DOCUME~1\rehana\LOCALS~1\Temp\Management%20accounts%2020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Documents%20and%20Settings\extaudit\Local%20Settings\Temporary%20Internet%20Files\Content.Outlook\NHQ9VHUO\DOCUME~1\MUNESH~1\LOCALS~1\Temp\Management%20accounts%20200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Documents%20and%20Settings\extaudit\Local%20Settings\Temporary%20Internet%20Files\Content.Outlook\NHQ9VHUO\Sub%20Accts\2007-FS(Q4)-DTv-%206.2.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DOCUME~1\lasantha\LOCALS~1\Temp\notesEA312D\Documents%20and%20Settings\rehana\Local%20Settings\Temporary%20Internet%20Files\OLK31F\DOCUME~1\rehana\LOCALS~1\Temp\Taprobane%20Balance%20Sheet%20200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DOCUME~1\lasantha\LOCALS~1\Temp\notesEA312D\DOCUME~1\MUNESH~1\LOCALS~1\Temp\Management%20accounts%20200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Documents%20and%20Settings\manori_01923\Local%20Settings\Temporary%20Internet%20Files\OLKC\Documents%20and%20Settings\rehana\Local%20Settings\Temporary%20Internet%20Files\OLK31F\DOCUME~1\rehana\LOCALS~1\Temp\Taprobane%20Balance%20Sheet%20200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Documents%20and%20Settings\manori_01923\Local%20Settings\Temporary%20Internet%20Files\OLKC\Documents%20and%20Settings\rehana\Local%20Settings\Temporary%20Internet%20Files\OLK31F\DOCUME~1\rehana\LOCALS~1\Temp\Management%20accounts%20200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DOCUME~1\lasantha\LOCALS~1\Temp\notesEA312D\DTL(FS)%20-%20FINAL(V.0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Documents%20and%20Settings\manori_01923\Local%20Settings\Temporary%20Internet%20Files\OLKC\DOCUME~1\MUNESH~1\LOCALS~1\Temp\Management%20accounts%2020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Documents%20and%20Settings\manori_01923\Local%20Settings\Temporary%20Internet%20Files\OLKC\Sub%20Accts\2007-FS(Q4)-DTv-%206.2.0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Documents%20and%20Settings\extaudit\Local%20Settings\Temporary%20Internet%20Files\Content.Outlook\NHQ9VHUO\Rehana\Drive%20D\data\MRSP\important%20doc%20folder\MANAGEMENT%20ACCOUNTS\Management%20Accounts%202006\management%20Accounts\april\MA%20-%20Apr%2006%20fina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Documents%20and%20Settings\gkarunarathna\Desktop\Accounts\DOCUME~1\MUNESH~1\LOCALS~1\Temp\Management%20accounts%20200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Documents%20and%20Settings\gkarunarathna\Desktop\Accounts\DTL(FS)%20-%20FINAL(V.0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Documents%20and%20Settings\gkarunarathna\Desktop\Accounts\Analysis%20September%202008.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Documents%20and%20Settings\extaudit\Local%20Settings\Temporary%20Internet%20Files\Content.Outlook\NHQ9VHUO\Segment\Accounts\DOCUME~1\MUNESH~1\LOCALS~1\Temp\Management%20accounts%202005.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Documents%20and%20Settings\extaudit\Local%20Settings\Temporary%20Internet%20Files\Content.Outlook\NHQ9VHUO\Segment\Accounts\DTL(FS)%20-%20FINAL(V.0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Documents%20and%20Settings\extaudit\Local%20Settings\Temporary%20Internet%20Files\Content.Outlook\NHQ9VHUO\Segment\Accounts\Analysis%20September%20200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extaudit\Desktop\Documents%20and%20Settings\rehana\Local%20Settings\Temporary%20Internet%20Files\OLK31F\DOCUME~1\rehana\LOCALS~1\Temp\Taprobane%20Balance%20Sheet%202005.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extaudit\Desktop\Rehana\Drive%20D\data\MRSP\important%20doc%20folder\MANAGEMENT%20ACCOUNTS\Management%20Accounts%202006\management%20Accounts\april\MA%20-%20Apr%2006%20final.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DOCUME~1\malinda\LOCALS~1\Temp\notesEA312D\DOCUME~1\lasantha\LOCALS~1\Temp\notesEA312D\Rehana\Drive%20D\data\MRSP\important%20doc%20folder\MANAGEMENT%20ACCOUNTS\Management%20Accounts%202006\management%20Accounts\april\MA%20-%20Apr%2006%20final.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DOCUME~1\malinda\LOCALS~1\Temp\notesEA312D\Rehana\Drive%20D\data\MRSP\important%20doc%20folder\MANAGEMENT%20ACCOUNTS\Management%20Accounts%202006\management%20Accounts\april\MA%20-%20Apr%2006%20final.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extaudit\Desktop\Documents%20and%20Settings\rehana\Local%20Settings\Temporary%20Internet%20Files\OLK31F\DOCUME~1\rehana\LOCALS~1\Temp\Management%20accounts%202005.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DOCUME~1\malinda\LOCALS~1\Temp\notesEA312D\DOCUME~1\lasantha\LOCALS~1\Temp\notesEA312D\DTL(FS)%20-%20FINAL(V.0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extaudit\Local%20Settings\Temporary%20Internet%20Files\OLK801\DBN-2007-F.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DOCUME~1\malinda\LOCALS~1\Temp\notesEA312D\DOCUME~1\lasantha\LOCALS~1\Temp\notesEA312D\Documents%20and%20Settings\rehana\Local%20Settings\Temporary%20Internet%20Files\OLK31F\DOCUME~1\rehana\LOCALS~1\Temp\Management%20accounts%202005.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extaudit\Desktop\DOCUME~1\MUNESH~1\LOCALS~1\Temp\Management%20accounts%202005.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extaudit\Desktop\Sub%20Accts\2007-FS(Q4)-DTv-%206.2.08.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DOCUME~1\malinda\LOCALS~1\Temp\notesEA312D\DOCUME~1\lasantha\LOCALS~1\Temp\notesEA312D\DOCUME~1\MUNESH~1\LOCALS~1\Temp\Management%20accounts%202005.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DOCUME~1\malinda\LOCALS~1\Temp\notesEA312D\DOCUME~1\lasantha\LOCALS~1\Temp\notesEA312D\Documents%20and%20Settings\rehana\Local%20Settings\Temporary%20Internet%20Files\OLK31F\DOCUME~1\rehana\LOCALS~1\Temp\Taprobane%20Balance%20Sheet%202005.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dbn_auditors\Desktop\Audit\Workings-Qt2\Sales.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DOCUME~1\malinda\LOCALS~1\Temp\notesEA312D\Dialog%20Telekom%20Limited\Limited%20review%20-%2030%20June%202007\Analytics%20working\Documents%20and%20Settings\extaudit\Desktop\DTL%20Limited%20Review%2030%20June%202006\console%20_client%2030%20June%202006\console%20May.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DOCUME~1\malinda\LOCALS~1\Temp\notesEA312D\Accounts\Rehana\Drive%20D\data\MRSP\important%20doc%20folder\MANAGEMENT%20ACCOUNTS\Management%20Accounts%202006\management%20Accounts\april\MA%20-%20Apr%2006%20final.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Rehana\Drive%20D\data\MRSP\important%20doc%20folder\MANAGEMENT%20ACCOUNTS\Management%20Accounts%202006\management%20Accounts\april\MA%20-%20Apr%2006%20final.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DOCUME~1\malinda\LOCALS~1\Temp\notesEA312D\Accounts\DOCUME~1\MUNESH~1\LOCALS~1\Temp\Management%20accounts%202005.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DOCUME~1\malinda\LOCALS~1\Temp\notesEA312D\Accounts\DTL(FS)%20-%20FINAL(V.0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DOCUME~1\malinda\LOCALS~1\Temp\notesEA312D\Accounts\Documents%20and%20Settings\rehana\Local%20Settings\Temporary%20Internet%20Files\OLK31F\DOCUME~1\rehana\LOCALS~1\Temp\Management%20accounts%20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DOCUME~1\malinda\LOCALS~1\Temp\notesEA312D\Accounts\Documents%20and%20Settings\rehana\Local%20Settings\Temporary%20Internet%20Files\OLK31F\DOCUME~1\rehana\LOCALS~1\Temp\Taprobane%20Balance%20Sheet%202005.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DOCUME~1\malinda\LOCALS~1\Temp\notesEA312D\Accounts\Analysis%20September%2020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rehana\Local%20Settings\Temporary%20Internet%20Files\OLK31F\DOCUME~1\rehana\LOCALS~1\Temp\Taprobane%20Balance%20Sheet%202005.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rehana\Local%20Settings\Temporary%20Internet%20Files\OLK31F\DOCUME~1\rehana\LOCALS~1\Temp\Management%20accounts%202005.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DOCUME~1\malinda\LOCALS~1\Temp\notesEA312D\DOCUME~1\MUNESH~1\LOCALS~1\Temp\Management%20accounts%20200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DOCUME~1\malinda\LOCALS~1\Temp\notesEA312D\Sub%20Accts\2007-FS(Q4)-DTv-%206.2.08.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Documents%20and%20Settings\gkarunarathna\Desktop\Accounts\Rehana\Drive%20D\data\MRSP\important%20doc%20folder\MANAGEMENT%20ACCOUNTS\Management%20Accounts%202006\management%20Accounts\april\MA%20-%20Apr%2006%20final.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Documents%20and%20Settings\manori_01923\Local%20Settings\Temporary%20Internet%20Files\OLKC\notesEA312D\Accounts\DOCUME~1\MUNESH~1\LOCALS~1\Temp\Management%20accounts%2020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Documents%20and%20Settings\manori_01923\Local%20Settings\Temporary%20Internet%20Files\OLKC\notesEA312D\Accounts\DTL(FS)%20-%20FINAL(V.0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Documents%20and%20Settings\gkarunarathna\Desktop\Accounts\Documents%20and%20Settings\rehana\Local%20Settings\Temporary%20Internet%20Files\OLK31F\DOCUME~1\rehana\LOCALS~1\Temp\Management%20accounts%202005.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Documents%20and%20Settings\gkarunarathna\Desktop\Accounts\Documents%20and%20Settings\rehana\Local%20Settings\Temporary%20Internet%20Files\OLK31F\DOCUME~1\rehana\LOCALS~1\Temp\Taprobane%20Balance%20Sheet%202005.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Documents%20and%20Settings\manori_01923\Local%20Settings\Temporary%20Internet%20Files\OLKC\notesEA312D\Accounts\Analysis%20September%202008.xls" TargetMode="External"/></Relationships>
</file>

<file path=xl/externalLinks/_rels/externalLink61.xml.rels><?xml version="1.0" encoding="UTF-8" standalone="yes"?>
<Relationships xmlns="http://schemas.openxmlformats.org/package/2006/relationships"><Relationship Id="rId1" Type="http://schemas.microsoft.com/office/2006/relationships/xlExternalLinkPath/xlPathMissing" Target="CSCCincSKR"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F:\Documents%20and%20Settings\manori_coo\My%20Documents\DTV\Documents%20and%20Settings\ravin_02275\Local%20Settings\Temporary%20Internet%20Files\OLK95\Barraq\Documents%20and%20Settings\Owner.BTL-OG295F07EZP\Desktop\Accounts%2030-11-05\Department%20wise-Exp.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F:\Documents%20and%20Settings\ravin_02275\Local%20Settings\Temporary%20Internet%20Files\OLK95\Barraq\Documents%20and%20Settings\Owner.BTL-OG295F07EZP\Desktop\Accounts%2030-11-05\Department%20wise-Exp.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Rehana\Drive%20D\data\MRSP\important%20doc%20folder\MANAGEMENT%20ACCOUNTS\Management%20Accounts%202006\management%20Accounts\april\MA%20-%20Apr%2006%20final.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gkarunarathna\My%20Documents\ABAS\Dialog%20Telekom\Accounts\Documents%20and%20Settings\extaudit\Local%20Settings\Temporary%20Internet%20Files\OLK801\DBN-2007-F.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ACCRUED%20OTHERS%20-2009\ACCRUED%20OTHERS%20-%20MARCH-%20UPDATED.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F:\Documents%20and%20Settings\Administrator\My%20Documents\Sanjeewa\dialog\Valuation\Documents%20and%20Settings\supun\My%20Documents\IGW\IGW_5yr%20TMIv3.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202.69.200.43/DOCUME~1/supun/LOCALS~1/Temp/Revenue%20and%20Cost%20Pages.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Documents%20and%20Settings/rehana/Local%20Settings/Temporary%20Internet%20Files/OLK31F/DOCUME~1/rehana/LOCALS~1/Temp/Management%20accounts%202005.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F:\Documents%20and%20Settings\ravin_02275\Local%20Settings\Temporary%20Internet%20Files\OLK95\Barraq\Gayan\PTCL\PTML%20Model%20%202.0%20May%206.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intconstantino\C\WINDOWS\TEMP\Al%20Roxas\Budget\BudgetHAguda\652%20MSO%20SWITCH%20INTERCONNECT.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EUEUEU.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Documents%20and%20Settings/rehana/Local%20Settings/Temporary%20Internet%20Files/OLK31F/DOCUME~1/rehana/LOCALS~1/Temp/Taprobane%20Balance%20Sheet%202005.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Documents%20and%20Settings\kanchana_01703.DIALOG\Local%20Settings\Temporary%20Internet%20Files\OLK834\Documents%20and%20Settings\rehana\Local%20Settings\Temporary%20Internet%20Files\OLK31F\DOCUME~1\rehana\LOCALS~1\Temp\Taprobane%20Balance%20Sheet%202005.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Documents%20and%20Settings\kanchana_01703.DIALOG\Local%20Settings\Temporary%20Internet%20Files\OLK834\Documents%20and%20Settings\rehana\Local%20Settings\Temporary%20Internet%20Files\OLK31F\DOCUME~1\rehana\LOCALS~1\Temp\Management%20accounts%202005.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Lk-cmbfil001\abas%20clients\Documents%20and%20Settings\lasantha\Desktop\2006-FS-DTL11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Dialog%20Telekom%20Limited/Limited%20review%20-%2030%20June%202007/Analytics%20working/DOCUME~1/MUNESH~1/LOCALS~1/Temp/Management%20accounts%202005.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Documents%20and%20Settings\kanchana_01703.DIALOG\Local%20Settings\Temporary%20Internet%20Files\OLK834\DOCUME~1\MUNESH~1\LOCALS~1\Temp\Management%20accounts%202005.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ialog%20Telekom%20Limited/Limited%20review%20-%2030%20June%202007/Analytics%20working/DOCUME~1/MUNESH~1/LOCALS~1/Temp/Taprobane%20Balance%20Sheet%202005.xls" TargetMode="External"/></Relationships>
</file>

<file path=xl/externalLinks/_rels/externalLink80.xml.rels><?xml version="1.0" encoding="UTF-8" standalone="yes"?>
<Relationships xmlns="http://schemas.openxmlformats.org/package/2006/relationships"><Relationship Id="rId1" Type="http://schemas.microsoft.com/office/2006/relationships/xlExternalLinkPath/xlPathMissing" Target="Worksheet%20in%20Basis%20(1)"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Fintconstantino\C\WINDOWS\TEMP\%20ES%202002%20OPEX%20Budget.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H:\DOCUME~1\MUNESH~1\LOCALS~1\Temp\Management%20accounts%202005.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Documents%20and%20Settings\kanchana_01703.DIALOG\Local%20Settings\Temporary%20Internet%20Files\OLK834\Rehana\Drive%20D\data\MRSP\important%20doc%20folder\MANAGEMENT%20ACCOUNTS\Management%20Accounts%202006\management%20Accounts\april\MA%20-%20Apr%2006%20final.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Fintconstantino\C\WINDOWS\TEMP\WINDOWS\TEMP\windows\TEMP\windows\TEMP\EXCEL\EDUARDO\FLUXO97\SET97.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DOCUME~1/MUNESH~1/LOCALS~1/Temp/Management%20accounts%202005.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92.168.62.104\Accrured%20expenses%20-%202007\Documents%20and%20Settings\rajitha\My%20Documents\Accrued%20Schedules%202003\Office%20Elec%2002.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Documents%20and%20Settings\kanchana_01703.DIALOG\Local%20Settings\Temporary%20Internet%20Files\OLK834\DTL(FS)%20-%20FINAL(V.0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DOCUME~1\malinda\LOCALS~1\Temp\notesEA312D\Documents%20and%20Settings\gkarunarathna\My%20Documents\ABAS\Dialog%20Telekom\Accounts\Documents%20and%20Settings\rajitha\My%20Documents\Accrued%20Schedules%202004\AC%20387000%20TM%20Bhds-Lease%20Lines.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Lk-cmbfil001\ABAS%20WORKINGS\Documents%20and%20Settings\dilani\Desktop\2005-FS(Period%20ended%2031%20Dec%202005)-MTT.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accured%20Expenses\Accrured%20Expenses\Accrured%20expenses%20-%202007\Accured%20Rent\Accured%20Site%20Rent\Accrual%20-%20site%20rent%20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H:\DOCUME~1\MUNESH~1\LOCALS~1\Temp\Management%20accounts%202005Oct%20hafis.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Dialog%20Telekom%20Limited/Limited%20review%20-%2030%20June%202007/Analytics%20working/DOCUME~1/MUNESH~1/LOCALS~1/Temp/Management%20accounts%202005Oct%20hafis.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DOCUME~1/MUNESH~1/LOCALS~1/Temp/Taprobane%20Balance%20Sheet%202005.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Rehana/Drive%20D/data/MRSP/important%20doc%20folder/MANAGEMENT%20ACCOUNTS/Management%20Accounts%202006/management%20Accounts/april/MA%20-%20Apr%2006%20final.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Kitcp-004-065\Dialog%20Telekom\2.%20Gayan\Analysis%20Q4%202007%20(OLD).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Documents%20and%20Settings\manori_01923\Local%20Settings\Temporary%20Internet%20Files\OLKC\Segment%202010.xlsx"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C:\Documents%20and%20Settings\shalin\Desktop\q3_quarter_2009.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FA DTL"/>
      <sheetName val="DTL Debt "/>
      <sheetName val="DBN Debt"/>
      <sheetName val="cellelur DTL"/>
      <sheetName val="ESOS Shares exercised"/>
      <sheetName val="Fixed"/>
      <sheetName val="DBN C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1">
          <cell r="A11" t="str">
            <v>Global card revenue</v>
          </cell>
        </row>
      </sheetData>
      <sheetData sheetId="15"/>
      <sheetData sheetId="16">
        <row r="9">
          <cell r="A9" t="str">
            <v>FIXED  ASSETS</v>
          </cell>
        </row>
      </sheetData>
      <sheetData sheetId="17">
        <row r="2">
          <cell r="B2" t="str">
            <v>Revise Budgets - 2005</v>
          </cell>
          <cell r="C2">
            <v>9</v>
          </cell>
        </row>
        <row r="4">
          <cell r="C4">
            <v>1</v>
          </cell>
          <cell r="D4">
            <v>2</v>
          </cell>
          <cell r="E4">
            <v>3</v>
          </cell>
          <cell r="F4">
            <v>4</v>
          </cell>
          <cell r="G4">
            <v>5</v>
          </cell>
          <cell r="H4">
            <v>6</v>
          </cell>
          <cell r="I4">
            <v>7</v>
          </cell>
          <cell r="J4">
            <v>8</v>
          </cell>
          <cell r="K4">
            <v>9</v>
          </cell>
          <cell r="L4">
            <v>10</v>
          </cell>
          <cell r="M4">
            <v>11</v>
          </cell>
          <cell r="N4">
            <v>12</v>
          </cell>
        </row>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cell r="N5">
            <v>20815802078.615799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cell r="N7">
            <v>3967607951.3999996</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cell r="N12">
            <v>352022091.77678216</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cell r="N13">
            <v>2800362976.2803888</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cell r="N14">
            <v>56821399.318144873</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cell r="N15">
            <v>49138747.136198692</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cell r="N16">
            <v>689942468.37644243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cell r="N17">
            <v>2083042318.7261913</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cell r="N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cell r="N19">
            <v>6031330001.6141481</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cell r="N21">
            <v>6031430001.6141481</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cell r="N22">
            <v>1224424667.0496771</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cell r="N23">
            <v>1312667187.7826242</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cell r="N24">
            <v>1636464059.4883223</v>
          </cell>
        </row>
        <row r="25">
          <cell r="B25" t="str">
            <v>Amount Due to TMI Lanka</v>
          </cell>
          <cell r="C25">
            <v>0</v>
          </cell>
          <cell r="D25">
            <v>0</v>
          </cell>
          <cell r="E25">
            <v>0</v>
          </cell>
          <cell r="F25">
            <v>0</v>
          </cell>
          <cell r="G25">
            <v>0</v>
          </cell>
          <cell r="H25">
            <v>0</v>
          </cell>
          <cell r="I25">
            <v>0</v>
          </cell>
          <cell r="J25">
            <v>0</v>
          </cell>
          <cell r="K25">
            <v>0</v>
          </cell>
          <cell r="L25">
            <v>0</v>
          </cell>
          <cell r="M25">
            <v>0</v>
          </cell>
          <cell r="N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cell r="N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cell r="N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cell r="N28">
            <v>0</v>
          </cell>
        </row>
        <row r="29">
          <cell r="B29" t="str">
            <v>Dividend payable</v>
          </cell>
          <cell r="C29">
            <v>0</v>
          </cell>
          <cell r="D29">
            <v>0</v>
          </cell>
          <cell r="E29">
            <v>0</v>
          </cell>
          <cell r="F29">
            <v>0</v>
          </cell>
          <cell r="G29">
            <v>0</v>
          </cell>
          <cell r="H29">
            <v>0</v>
          </cell>
          <cell r="I29">
            <v>0</v>
          </cell>
          <cell r="J29">
            <v>0</v>
          </cell>
          <cell r="K29">
            <v>0</v>
          </cell>
          <cell r="L29">
            <v>0</v>
          </cell>
          <cell r="M29">
            <v>0</v>
          </cell>
          <cell r="N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cell r="N30">
            <v>4173555914.3206234</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cell r="N31">
            <v>30501184117.30864</v>
          </cell>
        </row>
        <row r="32">
          <cell r="B32" t="str">
            <v>EQUITY</v>
          </cell>
          <cell r="C32">
            <v>0</v>
          </cell>
          <cell r="D32">
            <v>0</v>
          </cell>
          <cell r="E32">
            <v>0</v>
          </cell>
          <cell r="F32">
            <v>0</v>
          </cell>
          <cell r="G32">
            <v>0</v>
          </cell>
          <cell r="H32">
            <v>0</v>
          </cell>
          <cell r="I32">
            <v>0</v>
          </cell>
          <cell r="J32">
            <v>0</v>
          </cell>
          <cell r="K32">
            <v>0</v>
          </cell>
          <cell r="L32">
            <v>0</v>
          </cell>
          <cell r="M32">
            <v>0</v>
          </cell>
          <cell r="N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cell r="N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cell r="N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cell r="N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cell r="N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cell r="N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cell r="N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cell r="N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cell r="N40">
            <v>-380</v>
          </cell>
        </row>
        <row r="41">
          <cell r="B41" t="str">
            <v>Retained Earnings</v>
          </cell>
          <cell r="C41">
            <v>0</v>
          </cell>
          <cell r="D41">
            <v>0</v>
          </cell>
          <cell r="E41">
            <v>0</v>
          </cell>
          <cell r="F41">
            <v>0</v>
          </cell>
          <cell r="G41">
            <v>0</v>
          </cell>
          <cell r="H41">
            <v>0</v>
          </cell>
          <cell r="I41">
            <v>0</v>
          </cell>
          <cell r="J41">
            <v>0</v>
          </cell>
          <cell r="K41">
            <v>0</v>
          </cell>
          <cell r="L41">
            <v>0</v>
          </cell>
          <cell r="M41">
            <v>0</v>
          </cell>
          <cell r="N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cell r="N42">
            <v>4564302959.030345</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cell r="N43">
            <v>13803479706.030346</v>
          </cell>
        </row>
        <row r="44">
          <cell r="B44" t="str">
            <v>LONG TERM LIABILTIES</v>
          </cell>
          <cell r="C44">
            <v>0</v>
          </cell>
          <cell r="D44">
            <v>0</v>
          </cell>
          <cell r="E44">
            <v>0</v>
          </cell>
          <cell r="F44">
            <v>0</v>
          </cell>
          <cell r="G44">
            <v>0</v>
          </cell>
          <cell r="H44">
            <v>0</v>
          </cell>
          <cell r="I44">
            <v>0</v>
          </cell>
          <cell r="J44">
            <v>0</v>
          </cell>
          <cell r="K44">
            <v>0</v>
          </cell>
          <cell r="L44">
            <v>0</v>
          </cell>
          <cell r="M44">
            <v>0</v>
          </cell>
          <cell r="N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cell r="N45">
            <v>7520139825.6896544</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cell r="N46">
            <v>5280476310.7221603</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cell r="N48">
            <v>0</v>
          </cell>
        </row>
        <row r="49">
          <cell r="B49" t="str">
            <v>Deffered Tax</v>
          </cell>
          <cell r="C49">
            <v>0</v>
          </cell>
          <cell r="D49">
            <v>0</v>
          </cell>
          <cell r="E49">
            <v>0</v>
          </cell>
          <cell r="F49">
            <v>0</v>
          </cell>
          <cell r="G49">
            <v>0</v>
          </cell>
          <cell r="H49">
            <v>0</v>
          </cell>
          <cell r="I49">
            <v>0</v>
          </cell>
          <cell r="J49">
            <v>0</v>
          </cell>
          <cell r="K49">
            <v>0</v>
          </cell>
          <cell r="L49">
            <v>0</v>
          </cell>
          <cell r="M49">
            <v>0</v>
          </cell>
          <cell r="N49">
            <v>0</v>
          </cell>
        </row>
        <row r="50">
          <cell r="B50" t="str">
            <v>Lease creditors</v>
          </cell>
          <cell r="C50">
            <v>51254000</v>
          </cell>
          <cell r="D50">
            <v>47330000</v>
          </cell>
          <cell r="E50">
            <v>44748000</v>
          </cell>
          <cell r="F50">
            <v>42328000</v>
          </cell>
          <cell r="G50">
            <v>39907000</v>
          </cell>
          <cell r="H50">
            <v>45925672.857500002</v>
          </cell>
          <cell r="I50">
            <v>44402405.760625005</v>
          </cell>
          <cell r="J50">
            <v>42902888.663750008</v>
          </cell>
          <cell r="K50">
            <v>41403371.566875011</v>
          </cell>
          <cell r="L50">
            <v>39947766.511666678</v>
          </cell>
          <cell r="M50">
            <v>38492161.456458345</v>
          </cell>
          <cell r="N50">
            <v>37088408.234583348</v>
          </cell>
        </row>
        <row r="51">
          <cell r="B51" t="str">
            <v>TOTAL LONG TERM LIABILITIES</v>
          </cell>
          <cell r="C51">
            <v>6846595000</v>
          </cell>
          <cell r="D51">
            <v>6842507000</v>
          </cell>
          <cell r="E51">
            <v>6774039000</v>
          </cell>
          <cell r="F51">
            <v>7283570000</v>
          </cell>
          <cell r="G51">
            <v>6323465000</v>
          </cell>
          <cell r="H51">
            <v>10224971390.226675</v>
          </cell>
          <cell r="I51">
            <v>12762268738.947252</v>
          </cell>
          <cell r="J51">
            <v>13648751906.633343</v>
          </cell>
          <cell r="K51">
            <v>14460315763.974609</v>
          </cell>
          <cell r="L51">
            <v>15340180774.736853</v>
          </cell>
          <cell r="M51">
            <v>16229604406.188749</v>
          </cell>
          <cell r="N51">
            <v>16697704544.646395</v>
          </cell>
        </row>
        <row r="52">
          <cell r="B52" t="str">
            <v>TOTAL FUNDING</v>
          </cell>
          <cell r="C52">
            <v>16226369250.857573</v>
          </cell>
          <cell r="D52">
            <v>16742638684.39698</v>
          </cell>
          <cell r="E52">
            <v>14349076585.376963</v>
          </cell>
          <cell r="F52">
            <v>15462144135.596497</v>
          </cell>
          <cell r="G52">
            <v>16049057808.694296</v>
          </cell>
          <cell r="H52">
            <v>20354394008.390198</v>
          </cell>
          <cell r="I52">
            <v>23293815615.813217</v>
          </cell>
          <cell r="J52">
            <v>26977110508.661461</v>
          </cell>
          <cell r="K52">
            <v>28267738293.620167</v>
          </cell>
          <cell r="L52">
            <v>29666508429.153801</v>
          </cell>
          <cell r="M52">
            <v>31075915084.015755</v>
          </cell>
          <cell r="N52">
            <v>30501184250.676743</v>
          </cell>
        </row>
        <row r="54">
          <cell r="C54">
            <v>-227.85757255554199</v>
          </cell>
          <cell r="D54">
            <v>-38.746978759765625</v>
          </cell>
          <cell r="E54">
            <v>-236.10696220397949</v>
          </cell>
          <cell r="F54">
            <v>-184.27649688720703</v>
          </cell>
          <cell r="G54">
            <v>-484.65429496765137</v>
          </cell>
          <cell r="H54">
            <v>73.962650299072266</v>
          </cell>
          <cell r="I54">
            <v>491.33083343505859</v>
          </cell>
          <cell r="J54">
            <v>-352.7933349609375</v>
          </cell>
          <cell r="K54">
            <v>-364.74978256225586</v>
          </cell>
          <cell r="L54">
            <v>242.32594299316406</v>
          </cell>
          <cell r="M54">
            <v>-142.40286636352539</v>
          </cell>
          <cell r="N54">
            <v>-133.36810302734375</v>
          </cell>
        </row>
      </sheetData>
      <sheetData sheetId="18">
        <row r="2">
          <cell r="A2" t="str">
            <v>Revised Budgets - 2005</v>
          </cell>
        </row>
      </sheetData>
      <sheetData sheetId="19">
        <row r="125">
          <cell r="A125" t="str">
            <v>Transport &amp; Traveling</v>
          </cell>
        </row>
      </sheetData>
      <sheetData sheetId="20">
        <row r="11">
          <cell r="A11" t="str">
            <v>REVENUE</v>
          </cell>
          <cell r="B11" t="str">
            <v>January</v>
          </cell>
          <cell r="C11" t="str">
            <v>February</v>
          </cell>
          <cell r="D11" t="str">
            <v>March</v>
          </cell>
          <cell r="E11" t="str">
            <v>April</v>
          </cell>
          <cell r="F11" t="str">
            <v>May</v>
          </cell>
          <cell r="G11" t="str">
            <v>June</v>
          </cell>
          <cell r="H11" t="str">
            <v>July</v>
          </cell>
          <cell r="I11" t="str">
            <v>August</v>
          </cell>
          <cell r="J11" t="str">
            <v>September</v>
          </cell>
          <cell r="K11" t="str">
            <v>October</v>
          </cell>
          <cell r="L11" t="str">
            <v>November</v>
          </cell>
          <cell r="M11" t="str">
            <v>December</v>
          </cell>
          <cell r="N11" t="str">
            <v>Total  2005</v>
          </cell>
        </row>
        <row r="12">
          <cell r="B12" t="str">
            <v>Revised Budget</v>
          </cell>
          <cell r="C12" t="str">
            <v>Revised Budget</v>
          </cell>
          <cell r="D12" t="str">
            <v>Revised Budget</v>
          </cell>
          <cell r="E12" t="str">
            <v>Revised Budget</v>
          </cell>
          <cell r="F12" t="str">
            <v>Revised Budget</v>
          </cell>
          <cell r="G12" t="str">
            <v>Revised Budget</v>
          </cell>
          <cell r="H12" t="str">
            <v>Revised Budget</v>
          </cell>
          <cell r="I12" t="str">
            <v>Revised Budget</v>
          </cell>
          <cell r="J12" t="str">
            <v>Revised Budget</v>
          </cell>
          <cell r="K12" t="str">
            <v>Revised Budget</v>
          </cell>
          <cell r="L12" t="str">
            <v>Revised Budget</v>
          </cell>
          <cell r="M12" t="str">
            <v>Revised Budget</v>
          </cell>
          <cell r="N12" t="str">
            <v>Revised Budget</v>
          </cell>
        </row>
        <row r="13">
          <cell r="A13" t="str">
            <v>Global card revenue</v>
          </cell>
          <cell r="B13">
            <v>1599712.83</v>
          </cell>
          <cell r="C13">
            <v>1360252.6</v>
          </cell>
          <cell r="D13">
            <v>1746978.04</v>
          </cell>
          <cell r="E13">
            <v>2043009.27</v>
          </cell>
          <cell r="F13">
            <v>2418109.2400000002</v>
          </cell>
          <cell r="G13">
            <v>2053131.5583400894</v>
          </cell>
          <cell r="H13">
            <v>2134230.254894523</v>
          </cell>
          <cell r="I13">
            <v>2218532.35</v>
          </cell>
          <cell r="J13">
            <v>2306164.3777863905</v>
          </cell>
          <cell r="K13">
            <v>2397257.8707089531</v>
          </cell>
          <cell r="L13">
            <v>2491949.5566019565</v>
          </cell>
          <cell r="M13">
            <v>2590381.5640877332</v>
          </cell>
          <cell r="N13">
            <v>25359709.512419645</v>
          </cell>
        </row>
        <row r="14">
          <cell r="A14" t="str">
            <v>Sale of Global cards</v>
          </cell>
          <cell r="B14">
            <v>0</v>
          </cell>
          <cell r="C14">
            <v>0</v>
          </cell>
          <cell r="D14">
            <v>0</v>
          </cell>
          <cell r="E14">
            <v>0</v>
          </cell>
          <cell r="F14">
            <v>0</v>
          </cell>
          <cell r="G14">
            <v>5993.0991471093757</v>
          </cell>
          <cell r="H14">
            <v>6292.7541044648451</v>
          </cell>
          <cell r="I14">
            <v>6607.39</v>
          </cell>
          <cell r="J14">
            <v>6937.7614001724924</v>
          </cell>
          <cell r="K14">
            <v>7284.649470181118</v>
          </cell>
          <cell r="L14">
            <v>7648.8819436901749</v>
          </cell>
          <cell r="M14">
            <v>8031.3260408746846</v>
          </cell>
          <cell r="N14">
            <v>48795.862106492692</v>
          </cell>
        </row>
        <row r="15">
          <cell r="A15" t="str">
            <v>Olac Revenue</v>
          </cell>
          <cell r="B15">
            <v>0</v>
          </cell>
          <cell r="C15">
            <v>0</v>
          </cell>
          <cell r="D15">
            <v>0</v>
          </cell>
          <cell r="E15">
            <v>0</v>
          </cell>
          <cell r="F15">
            <v>0</v>
          </cell>
          <cell r="G15">
            <v>0</v>
          </cell>
          <cell r="H15">
            <v>0</v>
          </cell>
          <cell r="I15">
            <v>0</v>
          </cell>
          <cell r="J15">
            <v>0</v>
          </cell>
          <cell r="K15">
            <v>0</v>
          </cell>
          <cell r="L15">
            <v>0</v>
          </cell>
          <cell r="M15">
            <v>0</v>
          </cell>
          <cell r="N15">
            <v>0</v>
          </cell>
        </row>
        <row r="16">
          <cell r="A16" t="str">
            <v>Int'l Origination Revenue MTN</v>
          </cell>
          <cell r="B16">
            <v>55332645.390000001</v>
          </cell>
          <cell r="C16">
            <v>46899382.439999998</v>
          </cell>
          <cell r="D16">
            <v>120788817.23</v>
          </cell>
          <cell r="E16">
            <v>74935823.840000004</v>
          </cell>
          <cell r="F16">
            <v>76872801.859999999</v>
          </cell>
          <cell r="G16">
            <v>55269494.992600344</v>
          </cell>
          <cell r="H16">
            <v>57368583.916360416</v>
          </cell>
          <cell r="I16">
            <v>57588990.770000003</v>
          </cell>
          <cell r="J16">
            <v>57140081.710891746</v>
          </cell>
          <cell r="K16">
            <v>59157957.693947777</v>
          </cell>
          <cell r="L16">
            <v>60071428.822613351</v>
          </cell>
          <cell r="M16">
            <v>60683166.830595776</v>
          </cell>
          <cell r="N16">
            <v>782109175.4970094</v>
          </cell>
        </row>
        <row r="17">
          <cell r="A17" t="str">
            <v>Int'l Terminating Revenue-EGO</v>
          </cell>
          <cell r="B17">
            <v>86091017.459999993</v>
          </cell>
          <cell r="C17">
            <v>67156766.379999995</v>
          </cell>
          <cell r="D17">
            <v>87957480.900000006</v>
          </cell>
          <cell r="E17">
            <v>102448590.84999999</v>
          </cell>
          <cell r="F17">
            <v>96080223.439999998</v>
          </cell>
          <cell r="G17">
            <v>48188330.544798359</v>
          </cell>
          <cell r="H17">
            <v>49983698.159245282</v>
          </cell>
          <cell r="I17">
            <v>51413284.07</v>
          </cell>
          <cell r="J17">
            <v>53047476.213031955</v>
          </cell>
          <cell r="K17">
            <v>54705624.685722798</v>
          </cell>
          <cell r="L17">
            <v>56388407.011110045</v>
          </cell>
          <cell r="M17">
            <v>58096513.074492194</v>
          </cell>
          <cell r="N17">
            <v>811557412.78840077</v>
          </cell>
        </row>
        <row r="18">
          <cell r="A18" t="str">
            <v>IPLC-IRU Revenue</v>
          </cell>
          <cell r="B18">
            <v>1428843</v>
          </cell>
          <cell r="C18">
            <v>1356814</v>
          </cell>
          <cell r="D18">
            <v>3373083.77</v>
          </cell>
          <cell r="E18">
            <v>3683723.88</v>
          </cell>
          <cell r="F18">
            <v>3093744.51</v>
          </cell>
          <cell r="G18">
            <v>3626878.9863552428</v>
          </cell>
          <cell r="H18">
            <v>3968655.1986556808</v>
          </cell>
          <cell r="I18">
            <v>4603821.37</v>
          </cell>
          <cell r="J18">
            <v>5298626.5670016073</v>
          </cell>
          <cell r="K18">
            <v>5796703.0593164274</v>
          </cell>
          <cell r="L18">
            <v>6263580.3925320087</v>
          </cell>
          <cell r="M18">
            <v>7182431.9771654727</v>
          </cell>
          <cell r="N18">
            <v>49676906.711026438</v>
          </cell>
        </row>
        <row r="19">
          <cell r="A19" t="str">
            <v>IPLC-Setup Revenue</v>
          </cell>
          <cell r="B19">
            <v>0</v>
          </cell>
          <cell r="C19">
            <v>0</v>
          </cell>
          <cell r="D19">
            <v>0</v>
          </cell>
          <cell r="E19">
            <v>0</v>
          </cell>
          <cell r="F19">
            <v>0</v>
          </cell>
          <cell r="K19">
            <v>584370.79715544567</v>
          </cell>
          <cell r="L19">
            <v>293901.98779436696</v>
          </cell>
          <cell r="M19">
            <v>591257.32394531777</v>
          </cell>
          <cell r="N19">
            <v>1469530.1088951305</v>
          </cell>
        </row>
        <row r="20">
          <cell r="B20">
            <v>144452218.68000001</v>
          </cell>
          <cell r="C20">
            <v>116773215.41999999</v>
          </cell>
          <cell r="D20">
            <v>213866359.94000003</v>
          </cell>
          <cell r="E20">
            <v>183111147.83999997</v>
          </cell>
          <cell r="F20">
            <v>178464879.04999998</v>
          </cell>
          <cell r="G20">
            <v>109143829.18124115</v>
          </cell>
          <cell r="H20">
            <v>113461460.28326036</v>
          </cell>
          <cell r="I20">
            <v>115831235.95000002</v>
          </cell>
          <cell r="J20">
            <v>117799286.63011187</v>
          </cell>
          <cell r="K20">
            <v>122649198.75632158</v>
          </cell>
          <cell r="L20">
            <v>125516916.65259542</v>
          </cell>
          <cell r="M20">
            <v>129151782.09632736</v>
          </cell>
          <cell r="N20">
            <v>1670221530.4798579</v>
          </cell>
        </row>
        <row r="24">
          <cell r="A24" t="str">
            <v xml:space="preserve">   </v>
          </cell>
        </row>
        <row r="25">
          <cell r="A25" t="str">
            <v>DIRECT COST</v>
          </cell>
          <cell r="B25" t="str">
            <v>January</v>
          </cell>
          <cell r="C25" t="str">
            <v>February</v>
          </cell>
          <cell r="D25" t="str">
            <v>March</v>
          </cell>
          <cell r="E25" t="str">
            <v>April</v>
          </cell>
          <cell r="F25" t="str">
            <v>May</v>
          </cell>
          <cell r="G25" t="str">
            <v>June</v>
          </cell>
          <cell r="H25" t="str">
            <v>July</v>
          </cell>
          <cell r="I25" t="str">
            <v>August</v>
          </cell>
          <cell r="J25" t="str">
            <v>September</v>
          </cell>
          <cell r="K25" t="str">
            <v>October</v>
          </cell>
          <cell r="L25" t="str">
            <v>November</v>
          </cell>
          <cell r="M25" t="str">
            <v>December</v>
          </cell>
          <cell r="N25" t="str">
            <v>Total  2005</v>
          </cell>
        </row>
        <row r="26">
          <cell r="B26" t="str">
            <v>Revised Budget</v>
          </cell>
          <cell r="C26" t="str">
            <v>Revised Budget</v>
          </cell>
          <cell r="D26" t="str">
            <v>Revised Budget</v>
          </cell>
          <cell r="E26" t="str">
            <v>Revised Budget</v>
          </cell>
          <cell r="F26" t="str">
            <v>Revised Budget</v>
          </cell>
          <cell r="G26" t="str">
            <v>Revised Budget</v>
          </cell>
          <cell r="H26" t="str">
            <v>Revised Budget</v>
          </cell>
          <cell r="I26" t="str">
            <v>Revised Budget</v>
          </cell>
          <cell r="J26" t="str">
            <v>Revised Budget</v>
          </cell>
          <cell r="K26" t="str">
            <v>Revised Budget</v>
          </cell>
          <cell r="L26" t="str">
            <v>Revised Budget</v>
          </cell>
          <cell r="M26" t="str">
            <v>Revised Budget</v>
          </cell>
          <cell r="N26" t="str">
            <v>Revised Budget</v>
          </cell>
        </row>
        <row r="27">
          <cell r="A27" t="str">
            <v>TMCH Charges</v>
          </cell>
          <cell r="B27">
            <v>9942356.7200000007</v>
          </cell>
          <cell r="C27">
            <v>7709970.8600000003</v>
          </cell>
          <cell r="D27">
            <v>-19302440.530000001</v>
          </cell>
          <cell r="E27">
            <v>2182171.5699999998</v>
          </cell>
          <cell r="F27">
            <v>4200000</v>
          </cell>
          <cell r="G27">
            <v>9442683.8176000006</v>
          </cell>
          <cell r="H27">
            <v>9809988.7775999997</v>
          </cell>
          <cell r="I27">
            <v>9865556.5700000003</v>
          </cell>
          <cell r="J27">
            <v>9810110.9888000004</v>
          </cell>
          <cell r="K27">
            <v>10166352.652799999</v>
          </cell>
          <cell r="L27">
            <v>10339319.8784</v>
          </cell>
          <cell r="M27">
            <v>10462642.217600001</v>
          </cell>
          <cell r="N27">
            <v>74628713.522799999</v>
          </cell>
        </row>
        <row r="28">
          <cell r="A28" t="str">
            <v>Olac Charges MTN</v>
          </cell>
          <cell r="B28">
            <v>332001.14</v>
          </cell>
          <cell r="C28">
            <v>182123.14</v>
          </cell>
          <cell r="D28">
            <v>303076.63</v>
          </cell>
          <cell r="E28">
            <v>484436.17</v>
          </cell>
          <cell r="F28">
            <v>287221.58</v>
          </cell>
          <cell r="G28">
            <v>169521.59208909847</v>
          </cell>
          <cell r="H28">
            <v>176217.69497661784</v>
          </cell>
          <cell r="I28">
            <v>183178.29</v>
          </cell>
          <cell r="J28">
            <v>190413.83653835801</v>
          </cell>
          <cell r="K28">
            <v>197935.18308162317</v>
          </cell>
          <cell r="L28">
            <v>205753.62281334729</v>
          </cell>
          <cell r="M28">
            <v>213880.89091447444</v>
          </cell>
          <cell r="N28">
            <v>2925759.7704135193</v>
          </cell>
        </row>
        <row r="29">
          <cell r="A29" t="str">
            <v>Olac Charges Other PSTN'S</v>
          </cell>
          <cell r="B29">
            <v>0</v>
          </cell>
          <cell r="C29">
            <v>0</v>
          </cell>
          <cell r="D29">
            <v>0</v>
          </cell>
          <cell r="E29">
            <v>0</v>
          </cell>
          <cell r="F29">
            <v>0</v>
          </cell>
          <cell r="G29">
            <v>0</v>
          </cell>
          <cell r="H29">
            <v>0</v>
          </cell>
          <cell r="I29">
            <v>0</v>
          </cell>
          <cell r="J29">
            <v>0</v>
          </cell>
          <cell r="K29">
            <v>0</v>
          </cell>
          <cell r="L29">
            <v>0</v>
          </cell>
          <cell r="M29">
            <v>0</v>
          </cell>
          <cell r="N29">
            <v>0</v>
          </cell>
        </row>
        <row r="30">
          <cell r="A30" t="str">
            <v>Ilac Cost MTN</v>
          </cell>
          <cell r="B30">
            <v>46556391.139999993</v>
          </cell>
          <cell r="C30">
            <v>35846727.870000005</v>
          </cell>
          <cell r="D30">
            <v>40759347.440000005</v>
          </cell>
          <cell r="E30">
            <v>54454163.959999993</v>
          </cell>
          <cell r="F30">
            <v>51172925.82</v>
          </cell>
          <cell r="G30">
            <v>25439888.95202845</v>
          </cell>
          <cell r="H30">
            <v>26386304.230372481</v>
          </cell>
          <cell r="I30">
            <v>27139546.899999999</v>
          </cell>
          <cell r="J30">
            <v>28000723.670218188</v>
          </cell>
          <cell r="K30">
            <v>28874468.963438284</v>
          </cell>
          <cell r="L30">
            <v>29761139.563647527</v>
          </cell>
          <cell r="M30">
            <v>30661098.730951488</v>
          </cell>
          <cell r="N30">
            <v>425052727.24065632</v>
          </cell>
        </row>
        <row r="31">
          <cell r="A31" t="str">
            <v>Ilac Cost-Other PSTN'S</v>
          </cell>
          <cell r="B31">
            <v>0</v>
          </cell>
          <cell r="C31">
            <v>0</v>
          </cell>
          <cell r="D31">
            <v>0</v>
          </cell>
          <cell r="E31">
            <v>0</v>
          </cell>
          <cell r="F31">
            <v>0</v>
          </cell>
          <cell r="G31">
            <v>0</v>
          </cell>
          <cell r="H31">
            <v>0</v>
          </cell>
          <cell r="I31">
            <v>0</v>
          </cell>
          <cell r="J31">
            <v>0</v>
          </cell>
          <cell r="K31">
            <v>0</v>
          </cell>
          <cell r="L31">
            <v>0</v>
          </cell>
          <cell r="M31">
            <v>0</v>
          </cell>
          <cell r="N31">
            <v>0</v>
          </cell>
        </row>
        <row r="32">
          <cell r="A32" t="str">
            <v>Interconnection charges MTN</v>
          </cell>
          <cell r="B32">
            <v>221003.61</v>
          </cell>
          <cell r="C32">
            <v>186748.1</v>
          </cell>
          <cell r="D32">
            <v>1125005.6499999999</v>
          </cell>
          <cell r="E32">
            <v>962813.76</v>
          </cell>
          <cell r="F32">
            <v>834380.31</v>
          </cell>
          <cell r="G32">
            <v>0</v>
          </cell>
          <cell r="H32">
            <v>0</v>
          </cell>
          <cell r="J32">
            <v>0</v>
          </cell>
          <cell r="K32">
            <v>0</v>
          </cell>
          <cell r="L32">
            <v>0</v>
          </cell>
          <cell r="M32">
            <v>0</v>
          </cell>
          <cell r="N32">
            <v>3329951.43</v>
          </cell>
        </row>
        <row r="33">
          <cell r="A33" t="str">
            <v>Interconnection charges -Other PSTN'S</v>
          </cell>
          <cell r="B33">
            <v>0</v>
          </cell>
          <cell r="C33">
            <v>0</v>
          </cell>
          <cell r="D33">
            <v>0</v>
          </cell>
          <cell r="E33">
            <v>0</v>
          </cell>
          <cell r="F33">
            <v>0</v>
          </cell>
          <cell r="G33">
            <v>0</v>
          </cell>
          <cell r="H33">
            <v>0</v>
          </cell>
          <cell r="I33">
            <v>0</v>
          </cell>
          <cell r="J33">
            <v>0</v>
          </cell>
          <cell r="K33">
            <v>0</v>
          </cell>
          <cell r="L33">
            <v>0</v>
          </cell>
          <cell r="M33">
            <v>0</v>
          </cell>
          <cell r="N33">
            <v>0</v>
          </cell>
        </row>
        <row r="34">
          <cell r="A34" t="str">
            <v>In'l Interconnection Cost MTN</v>
          </cell>
          <cell r="B34">
            <v>0</v>
          </cell>
          <cell r="C34">
            <v>0</v>
          </cell>
          <cell r="D34">
            <v>0</v>
          </cell>
          <cell r="E34">
            <v>0</v>
          </cell>
          <cell r="F34">
            <v>0</v>
          </cell>
          <cell r="G34">
            <v>0</v>
          </cell>
          <cell r="H34">
            <v>0</v>
          </cell>
          <cell r="I34">
            <v>0</v>
          </cell>
          <cell r="J34">
            <v>0</v>
          </cell>
          <cell r="K34">
            <v>0</v>
          </cell>
          <cell r="L34">
            <v>0</v>
          </cell>
          <cell r="M34">
            <v>0</v>
          </cell>
          <cell r="N34">
            <v>0</v>
          </cell>
        </row>
        <row r="35">
          <cell r="A35" t="str">
            <v>VGA Fund</v>
          </cell>
          <cell r="B35">
            <v>33432219.879999999</v>
          </cell>
          <cell r="C35">
            <v>26195685.75</v>
          </cell>
          <cell r="D35">
            <v>34340475.880000003</v>
          </cell>
          <cell r="E35">
            <v>39784723.539999999</v>
          </cell>
          <cell r="F35">
            <v>37480937.850000001</v>
          </cell>
          <cell r="G35">
            <v>15461018.573722767</v>
          </cell>
          <cell r="H35">
            <v>16337283.551603632</v>
          </cell>
          <cell r="I35">
            <v>17092482.469999999</v>
          </cell>
          <cell r="J35">
            <v>17942399.253455199</v>
          </cell>
          <cell r="K35">
            <v>18819325.473774329</v>
          </cell>
          <cell r="L35">
            <v>19724000.941041112</v>
          </cell>
          <cell r="M35">
            <v>20657184.259071957</v>
          </cell>
          <cell r="N35">
            <v>297267737.42266899</v>
          </cell>
        </row>
        <row r="36">
          <cell r="A36" t="str">
            <v>International Origination cost</v>
          </cell>
          <cell r="B36">
            <v>33815235</v>
          </cell>
          <cell r="C36">
            <v>35231411</v>
          </cell>
          <cell r="D36">
            <v>30887209.460000001</v>
          </cell>
          <cell r="E36">
            <v>35353121.409999996</v>
          </cell>
          <cell r="F36">
            <v>30231530.52</v>
          </cell>
          <cell r="G36">
            <v>20065703.104656182</v>
          </cell>
          <cell r="H36">
            <v>20846226.151474085</v>
          </cell>
          <cell r="I36">
            <v>20964307.719999999</v>
          </cell>
          <cell r="J36">
            <v>20846485.848859809</v>
          </cell>
          <cell r="K36">
            <v>21603499.389247745</v>
          </cell>
          <cell r="L36">
            <v>21971054.743679095</v>
          </cell>
          <cell r="M36">
            <v>22233114.713029671</v>
          </cell>
          <cell r="N36">
            <v>314048899.06094664</v>
          </cell>
        </row>
        <row r="37">
          <cell r="A37" t="str">
            <v>Lease rental</v>
          </cell>
          <cell r="B37">
            <v>3213263</v>
          </cell>
          <cell r="C37">
            <v>-6241</v>
          </cell>
          <cell r="D37">
            <v>5442207.7599999998</v>
          </cell>
          <cell r="E37">
            <v>5359300.8099999996</v>
          </cell>
          <cell r="F37">
            <v>5363260.8099999996</v>
          </cell>
          <cell r="G37">
            <v>0</v>
          </cell>
          <cell r="H37">
            <v>0</v>
          </cell>
          <cell r="J37">
            <v>0</v>
          </cell>
          <cell r="K37">
            <v>0</v>
          </cell>
          <cell r="L37">
            <v>0</v>
          </cell>
          <cell r="M37">
            <v>0</v>
          </cell>
          <cell r="N37">
            <v>19371791.379999999</v>
          </cell>
        </row>
        <row r="38">
          <cell r="A38" t="str">
            <v>Link Charges-Satellite</v>
          </cell>
          <cell r="B38">
            <v>4207913</v>
          </cell>
          <cell r="C38">
            <v>3114715</v>
          </cell>
          <cell r="D38">
            <v>2776672.38</v>
          </cell>
          <cell r="E38">
            <v>2384062.96</v>
          </cell>
          <cell r="F38">
            <v>2971644.8</v>
          </cell>
          <cell r="G38">
            <v>8000000</v>
          </cell>
          <cell r="H38">
            <v>10000000</v>
          </cell>
          <cell r="I38">
            <v>10000000</v>
          </cell>
          <cell r="J38">
            <v>10000000</v>
          </cell>
          <cell r="K38">
            <v>10000000</v>
          </cell>
          <cell r="L38">
            <v>10000000</v>
          </cell>
          <cell r="M38">
            <v>10000000</v>
          </cell>
          <cell r="N38">
            <v>83455008.140000001</v>
          </cell>
        </row>
        <row r="39">
          <cell r="A39" t="str">
            <v>App  of Revenue to SLTA (0.3%)</v>
          </cell>
          <cell r="B39">
            <v>433357</v>
          </cell>
          <cell r="C39">
            <v>350320</v>
          </cell>
          <cell r="D39">
            <v>509314.88</v>
          </cell>
          <cell r="E39">
            <v>1153978.6299999999</v>
          </cell>
          <cell r="F39">
            <v>535451.07999999996</v>
          </cell>
          <cell r="G39">
            <v>0</v>
          </cell>
          <cell r="H39">
            <v>0</v>
          </cell>
          <cell r="J39">
            <v>0</v>
          </cell>
          <cell r="K39">
            <v>0</v>
          </cell>
          <cell r="L39">
            <v>0</v>
          </cell>
          <cell r="M39">
            <v>0</v>
          </cell>
          <cell r="N39">
            <v>2982421.59</v>
          </cell>
        </row>
        <row r="40">
          <cell r="A40" t="str">
            <v>Maintanace Service Contract</v>
          </cell>
          <cell r="B40">
            <v>0</v>
          </cell>
          <cell r="C40">
            <v>0</v>
          </cell>
          <cell r="D40">
            <v>0</v>
          </cell>
          <cell r="E40">
            <v>0</v>
          </cell>
          <cell r="F40">
            <v>0</v>
          </cell>
          <cell r="G40">
            <v>256786.97113289841</v>
          </cell>
          <cell r="H40">
            <v>367051.63441495859</v>
          </cell>
          <cell r="I40">
            <v>560649.28</v>
          </cell>
          <cell r="J40">
            <v>563943.09502118675</v>
          </cell>
          <cell r="K40">
            <v>567256.26070443622</v>
          </cell>
          <cell r="L40">
            <v>570588.89123607485</v>
          </cell>
          <cell r="M40">
            <v>573941.10097208677</v>
          </cell>
          <cell r="N40">
            <v>3460217.2334816414</v>
          </cell>
        </row>
        <row r="41">
          <cell r="A41" t="str">
            <v>Networks Maint/ Tech Advise</v>
          </cell>
          <cell r="B41">
            <v>0</v>
          </cell>
          <cell r="C41">
            <v>0</v>
          </cell>
          <cell r="D41">
            <v>0</v>
          </cell>
          <cell r="E41">
            <v>0</v>
          </cell>
          <cell r="F41">
            <v>0</v>
          </cell>
          <cell r="G41">
            <v>0</v>
          </cell>
          <cell r="H41">
            <v>0</v>
          </cell>
          <cell r="I41">
            <v>0</v>
          </cell>
          <cell r="J41">
            <v>0</v>
          </cell>
          <cell r="K41">
            <v>0</v>
          </cell>
          <cell r="L41">
            <v>0</v>
          </cell>
          <cell r="M41">
            <v>0</v>
          </cell>
          <cell r="N41">
            <v>0</v>
          </cell>
        </row>
        <row r="42">
          <cell r="A42" t="str">
            <v>Advertising</v>
          </cell>
          <cell r="B42">
            <v>0</v>
          </cell>
          <cell r="C42">
            <v>0</v>
          </cell>
          <cell r="D42">
            <v>0</v>
          </cell>
          <cell r="E42">
            <v>0</v>
          </cell>
          <cell r="F42">
            <v>0</v>
          </cell>
          <cell r="G42">
            <v>2182876.5836742781</v>
          </cell>
          <cell r="H42">
            <v>2269229.2056515384</v>
          </cell>
          <cell r="I42">
            <v>2316624.7200000002</v>
          </cell>
          <cell r="J42">
            <v>2355985.7326337849</v>
          </cell>
          <cell r="K42">
            <v>2452983.9751264318</v>
          </cell>
          <cell r="L42">
            <v>2510338.3330519083</v>
          </cell>
          <cell r="M42">
            <v>2583035.6419265475</v>
          </cell>
          <cell r="N42">
            <v>16671074.19206449</v>
          </cell>
        </row>
        <row r="43">
          <cell r="A43" t="str">
            <v>Sales Promotions</v>
          </cell>
          <cell r="B43">
            <v>0</v>
          </cell>
          <cell r="C43">
            <v>0</v>
          </cell>
          <cell r="D43">
            <v>0</v>
          </cell>
          <cell r="E43">
            <v>0</v>
          </cell>
          <cell r="F43">
            <v>0</v>
          </cell>
          <cell r="G43">
            <v>0</v>
          </cell>
          <cell r="H43">
            <v>0</v>
          </cell>
          <cell r="I43">
            <v>0</v>
          </cell>
          <cell r="J43">
            <v>0</v>
          </cell>
          <cell r="K43">
            <v>0</v>
          </cell>
          <cell r="L43">
            <v>0</v>
          </cell>
          <cell r="M43">
            <v>0</v>
          </cell>
          <cell r="N43">
            <v>0</v>
          </cell>
        </row>
        <row r="44">
          <cell r="A44" t="str">
            <v>IPLC Other costs</v>
          </cell>
          <cell r="B44">
            <v>636292.32999999996</v>
          </cell>
          <cell r="C44">
            <v>3165065.67</v>
          </cell>
          <cell r="D44">
            <v>3409838.12</v>
          </cell>
          <cell r="E44">
            <v>230933.58</v>
          </cell>
          <cell r="F44">
            <v>279044.87</v>
          </cell>
          <cell r="G44">
            <v>503302.46228758246</v>
          </cell>
          <cell r="H44">
            <v>520207.32264195569</v>
          </cell>
          <cell r="I44">
            <v>562755.14</v>
          </cell>
          <cell r="J44">
            <v>605784.92282416311</v>
          </cell>
          <cell r="K44">
            <v>417550.41574525874</v>
          </cell>
          <cell r="L44">
            <v>435276.37987186247</v>
          </cell>
          <cell r="M44">
            <v>485265.60503566742</v>
          </cell>
          <cell r="N44">
            <v>11251316.818406491</v>
          </cell>
        </row>
        <row r="45">
          <cell r="A45" t="str">
            <v>Interconnection port charges</v>
          </cell>
          <cell r="B45">
            <v>15502.88</v>
          </cell>
          <cell r="C45">
            <v>-8389</v>
          </cell>
          <cell r="D45">
            <v>70666.679999999993</v>
          </cell>
          <cell r="E45">
            <v>81846.17</v>
          </cell>
          <cell r="F45">
            <v>50259.09</v>
          </cell>
          <cell r="G45">
            <v>0</v>
          </cell>
          <cell r="H45">
            <v>0</v>
          </cell>
          <cell r="J45">
            <v>0</v>
          </cell>
          <cell r="K45">
            <v>0</v>
          </cell>
          <cell r="L45">
            <v>0</v>
          </cell>
          <cell r="M45">
            <v>0</v>
          </cell>
          <cell r="N45">
            <v>209885.81999999998</v>
          </cell>
        </row>
        <row r="46">
          <cell r="A46" t="str">
            <v>Global Card Commission</v>
          </cell>
          <cell r="B46">
            <v>0</v>
          </cell>
          <cell r="C46">
            <v>0</v>
          </cell>
          <cell r="D46">
            <v>0</v>
          </cell>
          <cell r="E46">
            <v>0</v>
          </cell>
          <cell r="F46">
            <v>0</v>
          </cell>
          <cell r="G46">
            <v>205912.46574871987</v>
          </cell>
          <cell r="H46">
            <v>214052.30089989878</v>
          </cell>
          <cell r="I46">
            <v>222513.97</v>
          </cell>
          <cell r="J46">
            <v>231310.21391865631</v>
          </cell>
          <cell r="K46">
            <v>240454.25201791344</v>
          </cell>
          <cell r="L46">
            <v>249959.84385456468</v>
          </cell>
          <cell r="M46">
            <v>259841.2890128608</v>
          </cell>
          <cell r="N46">
            <v>1624044.3354526139</v>
          </cell>
        </row>
        <row r="47">
          <cell r="A47" t="str">
            <v>Global Card Printing Cost</v>
          </cell>
          <cell r="B47">
            <v>0</v>
          </cell>
          <cell r="C47">
            <v>13897</v>
          </cell>
          <cell r="D47">
            <v>56036.5</v>
          </cell>
          <cell r="E47">
            <v>29705.27</v>
          </cell>
          <cell r="F47">
            <v>36748.61</v>
          </cell>
          <cell r="G47">
            <v>30886.869862307984</v>
          </cell>
          <cell r="H47">
            <v>32107.845134984815</v>
          </cell>
          <cell r="I47">
            <v>33377.1</v>
          </cell>
          <cell r="J47">
            <v>34696.532087798449</v>
          </cell>
          <cell r="K47">
            <v>36068.137802687015</v>
          </cell>
          <cell r="L47">
            <v>37493.976578184702</v>
          </cell>
          <cell r="M47">
            <v>38976.19335192912</v>
          </cell>
          <cell r="N47">
            <v>379994.03481789207</v>
          </cell>
        </row>
        <row r="48">
          <cell r="A48" t="str">
            <v>SMW E Link rental</v>
          </cell>
          <cell r="B48">
            <v>786517.01</v>
          </cell>
          <cell r="C48">
            <v>367301.01</v>
          </cell>
          <cell r="D48">
            <v>710575.18</v>
          </cell>
          <cell r="E48">
            <v>551062.18000000005</v>
          </cell>
          <cell r="F48">
            <v>578064.18000000005</v>
          </cell>
          <cell r="G48">
            <v>0</v>
          </cell>
          <cell r="H48">
            <v>0</v>
          </cell>
          <cell r="J48">
            <v>0</v>
          </cell>
          <cell r="K48">
            <v>0</v>
          </cell>
          <cell r="L48">
            <v>0</v>
          </cell>
          <cell r="M48">
            <v>0</v>
          </cell>
          <cell r="N48">
            <v>2993519.5600000005</v>
          </cell>
        </row>
        <row r="49">
          <cell r="A49" t="str">
            <v>Internet services/co location housing fee</v>
          </cell>
          <cell r="B49">
            <v>999964.97</v>
          </cell>
          <cell r="C49">
            <v>120796.39</v>
          </cell>
          <cell r="D49">
            <v>4055585.64</v>
          </cell>
          <cell r="E49">
            <v>1288040</v>
          </cell>
          <cell r="F49">
            <v>1243932.1200000001</v>
          </cell>
          <cell r="G49">
            <v>216241.65990138811</v>
          </cell>
          <cell r="H49">
            <v>217512.07965330881</v>
          </cell>
          <cell r="I49">
            <v>218789.96</v>
          </cell>
          <cell r="J49">
            <v>220075.35415460946</v>
          </cell>
          <cell r="K49">
            <v>221368.29686026782</v>
          </cell>
          <cell r="L49">
            <v>222668.83560432188</v>
          </cell>
          <cell r="M49">
            <v>223977.01501349729</v>
          </cell>
          <cell r="N49">
            <v>9248952.3211873937</v>
          </cell>
        </row>
        <row r="50">
          <cell r="A50" t="str">
            <v>International business expenditure</v>
          </cell>
          <cell r="B50">
            <v>0</v>
          </cell>
          <cell r="C50">
            <v>0</v>
          </cell>
          <cell r="D50">
            <v>0</v>
          </cell>
          <cell r="E50">
            <v>0</v>
          </cell>
          <cell r="F50">
            <v>0</v>
          </cell>
          <cell r="G50">
            <v>0</v>
          </cell>
          <cell r="H50">
            <v>0</v>
          </cell>
          <cell r="I50">
            <v>0</v>
          </cell>
          <cell r="J50">
            <v>0</v>
          </cell>
          <cell r="K50">
            <v>0</v>
          </cell>
          <cell r="L50">
            <v>0</v>
          </cell>
          <cell r="M50">
            <v>0</v>
          </cell>
          <cell r="N50">
            <v>0</v>
          </cell>
        </row>
        <row r="51">
          <cell r="A51" t="str">
            <v>TOTAL DIRECT COST</v>
          </cell>
          <cell r="B51">
            <v>134592017.68000001</v>
          </cell>
          <cell r="C51">
            <v>112470131.79000001</v>
          </cell>
          <cell r="D51">
            <v>105143571.67000002</v>
          </cell>
          <cell r="E51">
            <v>144300360.01000002</v>
          </cell>
          <cell r="F51">
            <v>135265401.64000002</v>
          </cell>
          <cell r="G51">
            <v>81974823.052703679</v>
          </cell>
          <cell r="H51">
            <v>87176180.794423446</v>
          </cell>
          <cell r="I51">
            <v>89159782.119999975</v>
          </cell>
          <cell r="J51">
            <v>90801929.448511764</v>
          </cell>
          <cell r="K51">
            <v>93597263.000598982</v>
          </cell>
          <cell r="L51">
            <v>96027595.009778008</v>
          </cell>
          <cell r="M51">
            <v>98392957.65688017</v>
          </cell>
          <cell r="N51">
            <v>1268902013.8728962</v>
          </cell>
        </row>
        <row r="62">
          <cell r="A62" t="str">
            <v>Value Added Services</v>
          </cell>
          <cell r="B62">
            <v>3182024.5160000003</v>
          </cell>
          <cell r="C62">
            <v>2488873.3000000003</v>
          </cell>
          <cell r="D62">
            <v>3845868.5120000001</v>
          </cell>
          <cell r="E62">
            <v>5781666.6840000004</v>
          </cell>
          <cell r="F62">
            <v>5485628.5120000001</v>
          </cell>
          <cell r="G62">
            <v>2738256.5720000002</v>
          </cell>
          <cell r="H62">
            <v>2759089.9040000001</v>
          </cell>
          <cell r="I62">
            <v>1217289.8541122801</v>
          </cell>
          <cell r="J62">
            <v>1217289.8541122805</v>
          </cell>
          <cell r="K62">
            <v>1217289.8541122805</v>
          </cell>
          <cell r="L62">
            <v>1285919.7141122804</v>
          </cell>
          <cell r="M62">
            <v>1338003.0441122805</v>
          </cell>
        </row>
        <row r="63">
          <cell r="A63" t="str">
            <v>Isp Revenue</v>
          </cell>
          <cell r="B63">
            <v>4773036.7740000002</v>
          </cell>
          <cell r="C63">
            <v>3733309.9499999997</v>
          </cell>
          <cell r="D63">
            <v>5768802.7679999992</v>
          </cell>
          <cell r="E63">
            <v>8672500.0260000005</v>
          </cell>
          <cell r="F63">
            <v>8228442.7679999992</v>
          </cell>
          <cell r="G63">
            <v>4107384.8579999995</v>
          </cell>
          <cell r="H63">
            <v>4138634.8559999997</v>
          </cell>
          <cell r="I63">
            <v>5628351.574</v>
          </cell>
          <cell r="J63">
            <v>5628351.574</v>
          </cell>
          <cell r="K63">
            <v>5628351.574</v>
          </cell>
          <cell r="L63">
            <v>5628351.574</v>
          </cell>
          <cell r="M63">
            <v>9343551.5739999991</v>
          </cell>
        </row>
        <row r="64">
          <cell r="B64">
            <v>7955061.290000001</v>
          </cell>
          <cell r="C64">
            <v>6222183.25</v>
          </cell>
          <cell r="D64">
            <v>9614671.2799999993</v>
          </cell>
          <cell r="E64">
            <v>14454166.710000001</v>
          </cell>
          <cell r="F64">
            <v>13714071.279999999</v>
          </cell>
          <cell r="G64">
            <v>6845641.4299999997</v>
          </cell>
          <cell r="H64">
            <v>6897724.7599999998</v>
          </cell>
          <cell r="I64">
            <v>6845641.4281122796</v>
          </cell>
          <cell r="J64">
            <v>6845641.4281122806</v>
          </cell>
          <cell r="K64">
            <v>6845641.4281122806</v>
          </cell>
          <cell r="L64">
            <v>6914271.2881122809</v>
          </cell>
          <cell r="M64">
            <v>10681554.618112279</v>
          </cell>
        </row>
        <row r="65">
          <cell r="A65" t="str">
            <v>Bad Debts</v>
          </cell>
          <cell r="B65">
            <v>-600000</v>
          </cell>
          <cell r="C65">
            <v>540999.65</v>
          </cell>
          <cell r="D65">
            <v>-107256.62</v>
          </cell>
          <cell r="E65">
            <v>-618954.07999999996</v>
          </cell>
          <cell r="F65">
            <v>-1094344.33</v>
          </cell>
          <cell r="G65">
            <v>-568609.74500000011</v>
          </cell>
          <cell r="H65">
            <v>-568609.74500000011</v>
          </cell>
          <cell r="I65">
            <v>-568609.74500000011</v>
          </cell>
          <cell r="J65">
            <v>-568609.74500000011</v>
          </cell>
          <cell r="K65">
            <v>-568609.74500000011</v>
          </cell>
          <cell r="L65">
            <v>-568609.74500000011</v>
          </cell>
          <cell r="M65">
            <v>-568609.74500000011</v>
          </cell>
        </row>
        <row r="68">
          <cell r="A68">
            <v>30738473.620000001</v>
          </cell>
        </row>
        <row r="72">
          <cell r="A72" t="str">
            <v xml:space="preserve">   </v>
          </cell>
        </row>
        <row r="73">
          <cell r="A73" t="str">
            <v>DIRECT COST</v>
          </cell>
          <cell r="B73" t="str">
            <v>January</v>
          </cell>
          <cell r="C73" t="str">
            <v>February</v>
          </cell>
          <cell r="D73" t="str">
            <v>March</v>
          </cell>
          <cell r="E73" t="str">
            <v>April</v>
          </cell>
          <cell r="F73" t="str">
            <v>May</v>
          </cell>
          <cell r="G73" t="str">
            <v>June</v>
          </cell>
          <cell r="H73" t="str">
            <v>July</v>
          </cell>
          <cell r="I73" t="str">
            <v>August</v>
          </cell>
          <cell r="J73" t="str">
            <v>September</v>
          </cell>
          <cell r="K73" t="str">
            <v>October</v>
          </cell>
          <cell r="L73" t="str">
            <v>November</v>
          </cell>
          <cell r="M73" t="str">
            <v>December</v>
          </cell>
        </row>
        <row r="74">
          <cell r="B74" t="str">
            <v>Revised Budget</v>
          </cell>
          <cell r="C74" t="str">
            <v>Revised Budget</v>
          </cell>
          <cell r="D74" t="str">
            <v>Revised Budget</v>
          </cell>
          <cell r="E74" t="str">
            <v>Revised Budget</v>
          </cell>
          <cell r="F74" t="str">
            <v>Revised Budget</v>
          </cell>
          <cell r="G74" t="str">
            <v>Revised Budget</v>
          </cell>
          <cell r="H74" t="str">
            <v>Revised Budget</v>
          </cell>
          <cell r="I74" t="str">
            <v>Revised Budget</v>
          </cell>
          <cell r="J74" t="str">
            <v>Revised Budget</v>
          </cell>
          <cell r="K74" t="str">
            <v>Revised Budget</v>
          </cell>
          <cell r="L74" t="str">
            <v>Revised Budget</v>
          </cell>
          <cell r="M74" t="str">
            <v>Revised Budget</v>
          </cell>
        </row>
        <row r="75">
          <cell r="A75" t="str">
            <v xml:space="preserve">Lease rental </v>
          </cell>
          <cell r="B75">
            <v>0</v>
          </cell>
          <cell r="C75">
            <v>0</v>
          </cell>
          <cell r="D75">
            <v>0</v>
          </cell>
          <cell r="E75">
            <v>0</v>
          </cell>
          <cell r="F75">
            <v>0</v>
          </cell>
          <cell r="G75">
            <v>0</v>
          </cell>
          <cell r="H75">
            <v>0</v>
          </cell>
          <cell r="I75">
            <v>0</v>
          </cell>
          <cell r="J75">
            <v>0</v>
          </cell>
          <cell r="K75">
            <v>0</v>
          </cell>
          <cell r="L75">
            <v>0</v>
          </cell>
          <cell r="M75">
            <v>0</v>
          </cell>
        </row>
        <row r="76">
          <cell r="A76" t="str">
            <v xml:space="preserve">Link Charges-Satellite </v>
          </cell>
          <cell r="B76">
            <v>983134.43266499985</v>
          </cell>
          <cell r="C76">
            <v>793567.35314999998</v>
          </cell>
          <cell r="D76">
            <v>1096533.00801</v>
          </cell>
          <cell r="E76">
            <v>1276671.1676399999</v>
          </cell>
          <cell r="F76">
            <v>1687201.6792949999</v>
          </cell>
          <cell r="G76">
            <v>696891.08808000002</v>
          </cell>
          <cell r="H76">
            <v>696891.08808000002</v>
          </cell>
          <cell r="I76">
            <v>696891.08808000002</v>
          </cell>
          <cell r="J76">
            <v>696891.08808000002</v>
          </cell>
          <cell r="K76">
            <v>696891.08808000002</v>
          </cell>
          <cell r="L76">
            <v>696891.08808000002</v>
          </cell>
          <cell r="M76">
            <v>1085010.68808</v>
          </cell>
        </row>
        <row r="77">
          <cell r="A77" t="str">
            <v>Networks Maint/ Tech Advise</v>
          </cell>
          <cell r="B77">
            <v>9268.607446</v>
          </cell>
          <cell r="C77">
            <v>7481.4430600000014</v>
          </cell>
          <cell r="D77">
            <v>10337.684924000001</v>
          </cell>
          <cell r="E77">
            <v>12035.957136000003</v>
          </cell>
          <cell r="F77">
            <v>15906.278458000003</v>
          </cell>
          <cell r="G77">
            <v>6570.0169920000017</v>
          </cell>
          <cell r="H77">
            <v>6570.0169920000017</v>
          </cell>
          <cell r="I77">
            <v>6570.0169920000017</v>
          </cell>
          <cell r="J77">
            <v>6570.0169920000017</v>
          </cell>
          <cell r="K77">
            <v>6570.0169920000017</v>
          </cell>
          <cell r="L77">
            <v>6570.0169920000017</v>
          </cell>
          <cell r="M77">
            <v>10229.056992000002</v>
          </cell>
        </row>
        <row r="78">
          <cell r="A78" t="str">
            <v>Maintenance Service Contract</v>
          </cell>
          <cell r="B78">
            <v>0</v>
          </cell>
          <cell r="C78">
            <v>0</v>
          </cell>
          <cell r="D78">
            <v>0</v>
          </cell>
          <cell r="E78">
            <v>0</v>
          </cell>
          <cell r="F78">
            <v>0</v>
          </cell>
          <cell r="G78">
            <v>0</v>
          </cell>
          <cell r="H78">
            <v>0</v>
          </cell>
          <cell r="I78">
            <v>0</v>
          </cell>
          <cell r="J78">
            <v>0</v>
          </cell>
          <cell r="K78">
            <v>0</v>
          </cell>
          <cell r="L78">
            <v>0</v>
          </cell>
          <cell r="M78">
            <v>0</v>
          </cell>
        </row>
        <row r="79">
          <cell r="A79" t="str">
            <v>Content Management</v>
          </cell>
          <cell r="B79">
            <v>714344.81673099997</v>
          </cell>
          <cell r="C79">
            <v>576605.50441000005</v>
          </cell>
          <cell r="D79">
            <v>796740.14521400002</v>
          </cell>
          <cell r="E79">
            <v>927628.41069599998</v>
          </cell>
          <cell r="F79">
            <v>1225919.6040129999</v>
          </cell>
          <cell r="G79">
            <v>506360.59531200002</v>
          </cell>
          <cell r="H79">
            <v>506360.59531200002</v>
          </cell>
          <cell r="I79">
            <v>506360.59531200002</v>
          </cell>
          <cell r="J79">
            <v>506360.59531200002</v>
          </cell>
          <cell r="K79">
            <v>506360.59531200002</v>
          </cell>
          <cell r="L79">
            <v>506360.59531200002</v>
          </cell>
          <cell r="M79">
            <v>788368.03531199996</v>
          </cell>
        </row>
        <row r="80">
          <cell r="A80" t="str">
            <v>Cost of sales</v>
          </cell>
          <cell r="B80">
            <v>1042718.337675</v>
          </cell>
          <cell r="C80">
            <v>841662.34425000008</v>
          </cell>
          <cell r="D80">
            <v>1162989.5539500001</v>
          </cell>
          <cell r="E80">
            <v>1354045.1777999999</v>
          </cell>
          <cell r="F80">
            <v>1789456.3265250002</v>
          </cell>
          <cell r="G80">
            <v>739126.91159999999</v>
          </cell>
          <cell r="H80">
            <v>739126.91159999999</v>
          </cell>
          <cell r="I80">
            <v>739126.91159999999</v>
          </cell>
          <cell r="J80">
            <v>739126.91159999999</v>
          </cell>
          <cell r="K80">
            <v>739126.91159999999</v>
          </cell>
          <cell r="L80">
            <v>739126.91159999999</v>
          </cell>
          <cell r="M80">
            <v>1150768.9116</v>
          </cell>
        </row>
        <row r="81">
          <cell r="A81" t="str">
            <v>Advertising</v>
          </cell>
          <cell r="B81">
            <v>0</v>
          </cell>
          <cell r="C81">
            <v>0</v>
          </cell>
          <cell r="D81">
            <v>0</v>
          </cell>
          <cell r="E81">
            <v>0</v>
          </cell>
          <cell r="F81">
            <v>0</v>
          </cell>
          <cell r="G81">
            <v>0</v>
          </cell>
          <cell r="H81">
            <v>0</v>
          </cell>
          <cell r="I81">
            <v>0</v>
          </cell>
          <cell r="J81">
            <v>0</v>
          </cell>
          <cell r="K81">
            <v>0</v>
          </cell>
          <cell r="L81">
            <v>0</v>
          </cell>
          <cell r="M81">
            <v>0</v>
          </cell>
        </row>
        <row r="82">
          <cell r="A82" t="str">
            <v>Printing - Billing</v>
          </cell>
          <cell r="B82">
            <v>34426.256227999998</v>
          </cell>
          <cell r="C82">
            <v>27788.217080000002</v>
          </cell>
          <cell r="D82">
            <v>38397.115431999999</v>
          </cell>
          <cell r="E82">
            <v>44704.983648000001</v>
          </cell>
          <cell r="F82">
            <v>59080.462844000001</v>
          </cell>
          <cell r="G82">
            <v>24402.920256000001</v>
          </cell>
          <cell r="H82">
            <v>24402.920256000001</v>
          </cell>
          <cell r="I82">
            <v>24402.920256000001</v>
          </cell>
          <cell r="J82">
            <v>24402.920256000001</v>
          </cell>
          <cell r="K82">
            <v>24402.920256000001</v>
          </cell>
          <cell r="L82">
            <v>24402.920256000001</v>
          </cell>
          <cell r="M82">
            <v>37993.640255999999</v>
          </cell>
        </row>
        <row r="83">
          <cell r="A83" t="str">
            <v>Sales Promotion, Cus. Sve &amp; Retention</v>
          </cell>
          <cell r="B83">
            <v>0</v>
          </cell>
          <cell r="C83">
            <v>0</v>
          </cell>
          <cell r="D83">
            <v>0</v>
          </cell>
          <cell r="E83">
            <v>0</v>
          </cell>
          <cell r="F83">
            <v>0</v>
          </cell>
          <cell r="G83">
            <v>0</v>
          </cell>
          <cell r="H83">
            <v>0</v>
          </cell>
          <cell r="I83">
            <v>0</v>
          </cell>
          <cell r="J83">
            <v>0</v>
          </cell>
          <cell r="K83">
            <v>0</v>
          </cell>
          <cell r="L83">
            <v>0</v>
          </cell>
          <cell r="M83">
            <v>0</v>
          </cell>
        </row>
        <row r="84">
          <cell r="A84" t="str">
            <v>Direct Expenese-ISP</v>
          </cell>
          <cell r="B84">
            <v>3249970.9966010004</v>
          </cell>
          <cell r="C84">
            <v>2623314.5701100007</v>
          </cell>
          <cell r="D84">
            <v>3624835.3779940004</v>
          </cell>
          <cell r="E84">
            <v>4220322.398616001</v>
          </cell>
          <cell r="F84">
            <v>5577422.9250230007</v>
          </cell>
          <cell r="G84">
            <v>2303729.5295520006</v>
          </cell>
          <cell r="H84">
            <v>2303729.5295520006</v>
          </cell>
          <cell r="I84">
            <v>2303729.5295520006</v>
          </cell>
          <cell r="J84">
            <v>2303729.5295520006</v>
          </cell>
          <cell r="K84">
            <v>2303729.5295520006</v>
          </cell>
          <cell r="L84">
            <v>2303729.5295520006</v>
          </cell>
          <cell r="M84">
            <v>3586745.7695520003</v>
          </cell>
        </row>
        <row r="85">
          <cell r="A85" t="str">
            <v>License Fees</v>
          </cell>
          <cell r="B85">
            <v>440258.85368499998</v>
          </cell>
          <cell r="C85">
            <v>355368.54535000003</v>
          </cell>
          <cell r="D85">
            <v>491040.03389000002</v>
          </cell>
          <cell r="E85">
            <v>571707.96396000008</v>
          </cell>
          <cell r="F85">
            <v>755548.22675500007</v>
          </cell>
          <cell r="G85">
            <v>312075.80712000001</v>
          </cell>
          <cell r="H85">
            <v>312075.80712000001</v>
          </cell>
          <cell r="I85">
            <v>312075.80712000001</v>
          </cell>
          <cell r="J85">
            <v>312075.80712000001</v>
          </cell>
          <cell r="K85">
            <v>312075.80712000001</v>
          </cell>
          <cell r="L85">
            <v>312075.80712000001</v>
          </cell>
          <cell r="M85">
            <v>485880.20712000004</v>
          </cell>
        </row>
        <row r="86">
          <cell r="A86" t="str">
            <v>IBU field service revenue</v>
          </cell>
          <cell r="B86">
            <v>146311.58896899997</v>
          </cell>
          <cell r="C86">
            <v>118099.92259</v>
          </cell>
          <cell r="D86">
            <v>163187.740586</v>
          </cell>
          <cell r="E86">
            <v>189996.18050399999</v>
          </cell>
          <cell r="F86">
            <v>251091.967087</v>
          </cell>
          <cell r="G86">
            <v>103712.41108799999</v>
          </cell>
          <cell r="H86">
            <v>103712.41108799999</v>
          </cell>
          <cell r="I86">
            <v>103712.41108799999</v>
          </cell>
          <cell r="J86">
            <v>103712.41108799999</v>
          </cell>
          <cell r="K86">
            <v>103712.41108799999</v>
          </cell>
          <cell r="L86">
            <v>103712.41108799999</v>
          </cell>
          <cell r="M86">
            <v>161472.97108799999</v>
          </cell>
        </row>
        <row r="87">
          <cell r="A87" t="str">
            <v>Sales Commission</v>
          </cell>
          <cell r="B87">
            <v>0</v>
          </cell>
          <cell r="C87">
            <v>0</v>
          </cell>
          <cell r="D87">
            <v>0</v>
          </cell>
          <cell r="E87">
            <v>0</v>
          </cell>
          <cell r="F87">
            <v>0</v>
          </cell>
          <cell r="G87">
            <v>0</v>
          </cell>
          <cell r="H87">
            <v>0</v>
          </cell>
          <cell r="I87">
            <v>0</v>
          </cell>
          <cell r="J87">
            <v>0</v>
          </cell>
          <cell r="K87">
            <v>0</v>
          </cell>
          <cell r="L87">
            <v>0</v>
          </cell>
          <cell r="M87">
            <v>0</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FA DTL"/>
      <sheetName val="DTL Debt "/>
      <sheetName val="DBN Debt"/>
      <sheetName val="cellelur DTL"/>
      <sheetName val="ESOS Shares exercised"/>
      <sheetName val="Fixed"/>
      <sheetName val="cellular"/>
      <sheetName val="Control"/>
      <sheetName val="Financials"/>
      <sheetName val="DC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1">
          <cell r="A11" t="str">
            <v>Global card revenue</v>
          </cell>
        </row>
      </sheetData>
      <sheetData sheetId="15"/>
      <sheetData sheetId="16">
        <row r="9">
          <cell r="A9" t="str">
            <v>FIXED  ASSETS</v>
          </cell>
        </row>
      </sheetData>
      <sheetData sheetId="17">
        <row r="2">
          <cell r="B2" t="str">
            <v>Revise Budgets - 2005</v>
          </cell>
          <cell r="C2">
            <v>9</v>
          </cell>
        </row>
        <row r="4">
          <cell r="C4">
            <v>1</v>
          </cell>
          <cell r="D4">
            <v>2</v>
          </cell>
          <cell r="E4">
            <v>3</v>
          </cell>
          <cell r="F4">
            <v>4</v>
          </cell>
          <cell r="G4">
            <v>5</v>
          </cell>
          <cell r="H4">
            <v>6</v>
          </cell>
          <cell r="I4">
            <v>7</v>
          </cell>
          <cell r="J4">
            <v>8</v>
          </cell>
          <cell r="K4">
            <v>9</v>
          </cell>
          <cell r="L4">
            <v>10</v>
          </cell>
          <cell r="M4">
            <v>11</v>
          </cell>
          <cell r="N4">
            <v>12</v>
          </cell>
        </row>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cell r="N5">
            <v>20815802078.615799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cell r="N7">
            <v>3967607951.3999996</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cell r="N12">
            <v>352022091.77678216</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cell r="N13">
            <v>2800362976.2803888</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cell r="N14">
            <v>56821399.318144873</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cell r="N15">
            <v>49138747.136198692</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cell r="N16">
            <v>689942468.37644243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cell r="N17">
            <v>2083042318.7261913</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cell r="N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cell r="N19">
            <v>6031330001.6141481</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cell r="N21">
            <v>6031430001.6141481</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cell r="N22">
            <v>1224424667.0496771</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cell r="N23">
            <v>1312667187.7826242</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cell r="N24">
            <v>1636464059.4883223</v>
          </cell>
        </row>
        <row r="25">
          <cell r="B25" t="str">
            <v>Amount Due to TMI Lanka</v>
          </cell>
          <cell r="C25">
            <v>0</v>
          </cell>
          <cell r="D25">
            <v>0</v>
          </cell>
          <cell r="E25">
            <v>0</v>
          </cell>
          <cell r="F25">
            <v>0</v>
          </cell>
          <cell r="G25">
            <v>0</v>
          </cell>
          <cell r="H25">
            <v>0</v>
          </cell>
          <cell r="I25">
            <v>0</v>
          </cell>
          <cell r="J25">
            <v>0</v>
          </cell>
          <cell r="K25">
            <v>0</v>
          </cell>
          <cell r="L25">
            <v>0</v>
          </cell>
          <cell r="M25">
            <v>0</v>
          </cell>
          <cell r="N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cell r="N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cell r="N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cell r="N28">
            <v>0</v>
          </cell>
        </row>
        <row r="29">
          <cell r="B29" t="str">
            <v>Dividend payable</v>
          </cell>
          <cell r="C29">
            <v>0</v>
          </cell>
          <cell r="D29">
            <v>0</v>
          </cell>
          <cell r="E29">
            <v>0</v>
          </cell>
          <cell r="F29">
            <v>0</v>
          </cell>
          <cell r="G29">
            <v>0</v>
          </cell>
          <cell r="H29">
            <v>0</v>
          </cell>
          <cell r="I29">
            <v>0</v>
          </cell>
          <cell r="J29">
            <v>0</v>
          </cell>
          <cell r="K29">
            <v>0</v>
          </cell>
          <cell r="L29">
            <v>0</v>
          </cell>
          <cell r="M29">
            <v>0</v>
          </cell>
          <cell r="N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cell r="N30">
            <v>4173555914.3206234</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cell r="N31">
            <v>30501184117.30864</v>
          </cell>
        </row>
        <row r="32">
          <cell r="B32" t="str">
            <v>EQUITY</v>
          </cell>
          <cell r="C32">
            <v>0</v>
          </cell>
          <cell r="D32">
            <v>0</v>
          </cell>
          <cell r="E32">
            <v>0</v>
          </cell>
          <cell r="F32">
            <v>0</v>
          </cell>
          <cell r="G32">
            <v>0</v>
          </cell>
          <cell r="H32">
            <v>0</v>
          </cell>
          <cell r="I32">
            <v>0</v>
          </cell>
          <cell r="J32">
            <v>0</v>
          </cell>
          <cell r="K32">
            <v>0</v>
          </cell>
          <cell r="L32">
            <v>0</v>
          </cell>
          <cell r="M32">
            <v>0</v>
          </cell>
          <cell r="N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cell r="N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cell r="N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cell r="N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cell r="N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cell r="N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cell r="N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cell r="N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cell r="N40">
            <v>-380</v>
          </cell>
        </row>
        <row r="41">
          <cell r="B41" t="str">
            <v>Retained Earnings</v>
          </cell>
          <cell r="C41">
            <v>0</v>
          </cell>
          <cell r="D41">
            <v>0</v>
          </cell>
          <cell r="E41">
            <v>0</v>
          </cell>
          <cell r="F41">
            <v>0</v>
          </cell>
          <cell r="G41">
            <v>0</v>
          </cell>
          <cell r="H41">
            <v>0</v>
          </cell>
          <cell r="I41">
            <v>0</v>
          </cell>
          <cell r="J41">
            <v>0</v>
          </cell>
          <cell r="K41">
            <v>0</v>
          </cell>
          <cell r="L41">
            <v>0</v>
          </cell>
          <cell r="M41">
            <v>0</v>
          </cell>
          <cell r="N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cell r="N42">
            <v>4564302959.030345</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cell r="N43">
            <v>13803479706.030346</v>
          </cell>
        </row>
        <row r="44">
          <cell r="B44" t="str">
            <v>LONG TERM LIABILTIES</v>
          </cell>
          <cell r="C44">
            <v>0</v>
          </cell>
          <cell r="D44">
            <v>0</v>
          </cell>
          <cell r="E44">
            <v>0</v>
          </cell>
          <cell r="F44">
            <v>0</v>
          </cell>
          <cell r="G44">
            <v>0</v>
          </cell>
          <cell r="H44">
            <v>0</v>
          </cell>
          <cell r="I44">
            <v>0</v>
          </cell>
          <cell r="J44">
            <v>0</v>
          </cell>
          <cell r="K44">
            <v>0</v>
          </cell>
          <cell r="L44">
            <v>0</v>
          </cell>
          <cell r="M44">
            <v>0</v>
          </cell>
          <cell r="N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cell r="N45">
            <v>7520139825.6896544</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cell r="N46">
            <v>5280476310.7221603</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cell r="N48">
            <v>0</v>
          </cell>
        </row>
        <row r="49">
          <cell r="B49" t="str">
            <v>Deffered Tax</v>
          </cell>
          <cell r="C49">
            <v>0</v>
          </cell>
          <cell r="D49">
            <v>0</v>
          </cell>
          <cell r="E49">
            <v>0</v>
          </cell>
          <cell r="F49">
            <v>0</v>
          </cell>
          <cell r="G49">
            <v>0</v>
          </cell>
          <cell r="H49">
            <v>0</v>
          </cell>
          <cell r="I49">
            <v>0</v>
          </cell>
          <cell r="J49">
            <v>0</v>
          </cell>
          <cell r="K49">
            <v>0</v>
          </cell>
          <cell r="L49">
            <v>0</v>
          </cell>
          <cell r="M49">
            <v>0</v>
          </cell>
          <cell r="N49">
            <v>0</v>
          </cell>
        </row>
        <row r="50">
          <cell r="B50" t="str">
            <v>Lease creditors</v>
          </cell>
          <cell r="C50">
            <v>51254000</v>
          </cell>
          <cell r="D50">
            <v>47330000</v>
          </cell>
          <cell r="E50">
            <v>44748000</v>
          </cell>
          <cell r="F50">
            <v>42328000</v>
          </cell>
          <cell r="G50">
            <v>39907000</v>
          </cell>
          <cell r="H50">
            <v>45925672.857500002</v>
          </cell>
          <cell r="I50">
            <v>44402405.760625005</v>
          </cell>
          <cell r="J50">
            <v>42902888.663750008</v>
          </cell>
          <cell r="K50">
            <v>41403371.566875011</v>
          </cell>
          <cell r="L50">
            <v>39947766.511666678</v>
          </cell>
          <cell r="M50">
            <v>38492161.456458345</v>
          </cell>
          <cell r="N50">
            <v>37088408.234583348</v>
          </cell>
        </row>
        <row r="51">
          <cell r="B51" t="str">
            <v>TOTAL LONG TERM LIABILITIES</v>
          </cell>
          <cell r="C51">
            <v>6846595000</v>
          </cell>
          <cell r="D51">
            <v>6842507000</v>
          </cell>
          <cell r="E51">
            <v>6774039000</v>
          </cell>
          <cell r="F51">
            <v>7283570000</v>
          </cell>
          <cell r="G51">
            <v>6323465000</v>
          </cell>
          <cell r="H51">
            <v>10224971390.226675</v>
          </cell>
          <cell r="I51">
            <v>12762268738.947252</v>
          </cell>
          <cell r="J51">
            <v>13648751906.633343</v>
          </cell>
          <cell r="K51">
            <v>14460315763.974609</v>
          </cell>
          <cell r="L51">
            <v>15340180774.736853</v>
          </cell>
          <cell r="M51">
            <v>16229604406.188749</v>
          </cell>
          <cell r="N51">
            <v>16697704544.646395</v>
          </cell>
        </row>
        <row r="52">
          <cell r="B52" t="str">
            <v>TOTAL FUNDING</v>
          </cell>
          <cell r="C52">
            <v>16226369250.857573</v>
          </cell>
          <cell r="D52">
            <v>16742638684.39698</v>
          </cell>
          <cell r="E52">
            <v>14349076585.376963</v>
          </cell>
          <cell r="F52">
            <v>15462144135.596497</v>
          </cell>
          <cell r="G52">
            <v>16049057808.694296</v>
          </cell>
          <cell r="H52">
            <v>20354394008.390198</v>
          </cell>
          <cell r="I52">
            <v>23293815615.813217</v>
          </cell>
          <cell r="J52">
            <v>26977110508.661461</v>
          </cell>
          <cell r="K52">
            <v>28267738293.620167</v>
          </cell>
          <cell r="L52">
            <v>29666508429.153801</v>
          </cell>
          <cell r="M52">
            <v>31075915084.015755</v>
          </cell>
          <cell r="N52">
            <v>30501184250.676743</v>
          </cell>
        </row>
        <row r="54">
          <cell r="C54">
            <v>-227.85757255554199</v>
          </cell>
          <cell r="D54">
            <v>-38.746978759765625</v>
          </cell>
          <cell r="E54">
            <v>-236.10696220397949</v>
          </cell>
          <cell r="F54">
            <v>-184.27649688720703</v>
          </cell>
          <cell r="G54">
            <v>-484.65429496765137</v>
          </cell>
          <cell r="H54">
            <v>73.962650299072266</v>
          </cell>
          <cell r="I54">
            <v>491.33083343505859</v>
          </cell>
          <cell r="J54">
            <v>-352.7933349609375</v>
          </cell>
          <cell r="K54">
            <v>-364.74978256225586</v>
          </cell>
          <cell r="L54">
            <v>242.32594299316406</v>
          </cell>
          <cell r="M54">
            <v>-142.40286636352539</v>
          </cell>
          <cell r="N54">
            <v>-133.36810302734375</v>
          </cell>
        </row>
        <row r="57">
          <cell r="B57" t="str">
            <v>Revise Budgets - 2005 YTD</v>
          </cell>
          <cell r="C57">
            <v>8</v>
          </cell>
        </row>
        <row r="59">
          <cell r="C59">
            <v>1</v>
          </cell>
          <cell r="D59">
            <v>2</v>
          </cell>
          <cell r="E59">
            <v>3</v>
          </cell>
          <cell r="F59">
            <v>4</v>
          </cell>
          <cell r="G59">
            <v>5</v>
          </cell>
          <cell r="H59">
            <v>6</v>
          </cell>
          <cell r="I59">
            <v>7</v>
          </cell>
          <cell r="J59">
            <v>8</v>
          </cell>
          <cell r="K59">
            <v>9</v>
          </cell>
          <cell r="L59">
            <v>10</v>
          </cell>
          <cell r="M59">
            <v>11</v>
          </cell>
          <cell r="N59">
            <v>12</v>
          </cell>
        </row>
        <row r="60">
          <cell r="B60" t="str">
            <v>FIXED  ASSETS</v>
          </cell>
          <cell r="C60">
            <v>11773586000</v>
          </cell>
          <cell r="D60">
            <v>23849623000</v>
          </cell>
          <cell r="E60">
            <v>36394749000</v>
          </cell>
          <cell r="F60">
            <v>49276504000</v>
          </cell>
          <cell r="G60">
            <v>62077642000</v>
          </cell>
          <cell r="H60">
            <v>75084154784.118454</v>
          </cell>
          <cell r="I60">
            <v>88852671272.110138</v>
          </cell>
          <cell r="J60">
            <v>103116758774.91736</v>
          </cell>
          <cell r="K60">
            <v>117336551239.45679</v>
          </cell>
          <cell r="L60">
            <v>131765062138.64508</v>
          </cell>
          <cell r="M60">
            <v>146265050239.66553</v>
          </cell>
          <cell r="N60">
            <v>161796876007.56137</v>
          </cell>
        </row>
        <row r="61">
          <cell r="B61" t="str">
            <v>PRE-OPERATING EXPENSE</v>
          </cell>
          <cell r="C61">
            <v>0</v>
          </cell>
          <cell r="D61">
            <v>0</v>
          </cell>
          <cell r="E61">
            <v>0</v>
          </cell>
          <cell r="F61">
            <v>0</v>
          </cell>
          <cell r="G61">
            <v>0</v>
          </cell>
          <cell r="H61">
            <v>0</v>
          </cell>
          <cell r="I61">
            <v>0</v>
          </cell>
          <cell r="J61">
            <v>0</v>
          </cell>
          <cell r="K61">
            <v>0</v>
          </cell>
          <cell r="L61">
            <v>0</v>
          </cell>
          <cell r="M61">
            <v>0</v>
          </cell>
          <cell r="N61">
            <v>0</v>
          </cell>
        </row>
        <row r="62">
          <cell r="B62" t="str">
            <v>WORK-IN -PROGRESS</v>
          </cell>
          <cell r="C62">
            <v>1740995000</v>
          </cell>
          <cell r="D62">
            <v>3538346000</v>
          </cell>
          <cell r="E62">
            <v>5092974000</v>
          </cell>
          <cell r="F62">
            <v>5093074000</v>
          </cell>
          <cell r="G62">
            <v>5093174000</v>
          </cell>
          <cell r="H62">
            <v>5093274000</v>
          </cell>
          <cell r="I62">
            <v>5093374000</v>
          </cell>
          <cell r="J62">
            <v>5093474000</v>
          </cell>
          <cell r="K62">
            <v>5093574000</v>
          </cell>
          <cell r="L62">
            <v>5093674000</v>
          </cell>
          <cell r="M62">
            <v>5093774000</v>
          </cell>
          <cell r="N62">
            <v>5093874000</v>
          </cell>
        </row>
        <row r="63">
          <cell r="B63" t="str">
            <v>CWIP - Assets acquired based on vendor financing</v>
          </cell>
          <cell r="C63">
            <v>0</v>
          </cell>
          <cell r="D63">
            <v>0</v>
          </cell>
          <cell r="E63">
            <v>0</v>
          </cell>
          <cell r="F63">
            <v>511951000</v>
          </cell>
          <cell r="G63">
            <v>1023183000</v>
          </cell>
          <cell r="H63">
            <v>2415735615.817451</v>
          </cell>
          <cell r="I63">
            <v>4689608847.4523525</v>
          </cell>
          <cell r="J63">
            <v>7844802694.904705</v>
          </cell>
          <cell r="K63">
            <v>11881317158.174509</v>
          </cell>
          <cell r="L63">
            <v>16799152237.261765</v>
          </cell>
          <cell r="M63">
            <v>22598307932.16647</v>
          </cell>
          <cell r="N63">
            <v>29282284242.888626</v>
          </cell>
        </row>
        <row r="66">
          <cell r="B66" t="str">
            <v>CURRENT  ASSETS</v>
          </cell>
        </row>
        <row r="67">
          <cell r="B67" t="str">
            <v>Stocks</v>
          </cell>
          <cell r="C67">
            <v>198481000</v>
          </cell>
          <cell r="D67">
            <v>418640000</v>
          </cell>
          <cell r="E67">
            <v>655839000</v>
          </cell>
          <cell r="F67">
            <v>888190000</v>
          </cell>
          <cell r="G67">
            <v>1159661000</v>
          </cell>
          <cell r="H67">
            <v>1473218872.1939888</v>
          </cell>
          <cell r="I67">
            <v>1787873341.7893159</v>
          </cell>
          <cell r="J67">
            <v>2093741932.1446989</v>
          </cell>
          <cell r="K67">
            <v>2401200301.5885134</v>
          </cell>
          <cell r="L67">
            <v>2721289731.6800575</v>
          </cell>
          <cell r="M67">
            <v>3064230000.9631529</v>
          </cell>
          <cell r="N67">
            <v>3416252092.7399349</v>
          </cell>
        </row>
        <row r="68">
          <cell r="B68" t="str">
            <v>Trade Debtors</v>
          </cell>
          <cell r="C68">
            <v>2004025000</v>
          </cell>
          <cell r="D68">
            <v>4106151000</v>
          </cell>
          <cell r="E68">
            <v>6035433000</v>
          </cell>
          <cell r="F68">
            <v>8122528000</v>
          </cell>
          <cell r="G68">
            <v>10024448000</v>
          </cell>
          <cell r="H68">
            <v>12518640969.765072</v>
          </cell>
          <cell r="I68">
            <v>15012833941.530144</v>
          </cell>
          <cell r="J68">
            <v>17520650570.465694</v>
          </cell>
          <cell r="K68">
            <v>20044677536.141571</v>
          </cell>
          <cell r="L68">
            <v>22701636826.94154</v>
          </cell>
          <cell r="M68">
            <v>25436525317.055695</v>
          </cell>
          <cell r="N68">
            <v>28236888293.336082</v>
          </cell>
        </row>
        <row r="69">
          <cell r="B69" t="str">
            <v>Other  Debtors</v>
          </cell>
          <cell r="C69">
            <v>28959000</v>
          </cell>
          <cell r="D69">
            <v>57810000</v>
          </cell>
          <cell r="E69">
            <v>77796000</v>
          </cell>
          <cell r="F69">
            <v>99428000</v>
          </cell>
          <cell r="G69">
            <v>117232000</v>
          </cell>
          <cell r="H69">
            <v>167930320.42582968</v>
          </cell>
          <cell r="I69">
            <v>218628640.89148325</v>
          </cell>
          <cell r="J69">
            <v>269617044.33322585</v>
          </cell>
          <cell r="K69">
            <v>320935290.69679445</v>
          </cell>
          <cell r="L69">
            <v>374920900.52831346</v>
          </cell>
          <cell r="M69">
            <v>430466322.64858854</v>
          </cell>
          <cell r="N69">
            <v>487287721.9667334</v>
          </cell>
        </row>
        <row r="70">
          <cell r="B70" t="str">
            <v>Deposits</v>
          </cell>
          <cell r="C70">
            <v>35572000</v>
          </cell>
          <cell r="D70">
            <v>76109000</v>
          </cell>
          <cell r="E70">
            <v>123102000</v>
          </cell>
          <cell r="F70">
            <v>171913000</v>
          </cell>
          <cell r="G70">
            <v>221359000</v>
          </cell>
          <cell r="H70">
            <v>265202551.50576669</v>
          </cell>
          <cell r="I70">
            <v>309046103.04597282</v>
          </cell>
          <cell r="J70">
            <v>353140516.30696732</v>
          </cell>
          <cell r="K70">
            <v>397520175.41063327</v>
          </cell>
          <cell r="L70">
            <v>444206551.71142554</v>
          </cell>
          <cell r="M70">
            <v>492241842.72668958</v>
          </cell>
          <cell r="N70">
            <v>541380589.86288822</v>
          </cell>
        </row>
        <row r="71">
          <cell r="B71" t="str">
            <v>Advance &amp; Prepayments</v>
          </cell>
          <cell r="C71">
            <v>472344000</v>
          </cell>
          <cell r="D71">
            <v>944256000</v>
          </cell>
          <cell r="E71">
            <v>1346016000</v>
          </cell>
          <cell r="F71">
            <v>1740386000</v>
          </cell>
          <cell r="G71">
            <v>2125004000</v>
          </cell>
          <cell r="H71">
            <v>2740598208.4651699</v>
          </cell>
          <cell r="I71">
            <v>3356192417.4138932</v>
          </cell>
          <cell r="J71">
            <v>3975308900.8394604</v>
          </cell>
          <cell r="K71">
            <v>4598430435.9250011</v>
          </cell>
          <cell r="L71">
            <v>5253939898.0454044</v>
          </cell>
          <cell r="M71">
            <v>5928389068.6844711</v>
          </cell>
          <cell r="N71">
            <v>6618331537.0609131</v>
          </cell>
        </row>
        <row r="72">
          <cell r="B72" t="str">
            <v>Cash &amp; Bank Balance</v>
          </cell>
          <cell r="C72">
            <v>3644566023</v>
          </cell>
          <cell r="D72">
            <v>7524771668.6499996</v>
          </cell>
          <cell r="E72">
            <v>8988909017.9200001</v>
          </cell>
          <cell r="F72">
            <v>10611782969.24</v>
          </cell>
          <cell r="G72">
            <v>12539857293.279999</v>
          </cell>
          <cell r="H72">
            <v>14022481508.966297</v>
          </cell>
          <cell r="I72">
            <v>15582519506.5714</v>
          </cell>
          <cell r="J72">
            <v>18031027233.720108</v>
          </cell>
          <cell r="K72">
            <v>20314925700.524601</v>
          </cell>
          <cell r="L72">
            <v>22570661078.92392</v>
          </cell>
          <cell r="M72">
            <v>24987195731.01548</v>
          </cell>
          <cell r="N72">
            <v>27070238049.741673</v>
          </cell>
        </row>
        <row r="73">
          <cell r="B73" t="str">
            <v>Amount due from intl. Business</v>
          </cell>
          <cell r="C73">
            <v>0</v>
          </cell>
          <cell r="D73">
            <v>0</v>
          </cell>
          <cell r="E73">
            <v>0</v>
          </cell>
          <cell r="F73">
            <v>0</v>
          </cell>
          <cell r="G73">
            <v>0</v>
          </cell>
          <cell r="H73">
            <v>0</v>
          </cell>
          <cell r="I73">
            <v>0</v>
          </cell>
          <cell r="J73">
            <v>0</v>
          </cell>
          <cell r="K73">
            <v>0</v>
          </cell>
          <cell r="L73">
            <v>0</v>
          </cell>
          <cell r="M73">
            <v>0</v>
          </cell>
          <cell r="N73">
            <v>0</v>
          </cell>
        </row>
        <row r="74">
          <cell r="B74" t="str">
            <v>TOTAL CURRENT ASSETS</v>
          </cell>
          <cell r="C74">
            <v>6383947023</v>
          </cell>
          <cell r="D74">
            <v>13127737668.65</v>
          </cell>
          <cell r="E74">
            <v>17227095017.919998</v>
          </cell>
          <cell r="F74">
            <v>21634227969.239998</v>
          </cell>
          <cell r="G74">
            <v>26187561293.279999</v>
          </cell>
          <cell r="H74">
            <v>31188072431.322124</v>
          </cell>
          <cell r="I74">
            <v>36267093951.24221</v>
          </cell>
          <cell r="J74">
            <v>42243486197.810158</v>
          </cell>
          <cell r="K74">
            <v>48077689440.287117</v>
          </cell>
          <cell r="L74">
            <v>54066654987.830658</v>
          </cell>
          <cell r="M74">
            <v>60339048283.09407</v>
          </cell>
          <cell r="N74">
            <v>66370378284.708221</v>
          </cell>
        </row>
        <row r="76">
          <cell r="B76" t="str">
            <v>CURRENT  LIABILITIES</v>
          </cell>
          <cell r="C76">
            <v>6384047023</v>
          </cell>
          <cell r="D76">
            <v>13127937668.65</v>
          </cell>
          <cell r="E76">
            <v>17227395017.919998</v>
          </cell>
          <cell r="F76">
            <v>21634627969.239998</v>
          </cell>
          <cell r="G76">
            <v>26188061293.279999</v>
          </cell>
          <cell r="H76">
            <v>31188672431.322124</v>
          </cell>
          <cell r="I76">
            <v>36267793951.24221</v>
          </cell>
          <cell r="J76">
            <v>42244286197.810158</v>
          </cell>
          <cell r="K76">
            <v>48078589440.287117</v>
          </cell>
          <cell r="L76">
            <v>54067654987.830658</v>
          </cell>
          <cell r="M76">
            <v>60340148283.09407</v>
          </cell>
          <cell r="N76">
            <v>66371578284.708221</v>
          </cell>
        </row>
        <row r="77">
          <cell r="B77" t="str">
            <v>Trade  Creditors</v>
          </cell>
          <cell r="C77">
            <v>1873471000</v>
          </cell>
          <cell r="D77">
            <v>4075917000</v>
          </cell>
          <cell r="E77">
            <v>6267846000</v>
          </cell>
          <cell r="F77">
            <v>7749082000</v>
          </cell>
          <cell r="G77">
            <v>8919301000</v>
          </cell>
          <cell r="H77">
            <v>10009937077.196484</v>
          </cell>
          <cell r="I77">
            <v>11104387406.223707</v>
          </cell>
          <cell r="J77">
            <v>12168278155.285908</v>
          </cell>
          <cell r="K77">
            <v>13237698570.742655</v>
          </cell>
          <cell r="L77">
            <v>14351053110.191504</v>
          </cell>
          <cell r="M77">
            <v>15543888829.437054</v>
          </cell>
          <cell r="N77">
            <v>16768313496.486731</v>
          </cell>
        </row>
        <row r="78">
          <cell r="B78" t="str">
            <v>Customer Deposits</v>
          </cell>
          <cell r="C78">
            <v>810916000</v>
          </cell>
          <cell r="D78">
            <v>1642903000</v>
          </cell>
          <cell r="E78">
            <v>2501002000</v>
          </cell>
          <cell r="F78">
            <v>3400590000</v>
          </cell>
          <cell r="G78">
            <v>4288218000</v>
          </cell>
          <cell r="H78">
            <v>5459432058.3877649</v>
          </cell>
          <cell r="I78">
            <v>6630646117.6955261</v>
          </cell>
          <cell r="J78">
            <v>7808561567.8351879</v>
          </cell>
          <cell r="K78">
            <v>8994096928.5331802</v>
          </cell>
          <cell r="L78">
            <v>10241252744.627991</v>
          </cell>
          <cell r="M78">
            <v>11524442773.803091</v>
          </cell>
          <cell r="N78">
            <v>12837109961.585716</v>
          </cell>
        </row>
        <row r="79">
          <cell r="B79" t="str">
            <v>Other Creditors &amp; Accrual</v>
          </cell>
          <cell r="C79">
            <v>987772000</v>
          </cell>
          <cell r="D79">
            <v>1827879000</v>
          </cell>
          <cell r="E79">
            <v>2627886000</v>
          </cell>
          <cell r="F79">
            <v>3420424000</v>
          </cell>
          <cell r="G79">
            <v>4151176000</v>
          </cell>
          <cell r="H79">
            <v>6547514140.5625801</v>
          </cell>
          <cell r="I79">
            <v>8841729068.1099358</v>
          </cell>
          <cell r="J79">
            <v>10421238334.419365</v>
          </cell>
          <cell r="K79">
            <v>11913395146.905954</v>
          </cell>
          <cell r="L79">
            <v>13472241905.891888</v>
          </cell>
          <cell r="M79">
            <v>15070112913.258068</v>
          </cell>
          <cell r="N79">
            <v>16706576972.746391</v>
          </cell>
        </row>
        <row r="80">
          <cell r="B80" t="str">
            <v>Amount Due to TMI Lanka</v>
          </cell>
          <cell r="C80">
            <v>0</v>
          </cell>
          <cell r="D80">
            <v>0</v>
          </cell>
          <cell r="E80">
            <v>0</v>
          </cell>
          <cell r="F80">
            <v>0</v>
          </cell>
          <cell r="G80">
            <v>0</v>
          </cell>
          <cell r="H80">
            <v>0</v>
          </cell>
          <cell r="I80">
            <v>0</v>
          </cell>
          <cell r="J80">
            <v>0</v>
          </cell>
          <cell r="K80">
            <v>0</v>
          </cell>
          <cell r="L80">
            <v>0</v>
          </cell>
          <cell r="M80">
            <v>0</v>
          </cell>
          <cell r="N80">
            <v>0</v>
          </cell>
        </row>
        <row r="81">
          <cell r="B81" t="str">
            <v>Amounts  Due to TM Int'l Bhd</v>
          </cell>
          <cell r="C81">
            <v>0</v>
          </cell>
          <cell r="D81">
            <v>0</v>
          </cell>
          <cell r="E81">
            <v>0</v>
          </cell>
          <cell r="F81">
            <v>0</v>
          </cell>
          <cell r="G81">
            <v>0</v>
          </cell>
          <cell r="H81">
            <v>0</v>
          </cell>
          <cell r="I81">
            <v>0</v>
          </cell>
          <cell r="J81">
            <v>0</v>
          </cell>
          <cell r="K81">
            <v>0</v>
          </cell>
          <cell r="L81">
            <v>0</v>
          </cell>
          <cell r="M81">
            <v>0</v>
          </cell>
          <cell r="N81">
            <v>0</v>
          </cell>
        </row>
        <row r="82">
          <cell r="B82" t="str">
            <v>Amount Due to TM Berhads</v>
          </cell>
          <cell r="C82">
            <v>0</v>
          </cell>
          <cell r="D82">
            <v>0</v>
          </cell>
          <cell r="E82">
            <v>0</v>
          </cell>
          <cell r="F82">
            <v>0</v>
          </cell>
          <cell r="G82">
            <v>0</v>
          </cell>
          <cell r="H82">
            <v>0</v>
          </cell>
          <cell r="I82">
            <v>0</v>
          </cell>
          <cell r="J82">
            <v>0</v>
          </cell>
          <cell r="K82">
            <v>0</v>
          </cell>
          <cell r="L82">
            <v>0</v>
          </cell>
          <cell r="M82">
            <v>0</v>
          </cell>
          <cell r="N82">
            <v>0</v>
          </cell>
        </row>
        <row r="83">
          <cell r="B83" t="str">
            <v>Amount due to Internet business</v>
          </cell>
          <cell r="C83">
            <v>0</v>
          </cell>
          <cell r="D83">
            <v>0</v>
          </cell>
          <cell r="E83">
            <v>0</v>
          </cell>
          <cell r="F83">
            <v>0</v>
          </cell>
          <cell r="G83">
            <v>0</v>
          </cell>
          <cell r="H83">
            <v>0</v>
          </cell>
          <cell r="I83">
            <v>0</v>
          </cell>
          <cell r="J83">
            <v>0</v>
          </cell>
          <cell r="K83">
            <v>0</v>
          </cell>
          <cell r="L83">
            <v>0</v>
          </cell>
          <cell r="M83">
            <v>0</v>
          </cell>
          <cell r="N83">
            <v>0</v>
          </cell>
        </row>
        <row r="84">
          <cell r="B84" t="str">
            <v>Dividend payable</v>
          </cell>
          <cell r="C84">
            <v>0</v>
          </cell>
          <cell r="D84">
            <v>0</v>
          </cell>
          <cell r="E84">
            <v>0</v>
          </cell>
          <cell r="F84">
            <v>0</v>
          </cell>
          <cell r="G84">
            <v>0</v>
          </cell>
          <cell r="H84">
            <v>0</v>
          </cell>
          <cell r="I84">
            <v>0</v>
          </cell>
          <cell r="J84">
            <v>0</v>
          </cell>
          <cell r="K84">
            <v>0</v>
          </cell>
          <cell r="L84">
            <v>0</v>
          </cell>
          <cell r="M84">
            <v>0</v>
          </cell>
          <cell r="N84">
            <v>0</v>
          </cell>
        </row>
        <row r="85">
          <cell r="B85" t="str">
            <v>TOTAL CURRENT LIABILITIES</v>
          </cell>
          <cell r="C85">
            <v>3672159000</v>
          </cell>
          <cell r="D85">
            <v>7546699000</v>
          </cell>
          <cell r="E85">
            <v>11396734000</v>
          </cell>
          <cell r="F85">
            <v>14570096000</v>
          </cell>
          <cell r="G85">
            <v>17358695000</v>
          </cell>
          <cell r="H85">
            <v>22016883276.146828</v>
          </cell>
          <cell r="I85">
            <v>26576762592.029167</v>
          </cell>
          <cell r="J85">
            <v>30398078057.540459</v>
          </cell>
          <cell r="K85">
            <v>34145190646.181786</v>
          </cell>
          <cell r="L85">
            <v>38064547760.71138</v>
          </cell>
          <cell r="M85">
            <v>42138444516.498207</v>
          </cell>
          <cell r="N85">
            <v>46312000430.818832</v>
          </cell>
        </row>
        <row r="86">
          <cell r="B86" t="str">
            <v>TOTAL NET ASSETS</v>
          </cell>
          <cell r="C86">
            <v>16226369023</v>
          </cell>
          <cell r="D86">
            <v>32969007668.650002</v>
          </cell>
          <cell r="E86">
            <v>47318084017.919998</v>
          </cell>
          <cell r="F86">
            <v>62780227969.239998</v>
          </cell>
          <cell r="G86">
            <v>78829285293.279999</v>
          </cell>
          <cell r="H86">
            <v>99183679375.632843</v>
          </cell>
          <cell r="I86">
            <v>122477495482.77689</v>
          </cell>
          <cell r="J86">
            <v>149454605638.64502</v>
          </cell>
          <cell r="K86">
            <v>177722343567.51541</v>
          </cell>
          <cell r="L86">
            <v>207388852238.99515</v>
          </cell>
          <cell r="M86">
            <v>238464767180.60803</v>
          </cell>
          <cell r="N86">
            <v>268965951297.91669</v>
          </cell>
        </row>
        <row r="87">
          <cell r="B87" t="str">
            <v>EQUITY</v>
          </cell>
          <cell r="C87">
            <v>0</v>
          </cell>
          <cell r="D87">
            <v>0</v>
          </cell>
          <cell r="E87">
            <v>0</v>
          </cell>
          <cell r="F87">
            <v>0</v>
          </cell>
          <cell r="G87">
            <v>0</v>
          </cell>
          <cell r="H87">
            <v>0</v>
          </cell>
          <cell r="I87">
            <v>0</v>
          </cell>
          <cell r="J87">
            <v>0</v>
          </cell>
          <cell r="K87">
            <v>0</v>
          </cell>
          <cell r="L87">
            <v>0</v>
          </cell>
          <cell r="M87">
            <v>0</v>
          </cell>
          <cell r="N87">
            <v>0</v>
          </cell>
        </row>
        <row r="88">
          <cell r="B88" t="str">
            <v xml:space="preserve">Authorized  Sharecapital </v>
          </cell>
          <cell r="C88">
            <v>6000000000</v>
          </cell>
          <cell r="D88">
            <v>12000000000</v>
          </cell>
          <cell r="E88">
            <v>18000000000</v>
          </cell>
          <cell r="F88">
            <v>24000000000</v>
          </cell>
          <cell r="G88">
            <v>34000000000</v>
          </cell>
          <cell r="H88">
            <v>44000000000</v>
          </cell>
          <cell r="I88">
            <v>54000000000</v>
          </cell>
          <cell r="J88">
            <v>64000000000</v>
          </cell>
          <cell r="K88">
            <v>74000000000</v>
          </cell>
          <cell r="L88">
            <v>84000000000</v>
          </cell>
          <cell r="M88">
            <v>94000000000</v>
          </cell>
          <cell r="N88">
            <v>104000000000</v>
          </cell>
        </row>
        <row r="89">
          <cell r="B89" t="str">
            <v xml:space="preserve">                   - Ordinary Shares</v>
          </cell>
          <cell r="C89">
            <v>370000000</v>
          </cell>
          <cell r="D89">
            <v>740000000</v>
          </cell>
          <cell r="E89">
            <v>1110000000</v>
          </cell>
          <cell r="F89">
            <v>1480000000</v>
          </cell>
          <cell r="G89">
            <v>8393468140</v>
          </cell>
          <cell r="H89">
            <v>15306936280</v>
          </cell>
          <cell r="I89">
            <v>22220404420</v>
          </cell>
          <cell r="J89">
            <v>29133872560</v>
          </cell>
          <cell r="K89">
            <v>36047340700</v>
          </cell>
          <cell r="L89">
            <v>42960808840</v>
          </cell>
          <cell r="M89">
            <v>49874276980</v>
          </cell>
          <cell r="N89">
            <v>56787745120</v>
          </cell>
        </row>
        <row r="90">
          <cell r="B90" t="str">
            <v xml:space="preserve">                   - Preference Shares</v>
          </cell>
          <cell r="C90">
            <v>1268978760</v>
          </cell>
          <cell r="D90">
            <v>2537957520</v>
          </cell>
          <cell r="E90">
            <v>3806936280</v>
          </cell>
          <cell r="F90">
            <v>5075915040</v>
          </cell>
          <cell r="G90">
            <v>5075915040</v>
          </cell>
          <cell r="H90">
            <v>5075915040</v>
          </cell>
          <cell r="I90">
            <v>5075915040</v>
          </cell>
          <cell r="J90">
            <v>5075915040</v>
          </cell>
          <cell r="K90">
            <v>5075915040</v>
          </cell>
          <cell r="L90">
            <v>5075915040</v>
          </cell>
          <cell r="M90">
            <v>5075915040</v>
          </cell>
          <cell r="N90">
            <v>5075915040</v>
          </cell>
        </row>
        <row r="91">
          <cell r="B91" t="str">
            <v xml:space="preserve">    - Share Premium</v>
          </cell>
          <cell r="C91">
            <v>0</v>
          </cell>
          <cell r="D91">
            <v>0</v>
          </cell>
          <cell r="E91">
            <v>0</v>
          </cell>
          <cell r="F91">
            <v>0</v>
          </cell>
          <cell r="G91">
            <v>0</v>
          </cell>
          <cell r="H91">
            <v>0</v>
          </cell>
          <cell r="I91">
            <v>0</v>
          </cell>
          <cell r="J91">
            <v>0</v>
          </cell>
          <cell r="K91">
            <v>0</v>
          </cell>
          <cell r="L91">
            <v>0</v>
          </cell>
          <cell r="M91">
            <v>0</v>
          </cell>
          <cell r="N91">
            <v>0</v>
          </cell>
        </row>
        <row r="92">
          <cell r="B92" t="str">
            <v>Revaluation Reverse</v>
          </cell>
          <cell r="C92">
            <v>5117131</v>
          </cell>
          <cell r="D92">
            <v>10234262</v>
          </cell>
          <cell r="E92">
            <v>15130393</v>
          </cell>
          <cell r="F92">
            <v>20026524</v>
          </cell>
          <cell r="G92">
            <v>24922655</v>
          </cell>
          <cell r="H92">
            <v>30039786</v>
          </cell>
          <cell r="I92">
            <v>35156917</v>
          </cell>
          <cell r="J92">
            <v>40274048</v>
          </cell>
          <cell r="K92">
            <v>45391179</v>
          </cell>
          <cell r="L92">
            <v>50508310</v>
          </cell>
          <cell r="M92">
            <v>55625441</v>
          </cell>
          <cell r="N92">
            <v>60742572</v>
          </cell>
        </row>
        <row r="93">
          <cell r="B93" t="str">
            <v>Profit / (Loss) B/F</v>
          </cell>
          <cell r="C93">
            <v>7068060000</v>
          </cell>
          <cell r="D93">
            <v>14136120000</v>
          </cell>
          <cell r="E93">
            <v>18345465000</v>
          </cell>
          <cell r="F93">
            <v>22554810000</v>
          </cell>
          <cell r="G93">
            <v>22554809620</v>
          </cell>
          <cell r="H93">
            <v>22554809240</v>
          </cell>
          <cell r="I93">
            <v>22554808860</v>
          </cell>
          <cell r="J93">
            <v>22554808480</v>
          </cell>
          <cell r="K93">
            <v>22554808100</v>
          </cell>
          <cell r="L93">
            <v>22554807720</v>
          </cell>
          <cell r="M93">
            <v>22554807340</v>
          </cell>
          <cell r="N93">
            <v>22554806960</v>
          </cell>
        </row>
        <row r="94">
          <cell r="B94" t="str">
            <v>Retained Earnings</v>
          </cell>
          <cell r="C94">
            <v>0</v>
          </cell>
          <cell r="D94">
            <v>0</v>
          </cell>
          <cell r="E94">
            <v>0</v>
          </cell>
          <cell r="F94">
            <v>0</v>
          </cell>
          <cell r="G94">
            <v>0</v>
          </cell>
          <cell r="H94">
            <v>0</v>
          </cell>
          <cell r="I94">
            <v>0</v>
          </cell>
          <cell r="J94">
            <v>0</v>
          </cell>
          <cell r="K94">
            <v>0</v>
          </cell>
          <cell r="L94">
            <v>0</v>
          </cell>
          <cell r="M94">
            <v>0</v>
          </cell>
          <cell r="N94">
            <v>0</v>
          </cell>
        </row>
        <row r="95">
          <cell r="B95" t="str">
            <v>Profit / (Loss) for the Period</v>
          </cell>
          <cell r="C95">
            <v>667618359.85757291</v>
          </cell>
          <cell r="D95">
            <v>1855594153.2545528</v>
          </cell>
          <cell r="E95">
            <v>3577411847.631515</v>
          </cell>
          <cell r="F95">
            <v>5902766092.2280111</v>
          </cell>
          <cell r="G95">
            <v>8709995009.9223061</v>
          </cell>
          <cell r="H95">
            <v>11920832737.085831</v>
          </cell>
          <cell r="I95">
            <v>15533794722.951794</v>
          </cell>
          <cell r="J95">
            <v>19622976577.979912</v>
          </cell>
          <cell r="K95">
            <v>24191222360.625469</v>
          </cell>
          <cell r="L95">
            <v>29278373268.042416</v>
          </cell>
          <cell r="M95">
            <v>34885507198.869423</v>
          </cell>
          <cell r="N95">
            <v>39449810157.899765</v>
          </cell>
        </row>
        <row r="96">
          <cell r="B96" t="str">
            <v>TOTAL EQUITY</v>
          </cell>
          <cell r="C96">
            <v>9379774250.8575726</v>
          </cell>
          <cell r="D96">
            <v>19279905935.254555</v>
          </cell>
          <cell r="E96">
            <v>26854943520.631516</v>
          </cell>
          <cell r="F96">
            <v>35033517656.228012</v>
          </cell>
          <cell r="G96">
            <v>44759110464.92231</v>
          </cell>
          <cell r="H96">
            <v>54888533083.085831</v>
          </cell>
          <cell r="I96">
            <v>65420079959.951797</v>
          </cell>
          <cell r="J96">
            <v>78748438561.979919</v>
          </cell>
          <cell r="K96">
            <v>92555861091.625473</v>
          </cell>
          <cell r="L96">
            <v>106882188746.04242</v>
          </cell>
          <cell r="M96">
            <v>121728499423.86943</v>
          </cell>
          <cell r="N96">
            <v>135531979129.89978</v>
          </cell>
        </row>
        <row r="97">
          <cell r="B97" t="str">
            <v>LONG TERM LIABILTIES</v>
          </cell>
          <cell r="C97">
            <v>0</v>
          </cell>
          <cell r="D97">
            <v>0</v>
          </cell>
          <cell r="E97">
            <v>0</v>
          </cell>
          <cell r="F97">
            <v>0</v>
          </cell>
          <cell r="G97">
            <v>0</v>
          </cell>
          <cell r="H97">
            <v>0</v>
          </cell>
          <cell r="I97">
            <v>0</v>
          </cell>
          <cell r="J97">
            <v>0</v>
          </cell>
          <cell r="K97">
            <v>0</v>
          </cell>
          <cell r="L97">
            <v>0</v>
          </cell>
          <cell r="M97">
            <v>0</v>
          </cell>
          <cell r="N97">
            <v>0</v>
          </cell>
        </row>
        <row r="98">
          <cell r="B98" t="str">
            <v>Bank Loan</v>
          </cell>
          <cell r="C98">
            <v>3356251000</v>
          </cell>
          <cell r="D98">
            <v>6712350000</v>
          </cell>
          <cell r="E98">
            <v>10002501000</v>
          </cell>
          <cell r="F98">
            <v>13292652000</v>
          </cell>
          <cell r="G98">
            <v>16583209000</v>
          </cell>
          <cell r="H98">
            <v>22909702101.551723</v>
          </cell>
          <cell r="I98">
            <v>30893695203.103447</v>
          </cell>
          <cell r="J98">
            <v>38884350373.620689</v>
          </cell>
          <cell r="K98">
            <v>46806748302.758621</v>
          </cell>
          <cell r="L98">
            <v>54729146231.896553</v>
          </cell>
          <cell r="M98">
            <v>62661102781.724136</v>
          </cell>
          <cell r="N98">
            <v>70181242607.413788</v>
          </cell>
        </row>
        <row r="99">
          <cell r="B99" t="str">
            <v>Vendor Finance</v>
          </cell>
          <cell r="C99">
            <v>0</v>
          </cell>
          <cell r="D99">
            <v>0</v>
          </cell>
          <cell r="E99">
            <v>0</v>
          </cell>
          <cell r="F99">
            <v>511951000</v>
          </cell>
          <cell r="G99">
            <v>1023183000</v>
          </cell>
          <cell r="H99">
            <v>2415735615.817451</v>
          </cell>
          <cell r="I99">
            <v>4689608847.4523525</v>
          </cell>
          <cell r="J99">
            <v>7844802694.904705</v>
          </cell>
          <cell r="K99">
            <v>11881317158.174509</v>
          </cell>
          <cell r="L99">
            <v>16799152237.261765</v>
          </cell>
          <cell r="M99">
            <v>22598307932.16647</v>
          </cell>
          <cell r="N99">
            <v>29278784242.888626</v>
          </cell>
        </row>
        <row r="100">
          <cell r="B100" t="str">
            <v>Subscription in Advance</v>
          </cell>
          <cell r="C100">
            <v>3414190000</v>
          </cell>
          <cell r="D100">
            <v>6828380000</v>
          </cell>
          <cell r="E100">
            <v>10242570000</v>
          </cell>
          <cell r="F100">
            <v>13656760000</v>
          </cell>
          <cell r="G100">
            <v>16116760000</v>
          </cell>
          <cell r="H100">
            <v>18576760000</v>
          </cell>
          <cell r="I100">
            <v>21036760000</v>
          </cell>
          <cell r="J100">
            <v>23496760000</v>
          </cell>
          <cell r="K100">
            <v>25956760000</v>
          </cell>
          <cell r="L100">
            <v>28416760000</v>
          </cell>
          <cell r="M100">
            <v>30876760000</v>
          </cell>
          <cell r="N100">
            <v>33336760000</v>
          </cell>
        </row>
        <row r="101">
          <cell r="B101" t="str">
            <v>Shareholders loan</v>
          </cell>
          <cell r="C101">
            <v>24900000</v>
          </cell>
          <cell r="D101">
            <v>49788000</v>
          </cell>
          <cell r="E101">
            <v>74738000</v>
          </cell>
          <cell r="F101">
            <v>99688000</v>
          </cell>
          <cell r="G101">
            <v>121457000</v>
          </cell>
          <cell r="H101">
            <v>121457000</v>
          </cell>
          <cell r="I101">
            <v>121457000</v>
          </cell>
          <cell r="J101">
            <v>121457000</v>
          </cell>
          <cell r="K101">
            <v>121457000</v>
          </cell>
          <cell r="L101">
            <v>121457000</v>
          </cell>
          <cell r="M101">
            <v>121457000</v>
          </cell>
          <cell r="N101">
            <v>121457000</v>
          </cell>
        </row>
        <row r="102">
          <cell r="B102" t="str">
            <v>Deffered Tax</v>
          </cell>
          <cell r="C102">
            <v>0</v>
          </cell>
          <cell r="D102">
            <v>0</v>
          </cell>
          <cell r="E102">
            <v>0</v>
          </cell>
          <cell r="F102">
            <v>0</v>
          </cell>
          <cell r="G102">
            <v>0</v>
          </cell>
          <cell r="H102">
            <v>0</v>
          </cell>
          <cell r="I102">
            <v>0</v>
          </cell>
          <cell r="J102">
            <v>0</v>
          </cell>
          <cell r="K102">
            <v>0</v>
          </cell>
          <cell r="L102">
            <v>0</v>
          </cell>
          <cell r="M102">
            <v>0</v>
          </cell>
          <cell r="N102">
            <v>0</v>
          </cell>
        </row>
        <row r="103">
          <cell r="B103" t="str">
            <v>Lease creditors</v>
          </cell>
          <cell r="C103">
            <v>51254000</v>
          </cell>
          <cell r="D103">
            <v>98584000</v>
          </cell>
          <cell r="E103">
            <v>143332000</v>
          </cell>
          <cell r="F103">
            <v>185660000</v>
          </cell>
          <cell r="G103">
            <v>225567000</v>
          </cell>
          <cell r="H103">
            <v>271492672.85750002</v>
          </cell>
          <cell r="I103">
            <v>315895078.61812502</v>
          </cell>
          <cell r="J103">
            <v>358797967.28187501</v>
          </cell>
          <cell r="K103">
            <v>400201338.84875</v>
          </cell>
          <cell r="L103">
            <v>440149105.36041665</v>
          </cell>
          <cell r="M103">
            <v>478641266.81687498</v>
          </cell>
          <cell r="N103">
            <v>515729675.05145836</v>
          </cell>
        </row>
        <row r="104">
          <cell r="B104" t="str">
            <v>TOTAL LONG TERM LIABILITIES</v>
          </cell>
          <cell r="C104">
            <v>6846595000</v>
          </cell>
          <cell r="D104">
            <v>13689102000</v>
          </cell>
          <cell r="E104">
            <v>20463141000</v>
          </cell>
          <cell r="F104">
            <v>27746711000</v>
          </cell>
          <cell r="G104">
            <v>34070176000</v>
          </cell>
          <cell r="H104">
            <v>44295147390.226677</v>
          </cell>
          <cell r="I104">
            <v>57057416129.173927</v>
          </cell>
          <cell r="J104">
            <v>70706168035.807266</v>
          </cell>
          <cell r="K104">
            <v>85166483799.781876</v>
          </cell>
          <cell r="L104">
            <v>100506664574.51872</v>
          </cell>
          <cell r="M104">
            <v>116736268980.70747</v>
          </cell>
          <cell r="N104">
            <v>133433973525.35387</v>
          </cell>
        </row>
        <row r="105">
          <cell r="B105" t="str">
            <v>TOTAL FUNDING</v>
          </cell>
          <cell r="C105">
            <v>16226369250.857573</v>
          </cell>
          <cell r="D105">
            <v>32969007935.254555</v>
          </cell>
          <cell r="E105">
            <v>47318084520.631516</v>
          </cell>
          <cell r="F105">
            <v>62780228656.228012</v>
          </cell>
          <cell r="G105">
            <v>78829286464.922302</v>
          </cell>
          <cell r="H105">
            <v>99183680473.3125</v>
          </cell>
          <cell r="I105">
            <v>122477496089.12572</v>
          </cell>
          <cell r="J105">
            <v>149454606597.78717</v>
          </cell>
          <cell r="K105">
            <v>177722344891.40735</v>
          </cell>
          <cell r="L105">
            <v>207388853320.56116</v>
          </cell>
          <cell r="M105">
            <v>238464768404.5769</v>
          </cell>
          <cell r="N105">
            <v>268965952655.25366</v>
          </cell>
        </row>
        <row r="107">
          <cell r="C107">
            <v>-227.85757255554199</v>
          </cell>
          <cell r="D107">
            <v>-266.60455131530762</v>
          </cell>
          <cell r="E107">
            <v>-502.71151351928711</v>
          </cell>
          <cell r="F107">
            <v>-686.98801040649414</v>
          </cell>
          <cell r="G107">
            <v>-1171.6423053741455</v>
          </cell>
          <cell r="H107">
            <v>-1097.6796550750732</v>
          </cell>
          <cell r="I107">
            <v>-606.34882164001465</v>
          </cell>
          <cell r="J107">
            <v>-959.14215660095215</v>
          </cell>
          <cell r="K107">
            <v>-1323.891939163208</v>
          </cell>
          <cell r="L107">
            <v>-1081.5659961700439</v>
          </cell>
          <cell r="M107">
            <v>-1223.9688625335693</v>
          </cell>
          <cell r="N107">
            <v>-1357.3369655609131</v>
          </cell>
        </row>
      </sheetData>
      <sheetData sheetId="18">
        <row r="2">
          <cell r="A2" t="str">
            <v>Revised Budgets - 2005</v>
          </cell>
        </row>
      </sheetData>
      <sheetData sheetId="19">
        <row r="125">
          <cell r="A125" t="str">
            <v>Transport &amp; Traveling</v>
          </cell>
        </row>
      </sheetData>
      <sheetData sheetId="20">
        <row r="11">
          <cell r="A11" t="str">
            <v>REVENUE</v>
          </cell>
          <cell r="B11" t="str">
            <v>January</v>
          </cell>
          <cell r="C11" t="str">
            <v>February</v>
          </cell>
          <cell r="D11" t="str">
            <v>March</v>
          </cell>
          <cell r="E11" t="str">
            <v>April</v>
          </cell>
          <cell r="F11" t="str">
            <v>May</v>
          </cell>
          <cell r="G11" t="str">
            <v>June</v>
          </cell>
          <cell r="H11" t="str">
            <v>July</v>
          </cell>
          <cell r="I11" t="str">
            <v>August</v>
          </cell>
          <cell r="J11" t="str">
            <v>September</v>
          </cell>
          <cell r="K11" t="str">
            <v>October</v>
          </cell>
          <cell r="L11" t="str">
            <v>November</v>
          </cell>
          <cell r="M11" t="str">
            <v>December</v>
          </cell>
          <cell r="N11" t="str">
            <v>Total  2005</v>
          </cell>
        </row>
        <row r="12">
          <cell r="B12" t="str">
            <v>Revised Budget</v>
          </cell>
          <cell r="C12" t="str">
            <v>Revised Budget</v>
          </cell>
          <cell r="D12" t="str">
            <v>Revised Budget</v>
          </cell>
          <cell r="E12" t="str">
            <v>Revised Budget</v>
          </cell>
          <cell r="F12" t="str">
            <v>Revised Budget</v>
          </cell>
          <cell r="G12" t="str">
            <v>Revised Budget</v>
          </cell>
          <cell r="H12" t="str">
            <v>Revised Budget</v>
          </cell>
          <cell r="I12" t="str">
            <v>Revised Budget</v>
          </cell>
          <cell r="J12" t="str">
            <v>Revised Budget</v>
          </cell>
          <cell r="K12" t="str">
            <v>Revised Budget</v>
          </cell>
          <cell r="L12" t="str">
            <v>Revised Budget</v>
          </cell>
          <cell r="M12" t="str">
            <v>Revised Budget</v>
          </cell>
          <cell r="N12" t="str">
            <v>Revised Budget</v>
          </cell>
        </row>
        <row r="13">
          <cell r="A13" t="str">
            <v>Global card revenue</v>
          </cell>
          <cell r="B13">
            <v>1599712.83</v>
          </cell>
          <cell r="C13">
            <v>1360252.6</v>
          </cell>
          <cell r="D13">
            <v>1746978.04</v>
          </cell>
          <cell r="E13">
            <v>2043009.27</v>
          </cell>
          <cell r="F13">
            <v>2418109.2400000002</v>
          </cell>
          <cell r="G13">
            <v>2053131.5583400894</v>
          </cell>
          <cell r="H13">
            <v>2134230.254894523</v>
          </cell>
          <cell r="I13">
            <v>2218532.35</v>
          </cell>
          <cell r="J13">
            <v>2306164.3777863905</v>
          </cell>
          <cell r="K13">
            <v>2397257.8707089531</v>
          </cell>
          <cell r="L13">
            <v>2491949.5566019565</v>
          </cell>
          <cell r="M13">
            <v>2590381.5640877332</v>
          </cell>
          <cell r="N13">
            <v>25359709.512419645</v>
          </cell>
        </row>
        <row r="14">
          <cell r="A14" t="str">
            <v>Sale of Global cards</v>
          </cell>
          <cell r="B14">
            <v>0</v>
          </cell>
          <cell r="C14">
            <v>0</v>
          </cell>
          <cell r="D14">
            <v>0</v>
          </cell>
          <cell r="E14">
            <v>0</v>
          </cell>
          <cell r="F14">
            <v>0</v>
          </cell>
          <cell r="G14">
            <v>5993.0991471093757</v>
          </cell>
          <cell r="H14">
            <v>6292.7541044648451</v>
          </cell>
          <cell r="I14">
            <v>6607.39</v>
          </cell>
          <cell r="J14">
            <v>6937.7614001724924</v>
          </cell>
          <cell r="K14">
            <v>7284.649470181118</v>
          </cell>
          <cell r="L14">
            <v>7648.8819436901749</v>
          </cell>
          <cell r="M14">
            <v>8031.3260408746846</v>
          </cell>
          <cell r="N14">
            <v>48795.862106492692</v>
          </cell>
        </row>
        <row r="15">
          <cell r="A15" t="str">
            <v>Olac Revenue</v>
          </cell>
          <cell r="B15">
            <v>0</v>
          </cell>
          <cell r="C15">
            <v>0</v>
          </cell>
          <cell r="D15">
            <v>0</v>
          </cell>
          <cell r="E15">
            <v>0</v>
          </cell>
          <cell r="F15">
            <v>0</v>
          </cell>
          <cell r="G15">
            <v>0</v>
          </cell>
          <cell r="H15">
            <v>0</v>
          </cell>
          <cell r="I15">
            <v>0</v>
          </cell>
          <cell r="J15">
            <v>0</v>
          </cell>
          <cell r="K15">
            <v>0</v>
          </cell>
          <cell r="L15">
            <v>0</v>
          </cell>
          <cell r="M15">
            <v>0</v>
          </cell>
          <cell r="N15">
            <v>0</v>
          </cell>
        </row>
        <row r="16">
          <cell r="A16" t="str">
            <v>Int'l Origination Revenue MTN</v>
          </cell>
          <cell r="B16">
            <v>55332645.390000001</v>
          </cell>
          <cell r="C16">
            <v>46899382.439999998</v>
          </cell>
          <cell r="D16">
            <v>120788817.23</v>
          </cell>
          <cell r="E16">
            <v>74935823.840000004</v>
          </cell>
          <cell r="F16">
            <v>76872801.859999999</v>
          </cell>
          <cell r="G16">
            <v>55269494.992600344</v>
          </cell>
          <cell r="H16">
            <v>57368583.916360416</v>
          </cell>
          <cell r="I16">
            <v>57588990.770000003</v>
          </cell>
          <cell r="J16">
            <v>57140081.710891746</v>
          </cell>
          <cell r="K16">
            <v>59157957.693947777</v>
          </cell>
          <cell r="L16">
            <v>60071428.822613351</v>
          </cell>
          <cell r="M16">
            <v>60683166.830595776</v>
          </cell>
          <cell r="N16">
            <v>782109175.4970094</v>
          </cell>
        </row>
        <row r="17">
          <cell r="A17" t="str">
            <v>Int'l Terminating Revenue-EGO</v>
          </cell>
          <cell r="B17">
            <v>86091017.459999993</v>
          </cell>
          <cell r="C17">
            <v>67156766.379999995</v>
          </cell>
          <cell r="D17">
            <v>87957480.900000006</v>
          </cell>
          <cell r="E17">
            <v>102448590.84999999</v>
          </cell>
          <cell r="F17">
            <v>96080223.439999998</v>
          </cell>
          <cell r="G17">
            <v>48188330.544798359</v>
          </cell>
          <cell r="H17">
            <v>49983698.159245282</v>
          </cell>
          <cell r="I17">
            <v>51413284.07</v>
          </cell>
          <cell r="J17">
            <v>53047476.213031955</v>
          </cell>
          <cell r="K17">
            <v>54705624.685722798</v>
          </cell>
          <cell r="L17">
            <v>56388407.011110045</v>
          </cell>
          <cell r="M17">
            <v>58096513.074492194</v>
          </cell>
          <cell r="N17">
            <v>811557412.78840077</v>
          </cell>
        </row>
        <row r="18">
          <cell r="A18" t="str">
            <v>IPLC-IRU Revenue</v>
          </cell>
          <cell r="B18">
            <v>1428843</v>
          </cell>
          <cell r="C18">
            <v>1356814</v>
          </cell>
          <cell r="D18">
            <v>3373083.77</v>
          </cell>
          <cell r="E18">
            <v>3683723.88</v>
          </cell>
          <cell r="F18">
            <v>3093744.51</v>
          </cell>
          <cell r="G18">
            <v>3626878.9863552428</v>
          </cell>
          <cell r="H18">
            <v>3968655.1986556808</v>
          </cell>
          <cell r="I18">
            <v>4603821.37</v>
          </cell>
          <cell r="J18">
            <v>5298626.5670016073</v>
          </cell>
          <cell r="K18">
            <v>5796703.0593164274</v>
          </cell>
          <cell r="L18">
            <v>6263580.3925320087</v>
          </cell>
          <cell r="M18">
            <v>7182431.9771654727</v>
          </cell>
          <cell r="N18">
            <v>49676906.711026438</v>
          </cell>
        </row>
        <row r="19">
          <cell r="A19" t="str">
            <v>IPLC-Setup Revenue</v>
          </cell>
          <cell r="B19">
            <v>0</v>
          </cell>
          <cell r="C19">
            <v>0</v>
          </cell>
          <cell r="D19">
            <v>0</v>
          </cell>
          <cell r="E19">
            <v>0</v>
          </cell>
          <cell r="F19">
            <v>0</v>
          </cell>
          <cell r="K19">
            <v>584370.79715544567</v>
          </cell>
          <cell r="L19">
            <v>293901.98779436696</v>
          </cell>
          <cell r="M19">
            <v>591257.32394531777</v>
          </cell>
          <cell r="N19">
            <v>1469530.1088951305</v>
          </cell>
        </row>
        <row r="20">
          <cell r="B20">
            <v>144452218.68000001</v>
          </cell>
          <cell r="C20">
            <v>116773215.41999999</v>
          </cell>
          <cell r="D20">
            <v>213866359.94000003</v>
          </cell>
          <cell r="E20">
            <v>183111147.83999997</v>
          </cell>
          <cell r="F20">
            <v>178464879.04999998</v>
          </cell>
          <cell r="G20">
            <v>109143829.18124115</v>
          </cell>
          <cell r="H20">
            <v>113461460.28326036</v>
          </cell>
          <cell r="I20">
            <v>115831235.95000002</v>
          </cell>
          <cell r="J20">
            <v>117799286.63011187</v>
          </cell>
          <cell r="K20">
            <v>122649198.75632158</v>
          </cell>
          <cell r="L20">
            <v>125516916.65259542</v>
          </cell>
          <cell r="M20">
            <v>129151782.09632736</v>
          </cell>
          <cell r="N20">
            <v>1670221530.4798579</v>
          </cell>
        </row>
        <row r="24">
          <cell r="A24" t="str">
            <v xml:space="preserve">   </v>
          </cell>
        </row>
        <row r="25">
          <cell r="A25" t="str">
            <v>DIRECT COST</v>
          </cell>
          <cell r="B25" t="str">
            <v>January</v>
          </cell>
          <cell r="C25" t="str">
            <v>February</v>
          </cell>
          <cell r="D25" t="str">
            <v>March</v>
          </cell>
          <cell r="E25" t="str">
            <v>April</v>
          </cell>
          <cell r="F25" t="str">
            <v>May</v>
          </cell>
          <cell r="G25" t="str">
            <v>June</v>
          </cell>
          <cell r="H25" t="str">
            <v>July</v>
          </cell>
          <cell r="I25" t="str">
            <v>August</v>
          </cell>
          <cell r="J25" t="str">
            <v>September</v>
          </cell>
          <cell r="K25" t="str">
            <v>October</v>
          </cell>
          <cell r="L25" t="str">
            <v>November</v>
          </cell>
          <cell r="M25" t="str">
            <v>December</v>
          </cell>
          <cell r="N25" t="str">
            <v>Total  2005</v>
          </cell>
        </row>
        <row r="26">
          <cell r="B26" t="str">
            <v>Revised Budget</v>
          </cell>
          <cell r="C26" t="str">
            <v>Revised Budget</v>
          </cell>
          <cell r="D26" t="str">
            <v>Revised Budget</v>
          </cell>
          <cell r="E26" t="str">
            <v>Revised Budget</v>
          </cell>
          <cell r="F26" t="str">
            <v>Revised Budget</v>
          </cell>
          <cell r="G26" t="str">
            <v>Revised Budget</v>
          </cell>
          <cell r="H26" t="str">
            <v>Revised Budget</v>
          </cell>
          <cell r="I26" t="str">
            <v>Revised Budget</v>
          </cell>
          <cell r="J26" t="str">
            <v>Revised Budget</v>
          </cell>
          <cell r="K26" t="str">
            <v>Revised Budget</v>
          </cell>
          <cell r="L26" t="str">
            <v>Revised Budget</v>
          </cell>
          <cell r="M26" t="str">
            <v>Revised Budget</v>
          </cell>
          <cell r="N26" t="str">
            <v>Revised Budget</v>
          </cell>
        </row>
        <row r="27">
          <cell r="A27" t="str">
            <v>TMCH Charges</v>
          </cell>
          <cell r="B27">
            <v>9942356.7200000007</v>
          </cell>
          <cell r="C27">
            <v>7709970.8600000003</v>
          </cell>
          <cell r="D27">
            <v>-19302440.530000001</v>
          </cell>
          <cell r="E27">
            <v>2182171.5699999998</v>
          </cell>
          <cell r="F27">
            <v>4200000</v>
          </cell>
          <cell r="G27">
            <v>9442683.8176000006</v>
          </cell>
          <cell r="H27">
            <v>9809988.7775999997</v>
          </cell>
          <cell r="I27">
            <v>9865556.5700000003</v>
          </cell>
          <cell r="J27">
            <v>9810110.9888000004</v>
          </cell>
          <cell r="K27">
            <v>10166352.652799999</v>
          </cell>
          <cell r="L27">
            <v>10339319.8784</v>
          </cell>
          <cell r="M27">
            <v>10462642.217600001</v>
          </cell>
          <cell r="N27">
            <v>74628713.522799999</v>
          </cell>
        </row>
        <row r="28">
          <cell r="A28" t="str">
            <v>Olac Charges MTN</v>
          </cell>
          <cell r="B28">
            <v>332001.14</v>
          </cell>
          <cell r="C28">
            <v>182123.14</v>
          </cell>
          <cell r="D28">
            <v>303076.63</v>
          </cell>
          <cell r="E28">
            <v>484436.17</v>
          </cell>
          <cell r="F28">
            <v>287221.58</v>
          </cell>
          <cell r="G28">
            <v>169521.59208909847</v>
          </cell>
          <cell r="H28">
            <v>176217.69497661784</v>
          </cell>
          <cell r="I28">
            <v>183178.29</v>
          </cell>
          <cell r="J28">
            <v>190413.83653835801</v>
          </cell>
          <cell r="K28">
            <v>197935.18308162317</v>
          </cell>
          <cell r="L28">
            <v>205753.62281334729</v>
          </cell>
          <cell r="M28">
            <v>213880.89091447444</v>
          </cell>
          <cell r="N28">
            <v>2925759.7704135193</v>
          </cell>
        </row>
        <row r="29">
          <cell r="A29" t="str">
            <v>Olac Charges Other PSTN'S</v>
          </cell>
          <cell r="B29">
            <v>0</v>
          </cell>
          <cell r="C29">
            <v>0</v>
          </cell>
          <cell r="D29">
            <v>0</v>
          </cell>
          <cell r="E29">
            <v>0</v>
          </cell>
          <cell r="F29">
            <v>0</v>
          </cell>
          <cell r="G29">
            <v>0</v>
          </cell>
          <cell r="H29">
            <v>0</v>
          </cell>
          <cell r="I29">
            <v>0</v>
          </cell>
          <cell r="J29">
            <v>0</v>
          </cell>
          <cell r="K29">
            <v>0</v>
          </cell>
          <cell r="L29">
            <v>0</v>
          </cell>
          <cell r="M29">
            <v>0</v>
          </cell>
          <cell r="N29">
            <v>0</v>
          </cell>
        </row>
        <row r="30">
          <cell r="A30" t="str">
            <v>Ilac Cost MTN</v>
          </cell>
          <cell r="B30">
            <v>46556391.139999993</v>
          </cell>
          <cell r="C30">
            <v>35846727.870000005</v>
          </cell>
          <cell r="D30">
            <v>40759347.440000005</v>
          </cell>
          <cell r="E30">
            <v>54454163.959999993</v>
          </cell>
          <cell r="F30">
            <v>51172925.82</v>
          </cell>
          <cell r="G30">
            <v>25439888.95202845</v>
          </cell>
          <cell r="H30">
            <v>26386304.230372481</v>
          </cell>
          <cell r="I30">
            <v>27139546.899999999</v>
          </cell>
          <cell r="J30">
            <v>28000723.670218188</v>
          </cell>
          <cell r="K30">
            <v>28874468.963438284</v>
          </cell>
          <cell r="L30">
            <v>29761139.563647527</v>
          </cell>
          <cell r="M30">
            <v>30661098.730951488</v>
          </cell>
          <cell r="N30">
            <v>425052727.24065632</v>
          </cell>
        </row>
        <row r="31">
          <cell r="A31" t="str">
            <v>Ilac Cost-Other PSTN'S</v>
          </cell>
          <cell r="B31">
            <v>0</v>
          </cell>
          <cell r="C31">
            <v>0</v>
          </cell>
          <cell r="D31">
            <v>0</v>
          </cell>
          <cell r="E31">
            <v>0</v>
          </cell>
          <cell r="F31">
            <v>0</v>
          </cell>
          <cell r="G31">
            <v>0</v>
          </cell>
          <cell r="H31">
            <v>0</v>
          </cell>
          <cell r="I31">
            <v>0</v>
          </cell>
          <cell r="J31">
            <v>0</v>
          </cell>
          <cell r="K31">
            <v>0</v>
          </cell>
          <cell r="L31">
            <v>0</v>
          </cell>
          <cell r="M31">
            <v>0</v>
          </cell>
          <cell r="N31">
            <v>0</v>
          </cell>
        </row>
        <row r="32">
          <cell r="A32" t="str">
            <v>Interconnection charges MTN</v>
          </cell>
          <cell r="B32">
            <v>221003.61</v>
          </cell>
          <cell r="C32">
            <v>186748.1</v>
          </cell>
          <cell r="D32">
            <v>1125005.6499999999</v>
          </cell>
          <cell r="E32">
            <v>962813.76</v>
          </cell>
          <cell r="F32">
            <v>834380.31</v>
          </cell>
          <cell r="G32">
            <v>0</v>
          </cell>
          <cell r="H32">
            <v>0</v>
          </cell>
          <cell r="J32">
            <v>0</v>
          </cell>
          <cell r="K32">
            <v>0</v>
          </cell>
          <cell r="L32">
            <v>0</v>
          </cell>
          <cell r="M32">
            <v>0</v>
          </cell>
          <cell r="N32">
            <v>3329951.43</v>
          </cell>
        </row>
        <row r="33">
          <cell r="A33" t="str">
            <v>Interconnection charges -Other PSTN'S</v>
          </cell>
          <cell r="B33">
            <v>0</v>
          </cell>
          <cell r="C33">
            <v>0</v>
          </cell>
          <cell r="D33">
            <v>0</v>
          </cell>
          <cell r="E33">
            <v>0</v>
          </cell>
          <cell r="F33">
            <v>0</v>
          </cell>
          <cell r="G33">
            <v>0</v>
          </cell>
          <cell r="H33">
            <v>0</v>
          </cell>
          <cell r="I33">
            <v>0</v>
          </cell>
          <cell r="J33">
            <v>0</v>
          </cell>
          <cell r="K33">
            <v>0</v>
          </cell>
          <cell r="L33">
            <v>0</v>
          </cell>
          <cell r="M33">
            <v>0</v>
          </cell>
          <cell r="N33">
            <v>0</v>
          </cell>
        </row>
        <row r="34">
          <cell r="A34" t="str">
            <v>In'l Interconnection Cost MTN</v>
          </cell>
          <cell r="B34">
            <v>0</v>
          </cell>
          <cell r="C34">
            <v>0</v>
          </cell>
          <cell r="D34">
            <v>0</v>
          </cell>
          <cell r="E34">
            <v>0</v>
          </cell>
          <cell r="F34">
            <v>0</v>
          </cell>
          <cell r="G34">
            <v>0</v>
          </cell>
          <cell r="H34">
            <v>0</v>
          </cell>
          <cell r="I34">
            <v>0</v>
          </cell>
          <cell r="J34">
            <v>0</v>
          </cell>
          <cell r="K34">
            <v>0</v>
          </cell>
          <cell r="L34">
            <v>0</v>
          </cell>
          <cell r="M34">
            <v>0</v>
          </cell>
          <cell r="N34">
            <v>0</v>
          </cell>
        </row>
        <row r="35">
          <cell r="A35" t="str">
            <v>VGA Fund</v>
          </cell>
          <cell r="B35">
            <v>33432219.879999999</v>
          </cell>
          <cell r="C35">
            <v>26195685.75</v>
          </cell>
          <cell r="D35">
            <v>34340475.880000003</v>
          </cell>
          <cell r="E35">
            <v>39784723.539999999</v>
          </cell>
          <cell r="F35">
            <v>37480937.850000001</v>
          </cell>
          <cell r="G35">
            <v>15461018.573722767</v>
          </cell>
          <cell r="H35">
            <v>16337283.551603632</v>
          </cell>
          <cell r="I35">
            <v>17092482.469999999</v>
          </cell>
          <cell r="J35">
            <v>17942399.253455199</v>
          </cell>
          <cell r="K35">
            <v>18819325.473774329</v>
          </cell>
          <cell r="L35">
            <v>19724000.941041112</v>
          </cell>
          <cell r="M35">
            <v>20657184.259071957</v>
          </cell>
          <cell r="N35">
            <v>297267737.42266899</v>
          </cell>
        </row>
        <row r="36">
          <cell r="A36" t="str">
            <v>International Origination cost</v>
          </cell>
          <cell r="B36">
            <v>33815235</v>
          </cell>
          <cell r="C36">
            <v>35231411</v>
          </cell>
          <cell r="D36">
            <v>30887209.460000001</v>
          </cell>
          <cell r="E36">
            <v>35353121.409999996</v>
          </cell>
          <cell r="F36">
            <v>30231530.52</v>
          </cell>
          <cell r="G36">
            <v>20065703.104656182</v>
          </cell>
          <cell r="H36">
            <v>20846226.151474085</v>
          </cell>
          <cell r="I36">
            <v>20964307.719999999</v>
          </cell>
          <cell r="J36">
            <v>20846485.848859809</v>
          </cell>
          <cell r="K36">
            <v>21603499.389247745</v>
          </cell>
          <cell r="L36">
            <v>21971054.743679095</v>
          </cell>
          <cell r="M36">
            <v>22233114.713029671</v>
          </cell>
          <cell r="N36">
            <v>314048899.06094664</v>
          </cell>
        </row>
        <row r="37">
          <cell r="A37" t="str">
            <v>Lease rental</v>
          </cell>
          <cell r="B37">
            <v>3213263</v>
          </cell>
          <cell r="C37">
            <v>-6241</v>
          </cell>
          <cell r="D37">
            <v>5442207.7599999998</v>
          </cell>
          <cell r="E37">
            <v>5359300.8099999996</v>
          </cell>
          <cell r="F37">
            <v>5363260.8099999996</v>
          </cell>
          <cell r="G37">
            <v>0</v>
          </cell>
          <cell r="H37">
            <v>0</v>
          </cell>
          <cell r="J37">
            <v>0</v>
          </cell>
          <cell r="K37">
            <v>0</v>
          </cell>
          <cell r="L37">
            <v>0</v>
          </cell>
          <cell r="M37">
            <v>0</v>
          </cell>
          <cell r="N37">
            <v>19371791.379999999</v>
          </cell>
        </row>
        <row r="38">
          <cell r="A38" t="str">
            <v>Link Charges-Satellite</v>
          </cell>
          <cell r="B38">
            <v>4207913</v>
          </cell>
          <cell r="C38">
            <v>3114715</v>
          </cell>
          <cell r="D38">
            <v>2776672.38</v>
          </cell>
          <cell r="E38">
            <v>2384062.96</v>
          </cell>
          <cell r="F38">
            <v>2971644.8</v>
          </cell>
          <cell r="G38">
            <v>8000000</v>
          </cell>
          <cell r="H38">
            <v>10000000</v>
          </cell>
          <cell r="I38">
            <v>10000000</v>
          </cell>
          <cell r="J38">
            <v>10000000</v>
          </cell>
          <cell r="K38">
            <v>10000000</v>
          </cell>
          <cell r="L38">
            <v>10000000</v>
          </cell>
          <cell r="M38">
            <v>10000000</v>
          </cell>
          <cell r="N38">
            <v>83455008.140000001</v>
          </cell>
        </row>
        <row r="39">
          <cell r="A39" t="str">
            <v>App  of Revenue to SLTA (0.3%)</v>
          </cell>
          <cell r="B39">
            <v>433357</v>
          </cell>
          <cell r="C39">
            <v>350320</v>
          </cell>
          <cell r="D39">
            <v>509314.88</v>
          </cell>
          <cell r="E39">
            <v>1153978.6299999999</v>
          </cell>
          <cell r="F39">
            <v>535451.07999999996</v>
          </cell>
          <cell r="G39">
            <v>0</v>
          </cell>
          <cell r="H39">
            <v>0</v>
          </cell>
          <cell r="J39">
            <v>0</v>
          </cell>
          <cell r="K39">
            <v>0</v>
          </cell>
          <cell r="L39">
            <v>0</v>
          </cell>
          <cell r="M39">
            <v>0</v>
          </cell>
          <cell r="N39">
            <v>2982421.59</v>
          </cell>
        </row>
        <row r="40">
          <cell r="A40" t="str">
            <v>Maintanace Service Contract</v>
          </cell>
          <cell r="B40">
            <v>0</v>
          </cell>
          <cell r="C40">
            <v>0</v>
          </cell>
          <cell r="D40">
            <v>0</v>
          </cell>
          <cell r="E40">
            <v>0</v>
          </cell>
          <cell r="F40">
            <v>0</v>
          </cell>
          <cell r="G40">
            <v>256786.97113289841</v>
          </cell>
          <cell r="H40">
            <v>367051.63441495859</v>
          </cell>
          <cell r="I40">
            <v>560649.28</v>
          </cell>
          <cell r="J40">
            <v>563943.09502118675</v>
          </cell>
          <cell r="K40">
            <v>567256.26070443622</v>
          </cell>
          <cell r="L40">
            <v>570588.89123607485</v>
          </cell>
          <cell r="M40">
            <v>573941.10097208677</v>
          </cell>
          <cell r="N40">
            <v>3460217.2334816414</v>
          </cell>
        </row>
        <row r="41">
          <cell r="A41" t="str">
            <v>Networks Maint/ Tech Advise</v>
          </cell>
          <cell r="B41">
            <v>0</v>
          </cell>
          <cell r="C41">
            <v>0</v>
          </cell>
          <cell r="D41">
            <v>0</v>
          </cell>
          <cell r="E41">
            <v>0</v>
          </cell>
          <cell r="F41">
            <v>0</v>
          </cell>
          <cell r="G41">
            <v>0</v>
          </cell>
          <cell r="H41">
            <v>0</v>
          </cell>
          <cell r="I41">
            <v>0</v>
          </cell>
          <cell r="J41">
            <v>0</v>
          </cell>
          <cell r="K41">
            <v>0</v>
          </cell>
          <cell r="L41">
            <v>0</v>
          </cell>
          <cell r="M41">
            <v>0</v>
          </cell>
          <cell r="N41">
            <v>0</v>
          </cell>
        </row>
        <row r="42">
          <cell r="A42" t="str">
            <v>Advertising</v>
          </cell>
          <cell r="B42">
            <v>0</v>
          </cell>
          <cell r="C42">
            <v>0</v>
          </cell>
          <cell r="D42">
            <v>0</v>
          </cell>
          <cell r="E42">
            <v>0</v>
          </cell>
          <cell r="F42">
            <v>0</v>
          </cell>
          <cell r="G42">
            <v>2182876.5836742781</v>
          </cell>
          <cell r="H42">
            <v>2269229.2056515384</v>
          </cell>
          <cell r="I42">
            <v>2316624.7200000002</v>
          </cell>
          <cell r="J42">
            <v>2355985.7326337849</v>
          </cell>
          <cell r="K42">
            <v>2452983.9751264318</v>
          </cell>
          <cell r="L42">
            <v>2510338.3330519083</v>
          </cell>
          <cell r="M42">
            <v>2583035.6419265475</v>
          </cell>
          <cell r="N42">
            <v>16671074.19206449</v>
          </cell>
        </row>
        <row r="43">
          <cell r="A43" t="str">
            <v>Sales Promotions</v>
          </cell>
          <cell r="B43">
            <v>0</v>
          </cell>
          <cell r="C43">
            <v>0</v>
          </cell>
          <cell r="D43">
            <v>0</v>
          </cell>
          <cell r="E43">
            <v>0</v>
          </cell>
          <cell r="F43">
            <v>0</v>
          </cell>
          <cell r="G43">
            <v>0</v>
          </cell>
          <cell r="H43">
            <v>0</v>
          </cell>
          <cell r="I43">
            <v>0</v>
          </cell>
          <cell r="J43">
            <v>0</v>
          </cell>
          <cell r="K43">
            <v>0</v>
          </cell>
          <cell r="L43">
            <v>0</v>
          </cell>
          <cell r="M43">
            <v>0</v>
          </cell>
          <cell r="N43">
            <v>0</v>
          </cell>
        </row>
        <row r="44">
          <cell r="A44" t="str">
            <v>IPLC Other costs</v>
          </cell>
          <cell r="B44">
            <v>636292.32999999996</v>
          </cell>
          <cell r="C44">
            <v>3165065.67</v>
          </cell>
          <cell r="D44">
            <v>3409838.12</v>
          </cell>
          <cell r="E44">
            <v>230933.58</v>
          </cell>
          <cell r="F44">
            <v>279044.87</v>
          </cell>
          <cell r="G44">
            <v>503302.46228758246</v>
          </cell>
          <cell r="H44">
            <v>520207.32264195569</v>
          </cell>
          <cell r="I44">
            <v>562755.14</v>
          </cell>
          <cell r="J44">
            <v>605784.92282416311</v>
          </cell>
          <cell r="K44">
            <v>417550.41574525874</v>
          </cell>
          <cell r="L44">
            <v>435276.37987186247</v>
          </cell>
          <cell r="M44">
            <v>485265.60503566742</v>
          </cell>
          <cell r="N44">
            <v>11251316.818406491</v>
          </cell>
        </row>
        <row r="45">
          <cell r="A45" t="str">
            <v>Interconnection port charges</v>
          </cell>
          <cell r="B45">
            <v>15502.88</v>
          </cell>
          <cell r="C45">
            <v>-8389</v>
          </cell>
          <cell r="D45">
            <v>70666.679999999993</v>
          </cell>
          <cell r="E45">
            <v>81846.17</v>
          </cell>
          <cell r="F45">
            <v>50259.09</v>
          </cell>
          <cell r="G45">
            <v>0</v>
          </cell>
          <cell r="H45">
            <v>0</v>
          </cell>
          <cell r="J45">
            <v>0</v>
          </cell>
          <cell r="K45">
            <v>0</v>
          </cell>
          <cell r="L45">
            <v>0</v>
          </cell>
          <cell r="M45">
            <v>0</v>
          </cell>
          <cell r="N45">
            <v>209885.81999999998</v>
          </cell>
        </row>
        <row r="46">
          <cell r="A46" t="str">
            <v>Global Card Commission</v>
          </cell>
          <cell r="B46">
            <v>0</v>
          </cell>
          <cell r="C46">
            <v>0</v>
          </cell>
          <cell r="D46">
            <v>0</v>
          </cell>
          <cell r="E46">
            <v>0</v>
          </cell>
          <cell r="F46">
            <v>0</v>
          </cell>
          <cell r="G46">
            <v>205912.46574871987</v>
          </cell>
          <cell r="H46">
            <v>214052.30089989878</v>
          </cell>
          <cell r="I46">
            <v>222513.97</v>
          </cell>
          <cell r="J46">
            <v>231310.21391865631</v>
          </cell>
          <cell r="K46">
            <v>240454.25201791344</v>
          </cell>
          <cell r="L46">
            <v>249959.84385456468</v>
          </cell>
          <cell r="M46">
            <v>259841.2890128608</v>
          </cell>
          <cell r="N46">
            <v>1624044.3354526139</v>
          </cell>
        </row>
        <row r="47">
          <cell r="A47" t="str">
            <v>Global Card Printing Cost</v>
          </cell>
          <cell r="B47">
            <v>0</v>
          </cell>
          <cell r="C47">
            <v>13897</v>
          </cell>
          <cell r="D47">
            <v>56036.5</v>
          </cell>
          <cell r="E47">
            <v>29705.27</v>
          </cell>
          <cell r="F47">
            <v>36748.61</v>
          </cell>
          <cell r="G47">
            <v>30886.869862307984</v>
          </cell>
          <cell r="H47">
            <v>32107.845134984815</v>
          </cell>
          <cell r="I47">
            <v>33377.1</v>
          </cell>
          <cell r="J47">
            <v>34696.532087798449</v>
          </cell>
          <cell r="K47">
            <v>36068.137802687015</v>
          </cell>
          <cell r="L47">
            <v>37493.976578184702</v>
          </cell>
          <cell r="M47">
            <v>38976.19335192912</v>
          </cell>
          <cell r="N47">
            <v>379994.03481789207</v>
          </cell>
        </row>
        <row r="48">
          <cell r="A48" t="str">
            <v>SMW E Link rental</v>
          </cell>
          <cell r="B48">
            <v>786517.01</v>
          </cell>
          <cell r="C48">
            <v>367301.01</v>
          </cell>
          <cell r="D48">
            <v>710575.18</v>
          </cell>
          <cell r="E48">
            <v>551062.18000000005</v>
          </cell>
          <cell r="F48">
            <v>578064.18000000005</v>
          </cell>
          <cell r="G48">
            <v>0</v>
          </cell>
          <cell r="H48">
            <v>0</v>
          </cell>
          <cell r="J48">
            <v>0</v>
          </cell>
          <cell r="K48">
            <v>0</v>
          </cell>
          <cell r="L48">
            <v>0</v>
          </cell>
          <cell r="M48">
            <v>0</v>
          </cell>
          <cell r="N48">
            <v>2993519.5600000005</v>
          </cell>
        </row>
        <row r="49">
          <cell r="A49" t="str">
            <v>Internet services/co location housing fee</v>
          </cell>
          <cell r="B49">
            <v>999964.97</v>
          </cell>
          <cell r="C49">
            <v>120796.39</v>
          </cell>
          <cell r="D49">
            <v>4055585.64</v>
          </cell>
          <cell r="E49">
            <v>1288040</v>
          </cell>
          <cell r="F49">
            <v>1243932.1200000001</v>
          </cell>
          <cell r="G49">
            <v>216241.65990138811</v>
          </cell>
          <cell r="H49">
            <v>217512.07965330881</v>
          </cell>
          <cell r="I49">
            <v>218789.96</v>
          </cell>
          <cell r="J49">
            <v>220075.35415460946</v>
          </cell>
          <cell r="K49">
            <v>221368.29686026782</v>
          </cell>
          <cell r="L49">
            <v>222668.83560432188</v>
          </cell>
          <cell r="M49">
            <v>223977.01501349729</v>
          </cell>
          <cell r="N49">
            <v>9248952.3211873937</v>
          </cell>
        </row>
        <row r="50">
          <cell r="A50" t="str">
            <v>International business expenditure</v>
          </cell>
          <cell r="B50">
            <v>0</v>
          </cell>
          <cell r="C50">
            <v>0</v>
          </cell>
          <cell r="D50">
            <v>0</v>
          </cell>
          <cell r="E50">
            <v>0</v>
          </cell>
          <cell r="F50">
            <v>0</v>
          </cell>
          <cell r="G50">
            <v>0</v>
          </cell>
          <cell r="H50">
            <v>0</v>
          </cell>
          <cell r="I50">
            <v>0</v>
          </cell>
          <cell r="J50">
            <v>0</v>
          </cell>
          <cell r="K50">
            <v>0</v>
          </cell>
          <cell r="L50">
            <v>0</v>
          </cell>
          <cell r="M50">
            <v>0</v>
          </cell>
          <cell r="N50">
            <v>0</v>
          </cell>
        </row>
        <row r="51">
          <cell r="A51" t="str">
            <v>TOTAL DIRECT COST</v>
          </cell>
          <cell r="B51">
            <v>134592017.68000001</v>
          </cell>
          <cell r="C51">
            <v>112470131.79000001</v>
          </cell>
          <cell r="D51">
            <v>105143571.67000002</v>
          </cell>
          <cell r="E51">
            <v>144300360.01000002</v>
          </cell>
          <cell r="F51">
            <v>135265401.64000002</v>
          </cell>
          <cell r="G51">
            <v>81974823.052703679</v>
          </cell>
          <cell r="H51">
            <v>87176180.794423446</v>
          </cell>
          <cell r="I51">
            <v>89159782.119999975</v>
          </cell>
          <cell r="J51">
            <v>90801929.448511764</v>
          </cell>
          <cell r="K51">
            <v>93597263.000598982</v>
          </cell>
          <cell r="L51">
            <v>96027595.009778008</v>
          </cell>
          <cell r="M51">
            <v>98392957.65688017</v>
          </cell>
          <cell r="N51">
            <v>1268902013.8728962</v>
          </cell>
        </row>
        <row r="62">
          <cell r="A62" t="str">
            <v>Value Added Services</v>
          </cell>
          <cell r="B62">
            <v>3182024.5160000003</v>
          </cell>
          <cell r="C62">
            <v>2488873.3000000003</v>
          </cell>
          <cell r="D62">
            <v>3845868.5120000001</v>
          </cell>
          <cell r="E62">
            <v>5781666.6840000004</v>
          </cell>
          <cell r="F62">
            <v>5485628.5120000001</v>
          </cell>
          <cell r="G62">
            <v>2738256.5720000002</v>
          </cell>
          <cell r="H62">
            <v>2759089.9040000001</v>
          </cell>
          <cell r="I62">
            <v>1217289.8541122801</v>
          </cell>
          <cell r="J62">
            <v>1217289.8541122805</v>
          </cell>
          <cell r="K62">
            <v>1217289.8541122805</v>
          </cell>
          <cell r="L62">
            <v>1285919.7141122804</v>
          </cell>
          <cell r="M62">
            <v>1338003.0441122805</v>
          </cell>
        </row>
        <row r="63">
          <cell r="A63" t="str">
            <v>Isp Revenue</v>
          </cell>
          <cell r="B63">
            <v>4773036.7740000002</v>
          </cell>
          <cell r="C63">
            <v>3733309.9499999997</v>
          </cell>
          <cell r="D63">
            <v>5768802.7679999992</v>
          </cell>
          <cell r="E63">
            <v>8672500.0260000005</v>
          </cell>
          <cell r="F63">
            <v>8228442.7679999992</v>
          </cell>
          <cell r="G63">
            <v>4107384.8579999995</v>
          </cell>
          <cell r="H63">
            <v>4138634.8559999997</v>
          </cell>
          <cell r="I63">
            <v>5628351.574</v>
          </cell>
          <cell r="J63">
            <v>5628351.574</v>
          </cell>
          <cell r="K63">
            <v>5628351.574</v>
          </cell>
          <cell r="L63">
            <v>5628351.574</v>
          </cell>
          <cell r="M63">
            <v>9343551.5739999991</v>
          </cell>
        </row>
        <row r="64">
          <cell r="B64">
            <v>7955061.290000001</v>
          </cell>
          <cell r="C64">
            <v>6222183.25</v>
          </cell>
          <cell r="D64">
            <v>9614671.2799999993</v>
          </cell>
          <cell r="E64">
            <v>14454166.710000001</v>
          </cell>
          <cell r="F64">
            <v>13714071.279999999</v>
          </cell>
          <cell r="G64">
            <v>6845641.4299999997</v>
          </cell>
          <cell r="H64">
            <v>6897724.7599999998</v>
          </cell>
          <cell r="I64">
            <v>6845641.4281122796</v>
          </cell>
          <cell r="J64">
            <v>6845641.4281122806</v>
          </cell>
          <cell r="K64">
            <v>6845641.4281122806</v>
          </cell>
          <cell r="L64">
            <v>6914271.2881122809</v>
          </cell>
          <cell r="M64">
            <v>10681554.618112279</v>
          </cell>
        </row>
        <row r="65">
          <cell r="A65" t="str">
            <v>Bad Debts</v>
          </cell>
          <cell r="B65">
            <v>-600000</v>
          </cell>
          <cell r="C65">
            <v>540999.65</v>
          </cell>
          <cell r="D65">
            <v>-107256.62</v>
          </cell>
          <cell r="E65">
            <v>-618954.07999999996</v>
          </cell>
          <cell r="F65">
            <v>-1094344.33</v>
          </cell>
          <cell r="G65">
            <v>-568609.74500000011</v>
          </cell>
          <cell r="H65">
            <v>-568609.74500000011</v>
          </cell>
          <cell r="I65">
            <v>-568609.74500000011</v>
          </cell>
          <cell r="J65">
            <v>-568609.74500000011</v>
          </cell>
          <cell r="K65">
            <v>-568609.74500000011</v>
          </cell>
          <cell r="L65">
            <v>-568609.74500000011</v>
          </cell>
          <cell r="M65">
            <v>-568609.74500000011</v>
          </cell>
        </row>
        <row r="68">
          <cell r="A68">
            <v>30738473.620000001</v>
          </cell>
        </row>
        <row r="72">
          <cell r="A72" t="str">
            <v xml:space="preserve">   </v>
          </cell>
        </row>
        <row r="73">
          <cell r="A73" t="str">
            <v>DIRECT COST</v>
          </cell>
          <cell r="B73" t="str">
            <v>January</v>
          </cell>
          <cell r="C73" t="str">
            <v>February</v>
          </cell>
          <cell r="D73" t="str">
            <v>March</v>
          </cell>
          <cell r="E73" t="str">
            <v>April</v>
          </cell>
          <cell r="F73" t="str">
            <v>May</v>
          </cell>
          <cell r="G73" t="str">
            <v>June</v>
          </cell>
          <cell r="H73" t="str">
            <v>July</v>
          </cell>
          <cell r="I73" t="str">
            <v>August</v>
          </cell>
          <cell r="J73" t="str">
            <v>September</v>
          </cell>
          <cell r="K73" t="str">
            <v>October</v>
          </cell>
          <cell r="L73" t="str">
            <v>November</v>
          </cell>
          <cell r="M73" t="str">
            <v>December</v>
          </cell>
        </row>
        <row r="74">
          <cell r="B74" t="str">
            <v>Revised Budget</v>
          </cell>
          <cell r="C74" t="str">
            <v>Revised Budget</v>
          </cell>
          <cell r="D74" t="str">
            <v>Revised Budget</v>
          </cell>
          <cell r="E74" t="str">
            <v>Revised Budget</v>
          </cell>
          <cell r="F74" t="str">
            <v>Revised Budget</v>
          </cell>
          <cell r="G74" t="str">
            <v>Revised Budget</v>
          </cell>
          <cell r="H74" t="str">
            <v>Revised Budget</v>
          </cell>
          <cell r="I74" t="str">
            <v>Revised Budget</v>
          </cell>
          <cell r="J74" t="str">
            <v>Revised Budget</v>
          </cell>
          <cell r="K74" t="str">
            <v>Revised Budget</v>
          </cell>
          <cell r="L74" t="str">
            <v>Revised Budget</v>
          </cell>
          <cell r="M74" t="str">
            <v>Revised Budget</v>
          </cell>
        </row>
        <row r="75">
          <cell r="A75" t="str">
            <v xml:space="preserve">Lease rental </v>
          </cell>
          <cell r="B75">
            <v>0</v>
          </cell>
          <cell r="C75">
            <v>0</v>
          </cell>
          <cell r="D75">
            <v>0</v>
          </cell>
          <cell r="E75">
            <v>0</v>
          </cell>
          <cell r="F75">
            <v>0</v>
          </cell>
          <cell r="G75">
            <v>0</v>
          </cell>
          <cell r="H75">
            <v>0</v>
          </cell>
          <cell r="I75">
            <v>0</v>
          </cell>
          <cell r="J75">
            <v>0</v>
          </cell>
          <cell r="K75">
            <v>0</v>
          </cell>
          <cell r="L75">
            <v>0</v>
          </cell>
          <cell r="M75">
            <v>0</v>
          </cell>
        </row>
        <row r="76">
          <cell r="A76" t="str">
            <v xml:space="preserve">Link Charges-Satellite </v>
          </cell>
          <cell r="B76">
            <v>983134.43266499985</v>
          </cell>
          <cell r="C76">
            <v>793567.35314999998</v>
          </cell>
          <cell r="D76">
            <v>1096533.00801</v>
          </cell>
          <cell r="E76">
            <v>1276671.1676399999</v>
          </cell>
          <cell r="F76">
            <v>1687201.6792949999</v>
          </cell>
          <cell r="G76">
            <v>696891.08808000002</v>
          </cell>
          <cell r="H76">
            <v>696891.08808000002</v>
          </cell>
          <cell r="I76">
            <v>696891.08808000002</v>
          </cell>
          <cell r="J76">
            <v>696891.08808000002</v>
          </cell>
          <cell r="K76">
            <v>696891.08808000002</v>
          </cell>
          <cell r="L76">
            <v>696891.08808000002</v>
          </cell>
          <cell r="M76">
            <v>1085010.68808</v>
          </cell>
        </row>
        <row r="77">
          <cell r="A77" t="str">
            <v>Networks Maint/ Tech Advise</v>
          </cell>
          <cell r="B77">
            <v>9268.607446</v>
          </cell>
          <cell r="C77">
            <v>7481.4430600000014</v>
          </cell>
          <cell r="D77">
            <v>10337.684924000001</v>
          </cell>
          <cell r="E77">
            <v>12035.957136000003</v>
          </cell>
          <cell r="F77">
            <v>15906.278458000003</v>
          </cell>
          <cell r="G77">
            <v>6570.0169920000017</v>
          </cell>
          <cell r="H77">
            <v>6570.0169920000017</v>
          </cell>
          <cell r="I77">
            <v>6570.0169920000017</v>
          </cell>
          <cell r="J77">
            <v>6570.0169920000017</v>
          </cell>
          <cell r="K77">
            <v>6570.0169920000017</v>
          </cell>
          <cell r="L77">
            <v>6570.0169920000017</v>
          </cell>
          <cell r="M77">
            <v>10229.056992000002</v>
          </cell>
        </row>
        <row r="78">
          <cell r="A78" t="str">
            <v>Maintenance Service Contract</v>
          </cell>
          <cell r="B78">
            <v>0</v>
          </cell>
          <cell r="C78">
            <v>0</v>
          </cell>
          <cell r="D78">
            <v>0</v>
          </cell>
          <cell r="E78">
            <v>0</v>
          </cell>
          <cell r="F78">
            <v>0</v>
          </cell>
          <cell r="G78">
            <v>0</v>
          </cell>
          <cell r="H78">
            <v>0</v>
          </cell>
          <cell r="I78">
            <v>0</v>
          </cell>
          <cell r="J78">
            <v>0</v>
          </cell>
          <cell r="K78">
            <v>0</v>
          </cell>
          <cell r="L78">
            <v>0</v>
          </cell>
          <cell r="M78">
            <v>0</v>
          </cell>
        </row>
        <row r="79">
          <cell r="A79" t="str">
            <v>Content Management</v>
          </cell>
          <cell r="B79">
            <v>714344.81673099997</v>
          </cell>
          <cell r="C79">
            <v>576605.50441000005</v>
          </cell>
          <cell r="D79">
            <v>796740.14521400002</v>
          </cell>
          <cell r="E79">
            <v>927628.41069599998</v>
          </cell>
          <cell r="F79">
            <v>1225919.6040129999</v>
          </cell>
          <cell r="G79">
            <v>506360.59531200002</v>
          </cell>
          <cell r="H79">
            <v>506360.59531200002</v>
          </cell>
          <cell r="I79">
            <v>506360.59531200002</v>
          </cell>
          <cell r="J79">
            <v>506360.59531200002</v>
          </cell>
          <cell r="K79">
            <v>506360.59531200002</v>
          </cell>
          <cell r="L79">
            <v>506360.59531200002</v>
          </cell>
          <cell r="M79">
            <v>788368.03531199996</v>
          </cell>
        </row>
        <row r="80">
          <cell r="A80" t="str">
            <v>Cost of sales</v>
          </cell>
          <cell r="B80">
            <v>1042718.337675</v>
          </cell>
          <cell r="C80">
            <v>841662.34425000008</v>
          </cell>
          <cell r="D80">
            <v>1162989.5539500001</v>
          </cell>
          <cell r="E80">
            <v>1354045.1777999999</v>
          </cell>
          <cell r="F80">
            <v>1789456.3265250002</v>
          </cell>
          <cell r="G80">
            <v>739126.91159999999</v>
          </cell>
          <cell r="H80">
            <v>739126.91159999999</v>
          </cell>
          <cell r="I80">
            <v>739126.91159999999</v>
          </cell>
          <cell r="J80">
            <v>739126.91159999999</v>
          </cell>
          <cell r="K80">
            <v>739126.91159999999</v>
          </cell>
          <cell r="L80">
            <v>739126.91159999999</v>
          </cell>
          <cell r="M80">
            <v>1150768.9116</v>
          </cell>
        </row>
        <row r="81">
          <cell r="A81" t="str">
            <v>Advertising</v>
          </cell>
          <cell r="B81">
            <v>0</v>
          </cell>
          <cell r="C81">
            <v>0</v>
          </cell>
          <cell r="D81">
            <v>0</v>
          </cell>
          <cell r="E81">
            <v>0</v>
          </cell>
          <cell r="F81">
            <v>0</v>
          </cell>
          <cell r="G81">
            <v>0</v>
          </cell>
          <cell r="H81">
            <v>0</v>
          </cell>
          <cell r="I81">
            <v>0</v>
          </cell>
          <cell r="J81">
            <v>0</v>
          </cell>
          <cell r="K81">
            <v>0</v>
          </cell>
          <cell r="L81">
            <v>0</v>
          </cell>
          <cell r="M81">
            <v>0</v>
          </cell>
        </row>
        <row r="82">
          <cell r="A82" t="str">
            <v>Printing - Billing</v>
          </cell>
          <cell r="B82">
            <v>34426.256227999998</v>
          </cell>
          <cell r="C82">
            <v>27788.217080000002</v>
          </cell>
          <cell r="D82">
            <v>38397.115431999999</v>
          </cell>
          <cell r="E82">
            <v>44704.983648000001</v>
          </cell>
          <cell r="F82">
            <v>59080.462844000001</v>
          </cell>
          <cell r="G82">
            <v>24402.920256000001</v>
          </cell>
          <cell r="H82">
            <v>24402.920256000001</v>
          </cell>
          <cell r="I82">
            <v>24402.920256000001</v>
          </cell>
          <cell r="J82">
            <v>24402.920256000001</v>
          </cell>
          <cell r="K82">
            <v>24402.920256000001</v>
          </cell>
          <cell r="L82">
            <v>24402.920256000001</v>
          </cell>
          <cell r="M82">
            <v>37993.640255999999</v>
          </cell>
        </row>
        <row r="83">
          <cell r="A83" t="str">
            <v>Sales Promotion, Cus. Sve &amp; Retention</v>
          </cell>
          <cell r="B83">
            <v>0</v>
          </cell>
          <cell r="C83">
            <v>0</v>
          </cell>
          <cell r="D83">
            <v>0</v>
          </cell>
          <cell r="E83">
            <v>0</v>
          </cell>
          <cell r="F83">
            <v>0</v>
          </cell>
          <cell r="G83">
            <v>0</v>
          </cell>
          <cell r="H83">
            <v>0</v>
          </cell>
          <cell r="I83">
            <v>0</v>
          </cell>
          <cell r="J83">
            <v>0</v>
          </cell>
          <cell r="K83">
            <v>0</v>
          </cell>
          <cell r="L83">
            <v>0</v>
          </cell>
          <cell r="M83">
            <v>0</v>
          </cell>
        </row>
        <row r="84">
          <cell r="A84" t="str">
            <v>Direct Expenese-ISP</v>
          </cell>
          <cell r="B84">
            <v>3249970.9966010004</v>
          </cell>
          <cell r="C84">
            <v>2623314.5701100007</v>
          </cell>
          <cell r="D84">
            <v>3624835.3779940004</v>
          </cell>
          <cell r="E84">
            <v>4220322.398616001</v>
          </cell>
          <cell r="F84">
            <v>5577422.9250230007</v>
          </cell>
          <cell r="G84">
            <v>2303729.5295520006</v>
          </cell>
          <cell r="H84">
            <v>2303729.5295520006</v>
          </cell>
          <cell r="I84">
            <v>2303729.5295520006</v>
          </cell>
          <cell r="J84">
            <v>2303729.5295520006</v>
          </cell>
          <cell r="K84">
            <v>2303729.5295520006</v>
          </cell>
          <cell r="L84">
            <v>2303729.5295520006</v>
          </cell>
          <cell r="M84">
            <v>3586745.7695520003</v>
          </cell>
        </row>
        <row r="85">
          <cell r="A85" t="str">
            <v>License Fees</v>
          </cell>
          <cell r="B85">
            <v>440258.85368499998</v>
          </cell>
          <cell r="C85">
            <v>355368.54535000003</v>
          </cell>
          <cell r="D85">
            <v>491040.03389000002</v>
          </cell>
          <cell r="E85">
            <v>571707.96396000008</v>
          </cell>
          <cell r="F85">
            <v>755548.22675500007</v>
          </cell>
          <cell r="G85">
            <v>312075.80712000001</v>
          </cell>
          <cell r="H85">
            <v>312075.80712000001</v>
          </cell>
          <cell r="I85">
            <v>312075.80712000001</v>
          </cell>
          <cell r="J85">
            <v>312075.80712000001</v>
          </cell>
          <cell r="K85">
            <v>312075.80712000001</v>
          </cell>
          <cell r="L85">
            <v>312075.80712000001</v>
          </cell>
          <cell r="M85">
            <v>485880.20712000004</v>
          </cell>
        </row>
        <row r="86">
          <cell r="A86" t="str">
            <v>IBU field service revenue</v>
          </cell>
          <cell r="B86">
            <v>146311.58896899997</v>
          </cell>
          <cell r="C86">
            <v>118099.92259</v>
          </cell>
          <cell r="D86">
            <v>163187.740586</v>
          </cell>
          <cell r="E86">
            <v>189996.18050399999</v>
          </cell>
          <cell r="F86">
            <v>251091.967087</v>
          </cell>
          <cell r="G86">
            <v>103712.41108799999</v>
          </cell>
          <cell r="H86">
            <v>103712.41108799999</v>
          </cell>
          <cell r="I86">
            <v>103712.41108799999</v>
          </cell>
          <cell r="J86">
            <v>103712.41108799999</v>
          </cell>
          <cell r="K86">
            <v>103712.41108799999</v>
          </cell>
          <cell r="L86">
            <v>103712.41108799999</v>
          </cell>
          <cell r="M86">
            <v>161472.97108799999</v>
          </cell>
        </row>
        <row r="87">
          <cell r="A87" t="str">
            <v>Sales Commission</v>
          </cell>
          <cell r="B87">
            <v>0</v>
          </cell>
          <cell r="C87">
            <v>0</v>
          </cell>
          <cell r="D87">
            <v>0</v>
          </cell>
          <cell r="E87">
            <v>0</v>
          </cell>
          <cell r="F87">
            <v>0</v>
          </cell>
          <cell r="G87">
            <v>0</v>
          </cell>
          <cell r="H87">
            <v>0</v>
          </cell>
          <cell r="I87">
            <v>0</v>
          </cell>
          <cell r="J87">
            <v>0</v>
          </cell>
          <cell r="K87">
            <v>0</v>
          </cell>
          <cell r="L87">
            <v>0</v>
          </cell>
          <cell r="M87">
            <v>0</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1">
          <cell r="A11" t="str">
            <v>Global card revenue</v>
          </cell>
        </row>
      </sheetData>
      <sheetData sheetId="15"/>
      <sheetData sheetId="16">
        <row r="9">
          <cell r="A9" t="str">
            <v>FIXED  ASSETS</v>
          </cell>
        </row>
      </sheetData>
      <sheetData sheetId="17">
        <row r="2">
          <cell r="B2" t="str">
            <v>Revise Budgets - 2005</v>
          </cell>
        </row>
        <row r="57">
          <cell r="B57" t="str">
            <v>Revise Budgets - 2005 YTD</v>
          </cell>
          <cell r="C57">
            <v>8</v>
          </cell>
        </row>
        <row r="59">
          <cell r="C59">
            <v>1</v>
          </cell>
          <cell r="D59">
            <v>2</v>
          </cell>
          <cell r="E59">
            <v>3</v>
          </cell>
          <cell r="F59">
            <v>4</v>
          </cell>
          <cell r="G59">
            <v>5</v>
          </cell>
          <cell r="H59">
            <v>6</v>
          </cell>
          <cell r="I59">
            <v>7</v>
          </cell>
          <cell r="J59">
            <v>8</v>
          </cell>
          <cell r="K59">
            <v>9</v>
          </cell>
          <cell r="L59">
            <v>10</v>
          </cell>
          <cell r="M59">
            <v>11</v>
          </cell>
          <cell r="N59">
            <v>12</v>
          </cell>
        </row>
        <row r="60">
          <cell r="B60" t="str">
            <v>FIXED  ASSETS</v>
          </cell>
          <cell r="C60">
            <v>11773586000</v>
          </cell>
          <cell r="D60">
            <v>23849623000</v>
          </cell>
          <cell r="E60">
            <v>36394749000</v>
          </cell>
          <cell r="F60">
            <v>49276504000</v>
          </cell>
          <cell r="G60">
            <v>62077642000</v>
          </cell>
          <cell r="H60">
            <v>75084154784.118454</v>
          </cell>
          <cell r="I60">
            <v>88852671272.110138</v>
          </cell>
          <cell r="J60">
            <v>103116758774.91736</v>
          </cell>
          <cell r="K60">
            <v>117336551239.45679</v>
          </cell>
          <cell r="L60">
            <v>131765062138.64508</v>
          </cell>
          <cell r="M60">
            <v>146265050239.66553</v>
          </cell>
          <cell r="N60">
            <v>161796876007.56137</v>
          </cell>
        </row>
        <row r="61">
          <cell r="B61" t="str">
            <v>PRE-OPERATING EXPENSE</v>
          </cell>
          <cell r="C61">
            <v>0</v>
          </cell>
          <cell r="D61">
            <v>0</v>
          </cell>
          <cell r="E61">
            <v>0</v>
          </cell>
          <cell r="F61">
            <v>0</v>
          </cell>
          <cell r="G61">
            <v>0</v>
          </cell>
          <cell r="H61">
            <v>0</v>
          </cell>
          <cell r="I61">
            <v>0</v>
          </cell>
          <cell r="J61">
            <v>0</v>
          </cell>
          <cell r="K61">
            <v>0</v>
          </cell>
          <cell r="L61">
            <v>0</v>
          </cell>
          <cell r="M61">
            <v>0</v>
          </cell>
          <cell r="N61">
            <v>0</v>
          </cell>
        </row>
        <row r="62">
          <cell r="B62" t="str">
            <v>WORK-IN -PROGRESS</v>
          </cell>
          <cell r="C62">
            <v>1740995000</v>
          </cell>
          <cell r="D62">
            <v>3538346000</v>
          </cell>
          <cell r="E62">
            <v>5092974000</v>
          </cell>
          <cell r="F62">
            <v>5093074000</v>
          </cell>
          <cell r="G62">
            <v>5093174000</v>
          </cell>
          <cell r="H62">
            <v>5093274000</v>
          </cell>
          <cell r="I62">
            <v>5093374000</v>
          </cell>
          <cell r="J62">
            <v>5093474000</v>
          </cell>
          <cell r="K62">
            <v>5093574000</v>
          </cell>
          <cell r="L62">
            <v>5093674000</v>
          </cell>
          <cell r="M62">
            <v>5093774000</v>
          </cell>
          <cell r="N62">
            <v>5093874000</v>
          </cell>
        </row>
        <row r="63">
          <cell r="B63" t="str">
            <v>CWIP - Assets acquired based on vendor financing</v>
          </cell>
          <cell r="C63">
            <v>0</v>
          </cell>
          <cell r="D63">
            <v>0</v>
          </cell>
          <cell r="E63">
            <v>0</v>
          </cell>
          <cell r="F63">
            <v>511951000</v>
          </cell>
          <cell r="G63">
            <v>1023183000</v>
          </cell>
          <cell r="H63">
            <v>2415735615.817451</v>
          </cell>
          <cell r="I63">
            <v>4689608847.4523525</v>
          </cell>
          <cell r="J63">
            <v>7844802694.904705</v>
          </cell>
          <cell r="K63">
            <v>11881317158.174509</v>
          </cell>
          <cell r="L63">
            <v>16799152237.261765</v>
          </cell>
          <cell r="M63">
            <v>22598307932.16647</v>
          </cell>
          <cell r="N63">
            <v>29282284242.888626</v>
          </cell>
        </row>
        <row r="66">
          <cell r="B66" t="str">
            <v>CURRENT  ASSETS</v>
          </cell>
        </row>
        <row r="67">
          <cell r="B67" t="str">
            <v>Stocks</v>
          </cell>
          <cell r="C67">
            <v>198481000</v>
          </cell>
          <cell r="D67">
            <v>418640000</v>
          </cell>
          <cell r="E67">
            <v>655839000</v>
          </cell>
          <cell r="F67">
            <v>888190000</v>
          </cell>
          <cell r="G67">
            <v>1159661000</v>
          </cell>
          <cell r="H67">
            <v>1473218872.1939888</v>
          </cell>
          <cell r="I67">
            <v>1787873341.7893159</v>
          </cell>
          <cell r="J67">
            <v>2093741932.1446989</v>
          </cell>
          <cell r="K67">
            <v>2401200301.5885134</v>
          </cell>
          <cell r="L67">
            <v>2721289731.6800575</v>
          </cell>
          <cell r="M67">
            <v>3064230000.9631529</v>
          </cell>
          <cell r="N67">
            <v>3416252092.7399349</v>
          </cell>
        </row>
        <row r="68">
          <cell r="B68" t="str">
            <v>Trade Debtors</v>
          </cell>
          <cell r="C68">
            <v>2004025000</v>
          </cell>
          <cell r="D68">
            <v>4106151000</v>
          </cell>
          <cell r="E68">
            <v>6035433000</v>
          </cell>
          <cell r="F68">
            <v>8122528000</v>
          </cell>
          <cell r="G68">
            <v>10024448000</v>
          </cell>
          <cell r="H68">
            <v>12518640969.765072</v>
          </cell>
          <cell r="I68">
            <v>15012833941.530144</v>
          </cell>
          <cell r="J68">
            <v>17520650570.465694</v>
          </cell>
          <cell r="K68">
            <v>20044677536.141571</v>
          </cell>
          <cell r="L68">
            <v>22701636826.94154</v>
          </cell>
          <cell r="M68">
            <v>25436525317.055695</v>
          </cell>
          <cell r="N68">
            <v>28236888293.336082</v>
          </cell>
        </row>
        <row r="69">
          <cell r="B69" t="str">
            <v>Other  Debtors</v>
          </cell>
          <cell r="C69">
            <v>28959000</v>
          </cell>
          <cell r="D69">
            <v>57810000</v>
          </cell>
          <cell r="E69">
            <v>77796000</v>
          </cell>
          <cell r="F69">
            <v>99428000</v>
          </cell>
          <cell r="G69">
            <v>117232000</v>
          </cell>
          <cell r="H69">
            <v>167930320.42582968</v>
          </cell>
          <cell r="I69">
            <v>218628640.89148325</v>
          </cell>
          <cell r="J69">
            <v>269617044.33322585</v>
          </cell>
          <cell r="K69">
            <v>320935290.69679445</v>
          </cell>
          <cell r="L69">
            <v>374920900.52831346</v>
          </cell>
          <cell r="M69">
            <v>430466322.64858854</v>
          </cell>
          <cell r="N69">
            <v>487287721.9667334</v>
          </cell>
        </row>
        <row r="70">
          <cell r="B70" t="str">
            <v>Deposits</v>
          </cell>
          <cell r="C70">
            <v>35572000</v>
          </cell>
          <cell r="D70">
            <v>76109000</v>
          </cell>
          <cell r="E70">
            <v>123102000</v>
          </cell>
          <cell r="F70">
            <v>171913000</v>
          </cell>
          <cell r="G70">
            <v>221359000</v>
          </cell>
          <cell r="H70">
            <v>265202551.50576669</v>
          </cell>
          <cell r="I70">
            <v>309046103.04597282</v>
          </cell>
          <cell r="J70">
            <v>353140516.30696732</v>
          </cell>
          <cell r="K70">
            <v>397520175.41063327</v>
          </cell>
          <cell r="L70">
            <v>444206551.71142554</v>
          </cell>
          <cell r="M70">
            <v>492241842.72668958</v>
          </cell>
          <cell r="N70">
            <v>541380589.86288822</v>
          </cell>
        </row>
        <row r="71">
          <cell r="B71" t="str">
            <v>Advance &amp; Prepayments</v>
          </cell>
          <cell r="C71">
            <v>472344000</v>
          </cell>
          <cell r="D71">
            <v>944256000</v>
          </cell>
          <cell r="E71">
            <v>1346016000</v>
          </cell>
          <cell r="F71">
            <v>1740386000</v>
          </cell>
          <cell r="G71">
            <v>2125004000</v>
          </cell>
          <cell r="H71">
            <v>2740598208.4651699</v>
          </cell>
          <cell r="I71">
            <v>3356192417.4138932</v>
          </cell>
          <cell r="J71">
            <v>3975308900.8394604</v>
          </cell>
          <cell r="K71">
            <v>4598430435.9250011</v>
          </cell>
          <cell r="L71">
            <v>5253939898.0454044</v>
          </cell>
          <cell r="M71">
            <v>5928389068.6844711</v>
          </cell>
          <cell r="N71">
            <v>6618331537.0609131</v>
          </cell>
        </row>
        <row r="72">
          <cell r="B72" t="str">
            <v>Cash &amp; Bank Balance</v>
          </cell>
          <cell r="C72">
            <v>3644566023</v>
          </cell>
          <cell r="D72">
            <v>7524771668.6499996</v>
          </cell>
          <cell r="E72">
            <v>8988909017.9200001</v>
          </cell>
          <cell r="F72">
            <v>10611782969.24</v>
          </cell>
          <cell r="G72">
            <v>12539857293.279999</v>
          </cell>
          <cell r="H72">
            <v>14022481508.966297</v>
          </cell>
          <cell r="I72">
            <v>15582519506.5714</v>
          </cell>
          <cell r="J72">
            <v>18031027233.720108</v>
          </cell>
          <cell r="K72">
            <v>20314925700.524601</v>
          </cell>
          <cell r="L72">
            <v>22570661078.92392</v>
          </cell>
          <cell r="M72">
            <v>24987195731.01548</v>
          </cell>
          <cell r="N72">
            <v>27070238049.741673</v>
          </cell>
        </row>
        <row r="73">
          <cell r="B73" t="str">
            <v>Amount due from intl. Business</v>
          </cell>
          <cell r="C73">
            <v>0</v>
          </cell>
          <cell r="D73">
            <v>0</v>
          </cell>
          <cell r="E73">
            <v>0</v>
          </cell>
          <cell r="F73">
            <v>0</v>
          </cell>
          <cell r="G73">
            <v>0</v>
          </cell>
          <cell r="H73">
            <v>0</v>
          </cell>
          <cell r="I73">
            <v>0</v>
          </cell>
          <cell r="J73">
            <v>0</v>
          </cell>
          <cell r="K73">
            <v>0</v>
          </cell>
          <cell r="L73">
            <v>0</v>
          </cell>
          <cell r="M73">
            <v>0</v>
          </cell>
          <cell r="N73">
            <v>0</v>
          </cell>
        </row>
        <row r="74">
          <cell r="B74" t="str">
            <v>TOTAL CURRENT ASSETS</v>
          </cell>
          <cell r="C74">
            <v>6383947023</v>
          </cell>
          <cell r="D74">
            <v>13127737668.65</v>
          </cell>
          <cell r="E74">
            <v>17227095017.919998</v>
          </cell>
          <cell r="F74">
            <v>21634227969.239998</v>
          </cell>
          <cell r="G74">
            <v>26187561293.279999</v>
          </cell>
          <cell r="H74">
            <v>31188072431.322124</v>
          </cell>
          <cell r="I74">
            <v>36267093951.24221</v>
          </cell>
          <cell r="J74">
            <v>42243486197.810158</v>
          </cell>
          <cell r="K74">
            <v>48077689440.287117</v>
          </cell>
          <cell r="L74">
            <v>54066654987.830658</v>
          </cell>
          <cell r="M74">
            <v>60339048283.09407</v>
          </cell>
          <cell r="N74">
            <v>66370378284.708221</v>
          </cell>
        </row>
        <row r="76">
          <cell r="B76" t="str">
            <v>CURRENT  LIABILITIES</v>
          </cell>
          <cell r="C76">
            <v>6384047023</v>
          </cell>
          <cell r="D76">
            <v>13127937668.65</v>
          </cell>
          <cell r="E76">
            <v>17227395017.919998</v>
          </cell>
          <cell r="F76">
            <v>21634627969.239998</v>
          </cell>
          <cell r="G76">
            <v>26188061293.279999</v>
          </cell>
          <cell r="H76">
            <v>31188672431.322124</v>
          </cell>
          <cell r="I76">
            <v>36267793951.24221</v>
          </cell>
          <cell r="J76">
            <v>42244286197.810158</v>
          </cell>
          <cell r="K76">
            <v>48078589440.287117</v>
          </cell>
          <cell r="L76">
            <v>54067654987.830658</v>
          </cell>
          <cell r="M76">
            <v>60340148283.09407</v>
          </cell>
          <cell r="N76">
            <v>66371578284.708221</v>
          </cell>
        </row>
        <row r="77">
          <cell r="B77" t="str">
            <v>Trade  Creditors</v>
          </cell>
          <cell r="C77">
            <v>1873471000</v>
          </cell>
          <cell r="D77">
            <v>4075917000</v>
          </cell>
          <cell r="E77">
            <v>6267846000</v>
          </cell>
          <cell r="F77">
            <v>7749082000</v>
          </cell>
          <cell r="G77">
            <v>8919301000</v>
          </cell>
          <cell r="H77">
            <v>10009937077.196484</v>
          </cell>
          <cell r="I77">
            <v>11104387406.223707</v>
          </cell>
          <cell r="J77">
            <v>12168278155.285908</v>
          </cell>
          <cell r="K77">
            <v>13237698570.742655</v>
          </cell>
          <cell r="L77">
            <v>14351053110.191504</v>
          </cell>
          <cell r="M77">
            <v>15543888829.437054</v>
          </cell>
          <cell r="N77">
            <v>16768313496.486731</v>
          </cell>
        </row>
        <row r="78">
          <cell r="B78" t="str">
            <v>Customer Deposits</v>
          </cell>
          <cell r="C78">
            <v>810916000</v>
          </cell>
          <cell r="D78">
            <v>1642903000</v>
          </cell>
          <cell r="E78">
            <v>2501002000</v>
          </cell>
          <cell r="F78">
            <v>3400590000</v>
          </cell>
          <cell r="G78">
            <v>4288218000</v>
          </cell>
          <cell r="H78">
            <v>5459432058.3877649</v>
          </cell>
          <cell r="I78">
            <v>6630646117.6955261</v>
          </cell>
          <cell r="J78">
            <v>7808561567.8351879</v>
          </cell>
          <cell r="K78">
            <v>8994096928.5331802</v>
          </cell>
          <cell r="L78">
            <v>10241252744.627991</v>
          </cell>
          <cell r="M78">
            <v>11524442773.803091</v>
          </cell>
          <cell r="N78">
            <v>12837109961.585716</v>
          </cell>
        </row>
        <row r="79">
          <cell r="B79" t="str">
            <v>Other Creditors &amp; Accrual</v>
          </cell>
          <cell r="C79">
            <v>987772000</v>
          </cell>
          <cell r="D79">
            <v>1827879000</v>
          </cell>
          <cell r="E79">
            <v>2627886000</v>
          </cell>
          <cell r="F79">
            <v>3420424000</v>
          </cell>
          <cell r="G79">
            <v>4151176000</v>
          </cell>
          <cell r="H79">
            <v>6547514140.5625801</v>
          </cell>
          <cell r="I79">
            <v>8841729068.1099358</v>
          </cell>
          <cell r="J79">
            <v>10421238334.419365</v>
          </cell>
          <cell r="K79">
            <v>11913395146.905954</v>
          </cell>
          <cell r="L79">
            <v>13472241905.891888</v>
          </cell>
          <cell r="M79">
            <v>15070112913.258068</v>
          </cell>
          <cell r="N79">
            <v>16706576972.746391</v>
          </cell>
        </row>
        <row r="80">
          <cell r="B80" t="str">
            <v>Amount Due to TMI Lanka</v>
          </cell>
          <cell r="C80">
            <v>0</v>
          </cell>
          <cell r="D80">
            <v>0</v>
          </cell>
          <cell r="E80">
            <v>0</v>
          </cell>
          <cell r="F80">
            <v>0</v>
          </cell>
          <cell r="G80">
            <v>0</v>
          </cell>
          <cell r="H80">
            <v>0</v>
          </cell>
          <cell r="I80">
            <v>0</v>
          </cell>
          <cell r="J80">
            <v>0</v>
          </cell>
          <cell r="K80">
            <v>0</v>
          </cell>
          <cell r="L80">
            <v>0</v>
          </cell>
          <cell r="M80">
            <v>0</v>
          </cell>
          <cell r="N80">
            <v>0</v>
          </cell>
        </row>
        <row r="81">
          <cell r="B81" t="str">
            <v>Amounts  Due to TM Int'l Bhd</v>
          </cell>
          <cell r="C81">
            <v>0</v>
          </cell>
          <cell r="D81">
            <v>0</v>
          </cell>
          <cell r="E81">
            <v>0</v>
          </cell>
          <cell r="F81">
            <v>0</v>
          </cell>
          <cell r="G81">
            <v>0</v>
          </cell>
          <cell r="H81">
            <v>0</v>
          </cell>
          <cell r="I81">
            <v>0</v>
          </cell>
          <cell r="J81">
            <v>0</v>
          </cell>
          <cell r="K81">
            <v>0</v>
          </cell>
          <cell r="L81">
            <v>0</v>
          </cell>
          <cell r="M81">
            <v>0</v>
          </cell>
          <cell r="N81">
            <v>0</v>
          </cell>
        </row>
        <row r="82">
          <cell r="B82" t="str">
            <v>Amount Due to TM Berhads</v>
          </cell>
          <cell r="C82">
            <v>0</v>
          </cell>
          <cell r="D82">
            <v>0</v>
          </cell>
          <cell r="E82">
            <v>0</v>
          </cell>
          <cell r="F82">
            <v>0</v>
          </cell>
          <cell r="G82">
            <v>0</v>
          </cell>
          <cell r="H82">
            <v>0</v>
          </cell>
          <cell r="I82">
            <v>0</v>
          </cell>
          <cell r="J82">
            <v>0</v>
          </cell>
          <cell r="K82">
            <v>0</v>
          </cell>
          <cell r="L82">
            <v>0</v>
          </cell>
          <cell r="M82">
            <v>0</v>
          </cell>
          <cell r="N82">
            <v>0</v>
          </cell>
        </row>
        <row r="83">
          <cell r="B83" t="str">
            <v>Amount due to Internet business</v>
          </cell>
          <cell r="C83">
            <v>0</v>
          </cell>
          <cell r="D83">
            <v>0</v>
          </cell>
          <cell r="E83">
            <v>0</v>
          </cell>
          <cell r="F83">
            <v>0</v>
          </cell>
          <cell r="G83">
            <v>0</v>
          </cell>
          <cell r="H83">
            <v>0</v>
          </cell>
          <cell r="I83">
            <v>0</v>
          </cell>
          <cell r="J83">
            <v>0</v>
          </cell>
          <cell r="K83">
            <v>0</v>
          </cell>
          <cell r="L83">
            <v>0</v>
          </cell>
          <cell r="M83">
            <v>0</v>
          </cell>
          <cell r="N83">
            <v>0</v>
          </cell>
        </row>
        <row r="84">
          <cell r="B84" t="str">
            <v>Dividend payable</v>
          </cell>
          <cell r="C84">
            <v>0</v>
          </cell>
          <cell r="D84">
            <v>0</v>
          </cell>
          <cell r="E84">
            <v>0</v>
          </cell>
          <cell r="F84">
            <v>0</v>
          </cell>
          <cell r="G84">
            <v>0</v>
          </cell>
          <cell r="H84">
            <v>0</v>
          </cell>
          <cell r="I84">
            <v>0</v>
          </cell>
          <cell r="J84">
            <v>0</v>
          </cell>
          <cell r="K84">
            <v>0</v>
          </cell>
          <cell r="L84">
            <v>0</v>
          </cell>
          <cell r="M84">
            <v>0</v>
          </cell>
          <cell r="N84">
            <v>0</v>
          </cell>
        </row>
        <row r="85">
          <cell r="B85" t="str">
            <v>TOTAL CURRENT LIABILITIES</v>
          </cell>
          <cell r="C85">
            <v>3672159000</v>
          </cell>
          <cell r="D85">
            <v>7546699000</v>
          </cell>
          <cell r="E85">
            <v>11396734000</v>
          </cell>
          <cell r="F85">
            <v>14570096000</v>
          </cell>
          <cell r="G85">
            <v>17358695000</v>
          </cell>
          <cell r="H85">
            <v>22016883276.146828</v>
          </cell>
          <cell r="I85">
            <v>26576762592.029167</v>
          </cell>
          <cell r="J85">
            <v>30398078057.540459</v>
          </cell>
          <cell r="K85">
            <v>34145190646.181786</v>
          </cell>
          <cell r="L85">
            <v>38064547760.71138</v>
          </cell>
          <cell r="M85">
            <v>42138444516.498207</v>
          </cell>
          <cell r="N85">
            <v>46312000430.818832</v>
          </cell>
        </row>
        <row r="86">
          <cell r="B86" t="str">
            <v>TOTAL NET ASSETS</v>
          </cell>
          <cell r="C86">
            <v>16226369023</v>
          </cell>
          <cell r="D86">
            <v>32969007668.650002</v>
          </cell>
          <cell r="E86">
            <v>47318084017.919998</v>
          </cell>
          <cell r="F86">
            <v>62780227969.239998</v>
          </cell>
          <cell r="G86">
            <v>78829285293.279999</v>
          </cell>
          <cell r="H86">
            <v>99183679375.632843</v>
          </cell>
          <cell r="I86">
            <v>122477495482.77689</v>
          </cell>
          <cell r="J86">
            <v>149454605638.64502</v>
          </cell>
          <cell r="K86">
            <v>177722343567.51541</v>
          </cell>
          <cell r="L86">
            <v>207388852238.99515</v>
          </cell>
          <cell r="M86">
            <v>238464767180.60803</v>
          </cell>
          <cell r="N86">
            <v>268965951297.91669</v>
          </cell>
        </row>
        <row r="87">
          <cell r="B87" t="str">
            <v>EQUITY</v>
          </cell>
          <cell r="C87">
            <v>0</v>
          </cell>
          <cell r="D87">
            <v>0</v>
          </cell>
          <cell r="E87">
            <v>0</v>
          </cell>
          <cell r="F87">
            <v>0</v>
          </cell>
          <cell r="G87">
            <v>0</v>
          </cell>
          <cell r="H87">
            <v>0</v>
          </cell>
          <cell r="I87">
            <v>0</v>
          </cell>
          <cell r="J87">
            <v>0</v>
          </cell>
          <cell r="K87">
            <v>0</v>
          </cell>
          <cell r="L87">
            <v>0</v>
          </cell>
          <cell r="M87">
            <v>0</v>
          </cell>
          <cell r="N87">
            <v>0</v>
          </cell>
        </row>
        <row r="88">
          <cell r="B88" t="str">
            <v xml:space="preserve">Authorized  Sharecapital </v>
          </cell>
          <cell r="C88">
            <v>6000000000</v>
          </cell>
          <cell r="D88">
            <v>12000000000</v>
          </cell>
          <cell r="E88">
            <v>18000000000</v>
          </cell>
          <cell r="F88">
            <v>24000000000</v>
          </cell>
          <cell r="G88">
            <v>34000000000</v>
          </cell>
          <cell r="H88">
            <v>44000000000</v>
          </cell>
          <cell r="I88">
            <v>54000000000</v>
          </cell>
          <cell r="J88">
            <v>64000000000</v>
          </cell>
          <cell r="K88">
            <v>74000000000</v>
          </cell>
          <cell r="L88">
            <v>84000000000</v>
          </cell>
          <cell r="M88">
            <v>94000000000</v>
          </cell>
          <cell r="N88">
            <v>104000000000</v>
          </cell>
        </row>
        <row r="89">
          <cell r="B89" t="str">
            <v xml:space="preserve">                   - Ordinary Shares</v>
          </cell>
          <cell r="C89">
            <v>370000000</v>
          </cell>
          <cell r="D89">
            <v>740000000</v>
          </cell>
          <cell r="E89">
            <v>1110000000</v>
          </cell>
          <cell r="F89">
            <v>1480000000</v>
          </cell>
          <cell r="G89">
            <v>8393468140</v>
          </cell>
          <cell r="H89">
            <v>15306936280</v>
          </cell>
          <cell r="I89">
            <v>22220404420</v>
          </cell>
          <cell r="J89">
            <v>29133872560</v>
          </cell>
          <cell r="K89">
            <v>36047340700</v>
          </cell>
          <cell r="L89">
            <v>42960808840</v>
          </cell>
          <cell r="M89">
            <v>49874276980</v>
          </cell>
          <cell r="N89">
            <v>56787745120</v>
          </cell>
        </row>
        <row r="90">
          <cell r="B90" t="str">
            <v xml:space="preserve">                   - Preference Shares</v>
          </cell>
          <cell r="C90">
            <v>1268978760</v>
          </cell>
          <cell r="D90">
            <v>2537957520</v>
          </cell>
          <cell r="E90">
            <v>3806936280</v>
          </cell>
          <cell r="F90">
            <v>5075915040</v>
          </cell>
          <cell r="G90">
            <v>5075915040</v>
          </cell>
          <cell r="H90">
            <v>5075915040</v>
          </cell>
          <cell r="I90">
            <v>5075915040</v>
          </cell>
          <cell r="J90">
            <v>5075915040</v>
          </cell>
          <cell r="K90">
            <v>5075915040</v>
          </cell>
          <cell r="L90">
            <v>5075915040</v>
          </cell>
          <cell r="M90">
            <v>5075915040</v>
          </cell>
          <cell r="N90">
            <v>5075915040</v>
          </cell>
        </row>
        <row r="91">
          <cell r="B91" t="str">
            <v xml:space="preserve">    - Share Premium</v>
          </cell>
          <cell r="C91">
            <v>0</v>
          </cell>
          <cell r="D91">
            <v>0</v>
          </cell>
          <cell r="E91">
            <v>0</v>
          </cell>
          <cell r="F91">
            <v>0</v>
          </cell>
          <cell r="G91">
            <v>0</v>
          </cell>
          <cell r="H91">
            <v>0</v>
          </cell>
          <cell r="I91">
            <v>0</v>
          </cell>
          <cell r="J91">
            <v>0</v>
          </cell>
          <cell r="K91">
            <v>0</v>
          </cell>
          <cell r="L91">
            <v>0</v>
          </cell>
          <cell r="M91">
            <v>0</v>
          </cell>
          <cell r="N91">
            <v>0</v>
          </cell>
        </row>
        <row r="92">
          <cell r="B92" t="str">
            <v>Revaluation Reverse</v>
          </cell>
          <cell r="C92">
            <v>5117131</v>
          </cell>
          <cell r="D92">
            <v>10234262</v>
          </cell>
          <cell r="E92">
            <v>15130393</v>
          </cell>
          <cell r="F92">
            <v>20026524</v>
          </cell>
          <cell r="G92">
            <v>24922655</v>
          </cell>
          <cell r="H92">
            <v>30039786</v>
          </cell>
          <cell r="I92">
            <v>35156917</v>
          </cell>
          <cell r="J92">
            <v>40274048</v>
          </cell>
          <cell r="K92">
            <v>45391179</v>
          </cell>
          <cell r="L92">
            <v>50508310</v>
          </cell>
          <cell r="M92">
            <v>55625441</v>
          </cell>
          <cell r="N92">
            <v>60742572</v>
          </cell>
        </row>
        <row r="93">
          <cell r="B93" t="str">
            <v>Profit / (Loss) B/F</v>
          </cell>
          <cell r="C93">
            <v>7068060000</v>
          </cell>
          <cell r="D93">
            <v>14136120000</v>
          </cell>
          <cell r="E93">
            <v>18345465000</v>
          </cell>
          <cell r="F93">
            <v>22554810000</v>
          </cell>
          <cell r="G93">
            <v>22554809620</v>
          </cell>
          <cell r="H93">
            <v>22554809240</v>
          </cell>
          <cell r="I93">
            <v>22554808860</v>
          </cell>
          <cell r="J93">
            <v>22554808480</v>
          </cell>
          <cell r="K93">
            <v>22554808100</v>
          </cell>
          <cell r="L93">
            <v>22554807720</v>
          </cell>
          <cell r="M93">
            <v>22554807340</v>
          </cell>
          <cell r="N93">
            <v>22554806960</v>
          </cell>
        </row>
        <row r="94">
          <cell r="B94" t="str">
            <v>Retained Earnings</v>
          </cell>
          <cell r="C94">
            <v>0</v>
          </cell>
          <cell r="D94">
            <v>0</v>
          </cell>
          <cell r="E94">
            <v>0</v>
          </cell>
          <cell r="F94">
            <v>0</v>
          </cell>
          <cell r="G94">
            <v>0</v>
          </cell>
          <cell r="H94">
            <v>0</v>
          </cell>
          <cell r="I94">
            <v>0</v>
          </cell>
          <cell r="J94">
            <v>0</v>
          </cell>
          <cell r="K94">
            <v>0</v>
          </cell>
          <cell r="L94">
            <v>0</v>
          </cell>
          <cell r="M94">
            <v>0</v>
          </cell>
          <cell r="N94">
            <v>0</v>
          </cell>
        </row>
        <row r="95">
          <cell r="B95" t="str">
            <v>Profit / (Loss) for the Period</v>
          </cell>
          <cell r="C95">
            <v>667618359.85757291</v>
          </cell>
          <cell r="D95">
            <v>1855594153.2545528</v>
          </cell>
          <cell r="E95">
            <v>3577411847.631515</v>
          </cell>
          <cell r="F95">
            <v>5902766092.2280111</v>
          </cell>
          <cell r="G95">
            <v>8709995009.9223061</v>
          </cell>
          <cell r="H95">
            <v>11920832737.085831</v>
          </cell>
          <cell r="I95">
            <v>15533794722.951794</v>
          </cell>
          <cell r="J95">
            <v>19622976577.979912</v>
          </cell>
          <cell r="K95">
            <v>24191222360.625469</v>
          </cell>
          <cell r="L95">
            <v>29278373268.042416</v>
          </cell>
          <cell r="M95">
            <v>34885507198.869423</v>
          </cell>
          <cell r="N95">
            <v>39449810157.899765</v>
          </cell>
        </row>
        <row r="96">
          <cell r="B96" t="str">
            <v>TOTAL EQUITY</v>
          </cell>
          <cell r="C96">
            <v>9379774250.8575726</v>
          </cell>
          <cell r="D96">
            <v>19279905935.254555</v>
          </cell>
          <cell r="E96">
            <v>26854943520.631516</v>
          </cell>
          <cell r="F96">
            <v>35033517656.228012</v>
          </cell>
          <cell r="G96">
            <v>44759110464.92231</v>
          </cell>
          <cell r="H96">
            <v>54888533083.085831</v>
          </cell>
          <cell r="I96">
            <v>65420079959.951797</v>
          </cell>
          <cell r="J96">
            <v>78748438561.979919</v>
          </cell>
          <cell r="K96">
            <v>92555861091.625473</v>
          </cell>
          <cell r="L96">
            <v>106882188746.04242</v>
          </cell>
          <cell r="M96">
            <v>121728499423.86943</v>
          </cell>
          <cell r="N96">
            <v>135531979129.89978</v>
          </cell>
        </row>
        <row r="97">
          <cell r="B97" t="str">
            <v>LONG TERM LIABILTIES</v>
          </cell>
          <cell r="C97">
            <v>0</v>
          </cell>
          <cell r="D97">
            <v>0</v>
          </cell>
          <cell r="E97">
            <v>0</v>
          </cell>
          <cell r="F97">
            <v>0</v>
          </cell>
          <cell r="G97">
            <v>0</v>
          </cell>
          <cell r="H97">
            <v>0</v>
          </cell>
          <cell r="I97">
            <v>0</v>
          </cell>
          <cell r="J97">
            <v>0</v>
          </cell>
          <cell r="K97">
            <v>0</v>
          </cell>
          <cell r="L97">
            <v>0</v>
          </cell>
          <cell r="M97">
            <v>0</v>
          </cell>
          <cell r="N97">
            <v>0</v>
          </cell>
        </row>
        <row r="98">
          <cell r="B98" t="str">
            <v>Bank Loan</v>
          </cell>
          <cell r="C98">
            <v>3356251000</v>
          </cell>
          <cell r="D98">
            <v>6712350000</v>
          </cell>
          <cell r="E98">
            <v>10002501000</v>
          </cell>
          <cell r="F98">
            <v>13292652000</v>
          </cell>
          <cell r="G98">
            <v>16583209000</v>
          </cell>
          <cell r="H98">
            <v>22909702101.551723</v>
          </cell>
          <cell r="I98">
            <v>30893695203.103447</v>
          </cell>
          <cell r="J98">
            <v>38884350373.620689</v>
          </cell>
          <cell r="K98">
            <v>46806748302.758621</v>
          </cell>
          <cell r="L98">
            <v>54729146231.896553</v>
          </cell>
          <cell r="M98">
            <v>62661102781.724136</v>
          </cell>
          <cell r="N98">
            <v>70181242607.413788</v>
          </cell>
        </row>
        <row r="99">
          <cell r="B99" t="str">
            <v>Vendor Finance</v>
          </cell>
          <cell r="C99">
            <v>0</v>
          </cell>
          <cell r="D99">
            <v>0</v>
          </cell>
          <cell r="E99">
            <v>0</v>
          </cell>
          <cell r="F99">
            <v>511951000</v>
          </cell>
          <cell r="G99">
            <v>1023183000</v>
          </cell>
          <cell r="H99">
            <v>2415735615.817451</v>
          </cell>
          <cell r="I99">
            <v>4689608847.4523525</v>
          </cell>
          <cell r="J99">
            <v>7844802694.904705</v>
          </cell>
          <cell r="K99">
            <v>11881317158.174509</v>
          </cell>
          <cell r="L99">
            <v>16799152237.261765</v>
          </cell>
          <cell r="M99">
            <v>22598307932.16647</v>
          </cell>
          <cell r="N99">
            <v>29278784242.888626</v>
          </cell>
        </row>
        <row r="100">
          <cell r="B100" t="str">
            <v>Subscription in Advance</v>
          </cell>
          <cell r="C100">
            <v>3414190000</v>
          </cell>
          <cell r="D100">
            <v>6828380000</v>
          </cell>
          <cell r="E100">
            <v>10242570000</v>
          </cell>
          <cell r="F100">
            <v>13656760000</v>
          </cell>
          <cell r="G100">
            <v>16116760000</v>
          </cell>
          <cell r="H100">
            <v>18576760000</v>
          </cell>
          <cell r="I100">
            <v>21036760000</v>
          </cell>
          <cell r="J100">
            <v>23496760000</v>
          </cell>
          <cell r="K100">
            <v>25956760000</v>
          </cell>
          <cell r="L100">
            <v>28416760000</v>
          </cell>
          <cell r="M100">
            <v>30876760000</v>
          </cell>
          <cell r="N100">
            <v>33336760000</v>
          </cell>
        </row>
        <row r="101">
          <cell r="B101" t="str">
            <v>Shareholders loan</v>
          </cell>
          <cell r="C101">
            <v>24900000</v>
          </cell>
          <cell r="D101">
            <v>49788000</v>
          </cell>
          <cell r="E101">
            <v>74738000</v>
          </cell>
          <cell r="F101">
            <v>99688000</v>
          </cell>
          <cell r="G101">
            <v>121457000</v>
          </cell>
          <cell r="H101">
            <v>121457000</v>
          </cell>
          <cell r="I101">
            <v>121457000</v>
          </cell>
          <cell r="J101">
            <v>121457000</v>
          </cell>
          <cell r="K101">
            <v>121457000</v>
          </cell>
          <cell r="L101">
            <v>121457000</v>
          </cell>
          <cell r="M101">
            <v>121457000</v>
          </cell>
          <cell r="N101">
            <v>121457000</v>
          </cell>
        </row>
        <row r="102">
          <cell r="B102" t="str">
            <v>Deffered Tax</v>
          </cell>
          <cell r="C102">
            <v>0</v>
          </cell>
          <cell r="D102">
            <v>0</v>
          </cell>
          <cell r="E102">
            <v>0</v>
          </cell>
          <cell r="F102">
            <v>0</v>
          </cell>
          <cell r="G102">
            <v>0</v>
          </cell>
          <cell r="H102">
            <v>0</v>
          </cell>
          <cell r="I102">
            <v>0</v>
          </cell>
          <cell r="J102">
            <v>0</v>
          </cell>
          <cell r="K102">
            <v>0</v>
          </cell>
          <cell r="L102">
            <v>0</v>
          </cell>
          <cell r="M102">
            <v>0</v>
          </cell>
          <cell r="N102">
            <v>0</v>
          </cell>
        </row>
        <row r="103">
          <cell r="B103" t="str">
            <v>Lease creditors</v>
          </cell>
          <cell r="C103">
            <v>51254000</v>
          </cell>
          <cell r="D103">
            <v>98584000</v>
          </cell>
          <cell r="E103">
            <v>143332000</v>
          </cell>
          <cell r="F103">
            <v>185660000</v>
          </cell>
          <cell r="G103">
            <v>225567000</v>
          </cell>
          <cell r="H103">
            <v>271492672.85750002</v>
          </cell>
          <cell r="I103">
            <v>315895078.61812502</v>
          </cell>
          <cell r="J103">
            <v>358797967.28187501</v>
          </cell>
          <cell r="K103">
            <v>400201338.84875</v>
          </cell>
          <cell r="L103">
            <v>440149105.36041665</v>
          </cell>
          <cell r="M103">
            <v>478641266.81687498</v>
          </cell>
          <cell r="N103">
            <v>515729675.05145836</v>
          </cell>
        </row>
        <row r="104">
          <cell r="B104" t="str">
            <v>TOTAL LONG TERM LIABILITIES</v>
          </cell>
          <cell r="C104">
            <v>6846595000</v>
          </cell>
          <cell r="D104">
            <v>13689102000</v>
          </cell>
          <cell r="E104">
            <v>20463141000</v>
          </cell>
          <cell r="F104">
            <v>27746711000</v>
          </cell>
          <cell r="G104">
            <v>34070176000</v>
          </cell>
          <cell r="H104">
            <v>44295147390.226677</v>
          </cell>
          <cell r="I104">
            <v>57057416129.173927</v>
          </cell>
          <cell r="J104">
            <v>70706168035.807266</v>
          </cell>
          <cell r="K104">
            <v>85166483799.781876</v>
          </cell>
          <cell r="L104">
            <v>100506664574.51872</v>
          </cell>
          <cell r="M104">
            <v>116736268980.70747</v>
          </cell>
          <cell r="N104">
            <v>133433973525.35387</v>
          </cell>
        </row>
        <row r="105">
          <cell r="B105" t="str">
            <v>TOTAL FUNDING</v>
          </cell>
          <cell r="C105">
            <v>16226369250.857573</v>
          </cell>
          <cell r="D105">
            <v>32969007935.254555</v>
          </cell>
          <cell r="E105">
            <v>47318084520.631516</v>
          </cell>
          <cell r="F105">
            <v>62780228656.228012</v>
          </cell>
          <cell r="G105">
            <v>78829286464.922302</v>
          </cell>
          <cell r="H105">
            <v>99183680473.3125</v>
          </cell>
          <cell r="I105">
            <v>122477496089.12572</v>
          </cell>
          <cell r="J105">
            <v>149454606597.78717</v>
          </cell>
          <cell r="K105">
            <v>177722344891.40735</v>
          </cell>
          <cell r="L105">
            <v>207388853320.56116</v>
          </cell>
          <cell r="M105">
            <v>238464768404.5769</v>
          </cell>
          <cell r="N105">
            <v>268965952655.25366</v>
          </cell>
        </row>
        <row r="107">
          <cell r="C107">
            <v>-227.85757255554199</v>
          </cell>
          <cell r="D107">
            <v>-266.60455131530762</v>
          </cell>
          <cell r="E107">
            <v>-502.71151351928711</v>
          </cell>
          <cell r="F107">
            <v>-686.98801040649414</v>
          </cell>
          <cell r="G107">
            <v>-1171.6423053741455</v>
          </cell>
          <cell r="H107">
            <v>-1097.6796550750732</v>
          </cell>
          <cell r="I107">
            <v>-606.34882164001465</v>
          </cell>
          <cell r="J107">
            <v>-959.14215660095215</v>
          </cell>
          <cell r="K107">
            <v>-1323.891939163208</v>
          </cell>
          <cell r="L107">
            <v>-1081.5659961700439</v>
          </cell>
          <cell r="M107">
            <v>-1223.9688625335693</v>
          </cell>
          <cell r="N107">
            <v>-1357.3369655609131</v>
          </cell>
        </row>
      </sheetData>
      <sheetData sheetId="18">
        <row r="2">
          <cell r="A2" t="str">
            <v>Revised Budgets - 2005</v>
          </cell>
        </row>
      </sheetData>
      <sheetData sheetId="19">
        <row r="125">
          <cell r="A125" t="str">
            <v>Transport &amp; Traveling</v>
          </cell>
        </row>
      </sheetData>
      <sheetData sheetId="20">
        <row r="11">
          <cell r="A11" t="str">
            <v>REVENUE</v>
          </cell>
          <cell r="B11" t="str">
            <v>January</v>
          </cell>
          <cell r="C11" t="str">
            <v>February</v>
          </cell>
          <cell r="D11" t="str">
            <v>March</v>
          </cell>
          <cell r="E11" t="str">
            <v>April</v>
          </cell>
          <cell r="F11" t="str">
            <v>May</v>
          </cell>
          <cell r="G11" t="str">
            <v>June</v>
          </cell>
          <cell r="H11" t="str">
            <v>July</v>
          </cell>
          <cell r="I11" t="str">
            <v>August</v>
          </cell>
          <cell r="J11" t="str">
            <v>September</v>
          </cell>
          <cell r="K11" t="str">
            <v>October</v>
          </cell>
          <cell r="L11" t="str">
            <v>November</v>
          </cell>
          <cell r="M11" t="str">
            <v>December</v>
          </cell>
          <cell r="N11" t="str">
            <v>Total  2005</v>
          </cell>
        </row>
        <row r="12">
          <cell r="B12" t="str">
            <v>Revised Budget</v>
          </cell>
          <cell r="C12" t="str">
            <v>Revised Budget</v>
          </cell>
          <cell r="D12" t="str">
            <v>Revised Budget</v>
          </cell>
          <cell r="E12" t="str">
            <v>Revised Budget</v>
          </cell>
          <cell r="F12" t="str">
            <v>Revised Budget</v>
          </cell>
          <cell r="G12" t="str">
            <v>Revised Budget</v>
          </cell>
          <cell r="H12" t="str">
            <v>Revised Budget</v>
          </cell>
          <cell r="I12" t="str">
            <v>Revised Budget</v>
          </cell>
          <cell r="J12" t="str">
            <v>Revised Budget</v>
          </cell>
          <cell r="K12" t="str">
            <v>Revised Budget</v>
          </cell>
          <cell r="L12" t="str">
            <v>Revised Budget</v>
          </cell>
          <cell r="M12" t="str">
            <v>Revised Budget</v>
          </cell>
          <cell r="N12" t="str">
            <v>Revised Budget</v>
          </cell>
        </row>
        <row r="13">
          <cell r="A13" t="str">
            <v>Global card revenue</v>
          </cell>
          <cell r="B13">
            <v>1599712.83</v>
          </cell>
          <cell r="C13">
            <v>1360252.6</v>
          </cell>
          <cell r="D13">
            <v>1746978.04</v>
          </cell>
          <cell r="E13">
            <v>2043009.27</v>
          </cell>
          <cell r="F13">
            <v>2418109.2400000002</v>
          </cell>
          <cell r="G13">
            <v>2053131.5583400894</v>
          </cell>
          <cell r="H13">
            <v>2134230.254894523</v>
          </cell>
          <cell r="I13">
            <v>2218532.35</v>
          </cell>
          <cell r="J13">
            <v>2306164.3777863905</v>
          </cell>
          <cell r="K13">
            <v>2397257.8707089531</v>
          </cell>
          <cell r="L13">
            <v>2491949.5566019565</v>
          </cell>
          <cell r="M13">
            <v>2590381.5640877332</v>
          </cell>
          <cell r="N13">
            <v>25359709.512419645</v>
          </cell>
        </row>
        <row r="14">
          <cell r="A14" t="str">
            <v>Sale of Global cards</v>
          </cell>
          <cell r="B14">
            <v>0</v>
          </cell>
          <cell r="C14">
            <v>0</v>
          </cell>
          <cell r="D14">
            <v>0</v>
          </cell>
          <cell r="E14">
            <v>0</v>
          </cell>
          <cell r="F14">
            <v>0</v>
          </cell>
          <cell r="G14">
            <v>5993.0991471093757</v>
          </cell>
          <cell r="H14">
            <v>6292.7541044648451</v>
          </cell>
          <cell r="I14">
            <v>6607.39</v>
          </cell>
          <cell r="J14">
            <v>6937.7614001724924</v>
          </cell>
          <cell r="K14">
            <v>7284.649470181118</v>
          </cell>
          <cell r="L14">
            <v>7648.8819436901749</v>
          </cell>
          <cell r="M14">
            <v>8031.3260408746846</v>
          </cell>
          <cell r="N14">
            <v>48795.862106492692</v>
          </cell>
        </row>
        <row r="15">
          <cell r="A15" t="str">
            <v>Olac Revenue</v>
          </cell>
          <cell r="B15">
            <v>0</v>
          </cell>
          <cell r="C15">
            <v>0</v>
          </cell>
          <cell r="D15">
            <v>0</v>
          </cell>
          <cell r="E15">
            <v>0</v>
          </cell>
          <cell r="F15">
            <v>0</v>
          </cell>
          <cell r="G15">
            <v>0</v>
          </cell>
          <cell r="H15">
            <v>0</v>
          </cell>
          <cell r="I15">
            <v>0</v>
          </cell>
          <cell r="J15">
            <v>0</v>
          </cell>
          <cell r="K15">
            <v>0</v>
          </cell>
          <cell r="L15">
            <v>0</v>
          </cell>
          <cell r="M15">
            <v>0</v>
          </cell>
          <cell r="N15">
            <v>0</v>
          </cell>
        </row>
        <row r="16">
          <cell r="A16" t="str">
            <v>Int'l Origination Revenue MTN</v>
          </cell>
          <cell r="B16">
            <v>55332645.390000001</v>
          </cell>
          <cell r="C16">
            <v>46899382.439999998</v>
          </cell>
          <cell r="D16">
            <v>120788817.23</v>
          </cell>
          <cell r="E16">
            <v>74935823.840000004</v>
          </cell>
          <cell r="F16">
            <v>76872801.859999999</v>
          </cell>
          <cell r="G16">
            <v>55269494.992600344</v>
          </cell>
          <cell r="H16">
            <v>57368583.916360416</v>
          </cell>
          <cell r="I16">
            <v>57588990.770000003</v>
          </cell>
          <cell r="J16">
            <v>57140081.710891746</v>
          </cell>
          <cell r="K16">
            <v>59157957.693947777</v>
          </cell>
          <cell r="L16">
            <v>60071428.822613351</v>
          </cell>
          <cell r="M16">
            <v>60683166.830595776</v>
          </cell>
          <cell r="N16">
            <v>782109175.4970094</v>
          </cell>
        </row>
        <row r="17">
          <cell r="A17" t="str">
            <v>Int'l Terminating Revenue-EGO</v>
          </cell>
          <cell r="B17">
            <v>86091017.459999993</v>
          </cell>
          <cell r="C17">
            <v>67156766.379999995</v>
          </cell>
          <cell r="D17">
            <v>87957480.900000006</v>
          </cell>
          <cell r="E17">
            <v>102448590.84999999</v>
          </cell>
          <cell r="F17">
            <v>96080223.439999998</v>
          </cell>
          <cell r="G17">
            <v>48188330.544798359</v>
          </cell>
          <cell r="H17">
            <v>49983698.159245282</v>
          </cell>
          <cell r="I17">
            <v>51413284.07</v>
          </cell>
          <cell r="J17">
            <v>53047476.213031955</v>
          </cell>
          <cell r="K17">
            <v>54705624.685722798</v>
          </cell>
          <cell r="L17">
            <v>56388407.011110045</v>
          </cell>
          <cell r="M17">
            <v>58096513.074492194</v>
          </cell>
          <cell r="N17">
            <v>811557412.78840077</v>
          </cell>
        </row>
        <row r="18">
          <cell r="A18" t="str">
            <v>IPLC-IRU Revenue</v>
          </cell>
          <cell r="B18">
            <v>1428843</v>
          </cell>
          <cell r="C18">
            <v>1356814</v>
          </cell>
          <cell r="D18">
            <v>3373083.77</v>
          </cell>
          <cell r="E18">
            <v>3683723.88</v>
          </cell>
          <cell r="F18">
            <v>3093744.51</v>
          </cell>
          <cell r="G18">
            <v>3626878.9863552428</v>
          </cell>
          <cell r="H18">
            <v>3968655.1986556808</v>
          </cell>
          <cell r="I18">
            <v>4603821.37</v>
          </cell>
          <cell r="J18">
            <v>5298626.5670016073</v>
          </cell>
          <cell r="K18">
            <v>5796703.0593164274</v>
          </cell>
          <cell r="L18">
            <v>6263580.3925320087</v>
          </cell>
          <cell r="M18">
            <v>7182431.9771654727</v>
          </cell>
          <cell r="N18">
            <v>49676906.711026438</v>
          </cell>
        </row>
        <row r="19">
          <cell r="A19" t="str">
            <v>IPLC-Setup Revenue</v>
          </cell>
          <cell r="B19">
            <v>0</v>
          </cell>
          <cell r="C19">
            <v>0</v>
          </cell>
          <cell r="D19">
            <v>0</v>
          </cell>
          <cell r="E19">
            <v>0</v>
          </cell>
          <cell r="F19">
            <v>0</v>
          </cell>
          <cell r="K19">
            <v>584370.79715544567</v>
          </cell>
          <cell r="L19">
            <v>293901.98779436696</v>
          </cell>
          <cell r="M19">
            <v>591257.32394531777</v>
          </cell>
          <cell r="N19">
            <v>1469530.1088951305</v>
          </cell>
        </row>
        <row r="20">
          <cell r="B20">
            <v>144452218.68000001</v>
          </cell>
          <cell r="C20">
            <v>116773215.41999999</v>
          </cell>
          <cell r="D20">
            <v>213866359.94000003</v>
          </cell>
          <cell r="E20">
            <v>183111147.83999997</v>
          </cell>
          <cell r="F20">
            <v>178464879.04999998</v>
          </cell>
          <cell r="G20">
            <v>109143829.18124115</v>
          </cell>
          <cell r="H20">
            <v>113461460.28326036</v>
          </cell>
          <cell r="I20">
            <v>115831235.95000002</v>
          </cell>
          <cell r="J20">
            <v>117799286.63011187</v>
          </cell>
          <cell r="K20">
            <v>122649198.75632158</v>
          </cell>
          <cell r="L20">
            <v>125516916.65259542</v>
          </cell>
          <cell r="M20">
            <v>129151782.09632736</v>
          </cell>
          <cell r="N20">
            <v>1670221530.4798579</v>
          </cell>
        </row>
        <row r="24">
          <cell r="A24" t="str">
            <v xml:space="preserve">   </v>
          </cell>
        </row>
        <row r="25">
          <cell r="A25" t="str">
            <v>DIRECT COST</v>
          </cell>
          <cell r="B25" t="str">
            <v>January</v>
          </cell>
          <cell r="C25" t="str">
            <v>February</v>
          </cell>
          <cell r="D25" t="str">
            <v>March</v>
          </cell>
          <cell r="E25" t="str">
            <v>April</v>
          </cell>
          <cell r="F25" t="str">
            <v>May</v>
          </cell>
          <cell r="G25" t="str">
            <v>June</v>
          </cell>
          <cell r="H25" t="str">
            <v>July</v>
          </cell>
          <cell r="I25" t="str">
            <v>August</v>
          </cell>
          <cell r="J25" t="str">
            <v>September</v>
          </cell>
          <cell r="K25" t="str">
            <v>October</v>
          </cell>
          <cell r="L25" t="str">
            <v>November</v>
          </cell>
          <cell r="M25" t="str">
            <v>December</v>
          </cell>
          <cell r="N25" t="str">
            <v>Total  2005</v>
          </cell>
        </row>
        <row r="26">
          <cell r="B26" t="str">
            <v>Revised Budget</v>
          </cell>
          <cell r="C26" t="str">
            <v>Revised Budget</v>
          </cell>
          <cell r="D26" t="str">
            <v>Revised Budget</v>
          </cell>
          <cell r="E26" t="str">
            <v>Revised Budget</v>
          </cell>
          <cell r="F26" t="str">
            <v>Revised Budget</v>
          </cell>
          <cell r="G26" t="str">
            <v>Revised Budget</v>
          </cell>
          <cell r="H26" t="str">
            <v>Revised Budget</v>
          </cell>
          <cell r="I26" t="str">
            <v>Revised Budget</v>
          </cell>
          <cell r="J26" t="str">
            <v>Revised Budget</v>
          </cell>
          <cell r="K26" t="str">
            <v>Revised Budget</v>
          </cell>
          <cell r="L26" t="str">
            <v>Revised Budget</v>
          </cell>
          <cell r="M26" t="str">
            <v>Revised Budget</v>
          </cell>
          <cell r="N26" t="str">
            <v>Revised Budget</v>
          </cell>
        </row>
        <row r="27">
          <cell r="A27" t="str">
            <v>TMCH Charges</v>
          </cell>
          <cell r="B27">
            <v>9942356.7200000007</v>
          </cell>
          <cell r="C27">
            <v>7709970.8600000003</v>
          </cell>
          <cell r="D27">
            <v>-19302440.530000001</v>
          </cell>
          <cell r="E27">
            <v>2182171.5699999998</v>
          </cell>
          <cell r="F27">
            <v>4200000</v>
          </cell>
          <cell r="G27">
            <v>9442683.8176000006</v>
          </cell>
          <cell r="H27">
            <v>9809988.7775999997</v>
          </cell>
          <cell r="I27">
            <v>9865556.5700000003</v>
          </cell>
          <cell r="J27">
            <v>9810110.9888000004</v>
          </cell>
          <cell r="K27">
            <v>10166352.652799999</v>
          </cell>
          <cell r="L27">
            <v>10339319.8784</v>
          </cell>
          <cell r="M27">
            <v>10462642.217600001</v>
          </cell>
          <cell r="N27">
            <v>74628713.522799999</v>
          </cell>
        </row>
        <row r="28">
          <cell r="A28" t="str">
            <v>Olac Charges MTN</v>
          </cell>
          <cell r="B28">
            <v>332001.14</v>
          </cell>
          <cell r="C28">
            <v>182123.14</v>
          </cell>
          <cell r="D28">
            <v>303076.63</v>
          </cell>
          <cell r="E28">
            <v>484436.17</v>
          </cell>
          <cell r="F28">
            <v>287221.58</v>
          </cell>
          <cell r="G28">
            <v>169521.59208909847</v>
          </cell>
          <cell r="H28">
            <v>176217.69497661784</v>
          </cell>
          <cell r="I28">
            <v>183178.29</v>
          </cell>
          <cell r="J28">
            <v>190413.83653835801</v>
          </cell>
          <cell r="K28">
            <v>197935.18308162317</v>
          </cell>
          <cell r="L28">
            <v>205753.62281334729</v>
          </cell>
          <cell r="M28">
            <v>213880.89091447444</v>
          </cell>
          <cell r="N28">
            <v>2925759.7704135193</v>
          </cell>
        </row>
        <row r="29">
          <cell r="A29" t="str">
            <v>Olac Charges Other PSTN'S</v>
          </cell>
          <cell r="B29">
            <v>0</v>
          </cell>
          <cell r="C29">
            <v>0</v>
          </cell>
          <cell r="D29">
            <v>0</v>
          </cell>
          <cell r="E29">
            <v>0</v>
          </cell>
          <cell r="F29">
            <v>0</v>
          </cell>
          <cell r="G29">
            <v>0</v>
          </cell>
          <cell r="H29">
            <v>0</v>
          </cell>
          <cell r="I29">
            <v>0</v>
          </cell>
          <cell r="J29">
            <v>0</v>
          </cell>
          <cell r="K29">
            <v>0</v>
          </cell>
          <cell r="L29">
            <v>0</v>
          </cell>
          <cell r="M29">
            <v>0</v>
          </cell>
          <cell r="N29">
            <v>0</v>
          </cell>
        </row>
        <row r="30">
          <cell r="A30" t="str">
            <v>Ilac Cost MTN</v>
          </cell>
          <cell r="B30">
            <v>46556391.139999993</v>
          </cell>
          <cell r="C30">
            <v>35846727.870000005</v>
          </cell>
          <cell r="D30">
            <v>40759347.440000005</v>
          </cell>
          <cell r="E30">
            <v>54454163.959999993</v>
          </cell>
          <cell r="F30">
            <v>51172925.82</v>
          </cell>
          <cell r="G30">
            <v>25439888.95202845</v>
          </cell>
          <cell r="H30">
            <v>26386304.230372481</v>
          </cell>
          <cell r="I30">
            <v>27139546.899999999</v>
          </cell>
          <cell r="J30">
            <v>28000723.670218188</v>
          </cell>
          <cell r="K30">
            <v>28874468.963438284</v>
          </cell>
          <cell r="L30">
            <v>29761139.563647527</v>
          </cell>
          <cell r="M30">
            <v>30661098.730951488</v>
          </cell>
          <cell r="N30">
            <v>425052727.24065632</v>
          </cell>
        </row>
        <row r="31">
          <cell r="A31" t="str">
            <v>Ilac Cost-Other PSTN'S</v>
          </cell>
          <cell r="B31">
            <v>0</v>
          </cell>
          <cell r="C31">
            <v>0</v>
          </cell>
          <cell r="D31">
            <v>0</v>
          </cell>
          <cell r="E31">
            <v>0</v>
          </cell>
          <cell r="F31">
            <v>0</v>
          </cell>
          <cell r="G31">
            <v>0</v>
          </cell>
          <cell r="H31">
            <v>0</v>
          </cell>
          <cell r="I31">
            <v>0</v>
          </cell>
          <cell r="J31">
            <v>0</v>
          </cell>
          <cell r="K31">
            <v>0</v>
          </cell>
          <cell r="L31">
            <v>0</v>
          </cell>
          <cell r="M31">
            <v>0</v>
          </cell>
          <cell r="N31">
            <v>0</v>
          </cell>
        </row>
        <row r="32">
          <cell r="A32" t="str">
            <v>Interconnection charges MTN</v>
          </cell>
          <cell r="B32">
            <v>221003.61</v>
          </cell>
          <cell r="C32">
            <v>186748.1</v>
          </cell>
          <cell r="D32">
            <v>1125005.6499999999</v>
          </cell>
          <cell r="E32">
            <v>962813.76</v>
          </cell>
          <cell r="F32">
            <v>834380.31</v>
          </cell>
          <cell r="G32">
            <v>0</v>
          </cell>
          <cell r="H32">
            <v>0</v>
          </cell>
          <cell r="J32">
            <v>0</v>
          </cell>
          <cell r="K32">
            <v>0</v>
          </cell>
          <cell r="L32">
            <v>0</v>
          </cell>
          <cell r="M32">
            <v>0</v>
          </cell>
          <cell r="N32">
            <v>3329951.43</v>
          </cell>
        </row>
        <row r="33">
          <cell r="A33" t="str">
            <v>Interconnection charges -Other PSTN'S</v>
          </cell>
          <cell r="B33">
            <v>0</v>
          </cell>
          <cell r="C33">
            <v>0</v>
          </cell>
          <cell r="D33">
            <v>0</v>
          </cell>
          <cell r="E33">
            <v>0</v>
          </cell>
          <cell r="F33">
            <v>0</v>
          </cell>
          <cell r="G33">
            <v>0</v>
          </cell>
          <cell r="H33">
            <v>0</v>
          </cell>
          <cell r="I33">
            <v>0</v>
          </cell>
          <cell r="J33">
            <v>0</v>
          </cell>
          <cell r="K33">
            <v>0</v>
          </cell>
          <cell r="L33">
            <v>0</v>
          </cell>
          <cell r="M33">
            <v>0</v>
          </cell>
          <cell r="N33">
            <v>0</v>
          </cell>
        </row>
        <row r="34">
          <cell r="A34" t="str">
            <v>In'l Interconnection Cost MTN</v>
          </cell>
          <cell r="B34">
            <v>0</v>
          </cell>
          <cell r="C34">
            <v>0</v>
          </cell>
          <cell r="D34">
            <v>0</v>
          </cell>
          <cell r="E34">
            <v>0</v>
          </cell>
          <cell r="F34">
            <v>0</v>
          </cell>
          <cell r="G34">
            <v>0</v>
          </cell>
          <cell r="H34">
            <v>0</v>
          </cell>
          <cell r="I34">
            <v>0</v>
          </cell>
          <cell r="J34">
            <v>0</v>
          </cell>
          <cell r="K34">
            <v>0</v>
          </cell>
          <cell r="L34">
            <v>0</v>
          </cell>
          <cell r="M34">
            <v>0</v>
          </cell>
          <cell r="N34">
            <v>0</v>
          </cell>
        </row>
        <row r="35">
          <cell r="A35" t="str">
            <v>VGA Fund</v>
          </cell>
          <cell r="B35">
            <v>33432219.879999999</v>
          </cell>
          <cell r="C35">
            <v>26195685.75</v>
          </cell>
          <cell r="D35">
            <v>34340475.880000003</v>
          </cell>
          <cell r="E35">
            <v>39784723.539999999</v>
          </cell>
          <cell r="F35">
            <v>37480937.850000001</v>
          </cell>
          <cell r="G35">
            <v>15461018.573722767</v>
          </cell>
          <cell r="H35">
            <v>16337283.551603632</v>
          </cell>
          <cell r="I35">
            <v>17092482.469999999</v>
          </cell>
          <cell r="J35">
            <v>17942399.253455199</v>
          </cell>
          <cell r="K35">
            <v>18819325.473774329</v>
          </cell>
          <cell r="L35">
            <v>19724000.941041112</v>
          </cell>
          <cell r="M35">
            <v>20657184.259071957</v>
          </cell>
          <cell r="N35">
            <v>297267737.42266899</v>
          </cell>
        </row>
        <row r="36">
          <cell r="A36" t="str">
            <v>International Origination cost</v>
          </cell>
          <cell r="B36">
            <v>33815235</v>
          </cell>
          <cell r="C36">
            <v>35231411</v>
          </cell>
          <cell r="D36">
            <v>30887209.460000001</v>
          </cell>
          <cell r="E36">
            <v>35353121.409999996</v>
          </cell>
          <cell r="F36">
            <v>30231530.52</v>
          </cell>
          <cell r="G36">
            <v>20065703.104656182</v>
          </cell>
          <cell r="H36">
            <v>20846226.151474085</v>
          </cell>
          <cell r="I36">
            <v>20964307.719999999</v>
          </cell>
          <cell r="J36">
            <v>20846485.848859809</v>
          </cell>
          <cell r="K36">
            <v>21603499.389247745</v>
          </cell>
          <cell r="L36">
            <v>21971054.743679095</v>
          </cell>
          <cell r="M36">
            <v>22233114.713029671</v>
          </cell>
          <cell r="N36">
            <v>314048899.06094664</v>
          </cell>
        </row>
        <row r="37">
          <cell r="A37" t="str">
            <v>Lease rental</v>
          </cell>
          <cell r="B37">
            <v>3213263</v>
          </cell>
          <cell r="C37">
            <v>-6241</v>
          </cell>
          <cell r="D37">
            <v>5442207.7599999998</v>
          </cell>
          <cell r="E37">
            <v>5359300.8099999996</v>
          </cell>
          <cell r="F37">
            <v>5363260.8099999996</v>
          </cell>
          <cell r="G37">
            <v>0</v>
          </cell>
          <cell r="H37">
            <v>0</v>
          </cell>
          <cell r="J37">
            <v>0</v>
          </cell>
          <cell r="K37">
            <v>0</v>
          </cell>
          <cell r="L37">
            <v>0</v>
          </cell>
          <cell r="M37">
            <v>0</v>
          </cell>
          <cell r="N37">
            <v>19371791.379999999</v>
          </cell>
        </row>
        <row r="38">
          <cell r="A38" t="str">
            <v>Link Charges-Satellite</v>
          </cell>
          <cell r="B38">
            <v>4207913</v>
          </cell>
          <cell r="C38">
            <v>3114715</v>
          </cell>
          <cell r="D38">
            <v>2776672.38</v>
          </cell>
          <cell r="E38">
            <v>2384062.96</v>
          </cell>
          <cell r="F38">
            <v>2971644.8</v>
          </cell>
          <cell r="G38">
            <v>8000000</v>
          </cell>
          <cell r="H38">
            <v>10000000</v>
          </cell>
          <cell r="I38">
            <v>10000000</v>
          </cell>
          <cell r="J38">
            <v>10000000</v>
          </cell>
          <cell r="K38">
            <v>10000000</v>
          </cell>
          <cell r="L38">
            <v>10000000</v>
          </cell>
          <cell r="M38">
            <v>10000000</v>
          </cell>
          <cell r="N38">
            <v>83455008.140000001</v>
          </cell>
        </row>
        <row r="39">
          <cell r="A39" t="str">
            <v>App  of Revenue to SLTA (0.3%)</v>
          </cell>
          <cell r="B39">
            <v>433357</v>
          </cell>
          <cell r="C39">
            <v>350320</v>
          </cell>
          <cell r="D39">
            <v>509314.88</v>
          </cell>
          <cell r="E39">
            <v>1153978.6299999999</v>
          </cell>
          <cell r="F39">
            <v>535451.07999999996</v>
          </cell>
          <cell r="G39">
            <v>0</v>
          </cell>
          <cell r="H39">
            <v>0</v>
          </cell>
          <cell r="J39">
            <v>0</v>
          </cell>
          <cell r="K39">
            <v>0</v>
          </cell>
          <cell r="L39">
            <v>0</v>
          </cell>
          <cell r="M39">
            <v>0</v>
          </cell>
          <cell r="N39">
            <v>2982421.59</v>
          </cell>
        </row>
        <row r="40">
          <cell r="A40" t="str">
            <v>Maintanace Service Contract</v>
          </cell>
          <cell r="B40">
            <v>0</v>
          </cell>
          <cell r="C40">
            <v>0</v>
          </cell>
          <cell r="D40">
            <v>0</v>
          </cell>
          <cell r="E40">
            <v>0</v>
          </cell>
          <cell r="F40">
            <v>0</v>
          </cell>
          <cell r="G40">
            <v>256786.97113289841</v>
          </cell>
          <cell r="H40">
            <v>367051.63441495859</v>
          </cell>
          <cell r="I40">
            <v>560649.28</v>
          </cell>
          <cell r="J40">
            <v>563943.09502118675</v>
          </cell>
          <cell r="K40">
            <v>567256.26070443622</v>
          </cell>
          <cell r="L40">
            <v>570588.89123607485</v>
          </cell>
          <cell r="M40">
            <v>573941.10097208677</v>
          </cell>
          <cell r="N40">
            <v>3460217.2334816414</v>
          </cell>
        </row>
        <row r="41">
          <cell r="A41" t="str">
            <v>Networks Maint/ Tech Advise</v>
          </cell>
          <cell r="B41">
            <v>0</v>
          </cell>
          <cell r="C41">
            <v>0</v>
          </cell>
          <cell r="D41">
            <v>0</v>
          </cell>
          <cell r="E41">
            <v>0</v>
          </cell>
          <cell r="F41">
            <v>0</v>
          </cell>
          <cell r="G41">
            <v>0</v>
          </cell>
          <cell r="H41">
            <v>0</v>
          </cell>
          <cell r="I41">
            <v>0</v>
          </cell>
          <cell r="J41">
            <v>0</v>
          </cell>
          <cell r="K41">
            <v>0</v>
          </cell>
          <cell r="L41">
            <v>0</v>
          </cell>
          <cell r="M41">
            <v>0</v>
          </cell>
          <cell r="N41">
            <v>0</v>
          </cell>
        </row>
        <row r="42">
          <cell r="A42" t="str">
            <v>Advertising</v>
          </cell>
          <cell r="B42">
            <v>0</v>
          </cell>
          <cell r="C42">
            <v>0</v>
          </cell>
          <cell r="D42">
            <v>0</v>
          </cell>
          <cell r="E42">
            <v>0</v>
          </cell>
          <cell r="F42">
            <v>0</v>
          </cell>
          <cell r="G42">
            <v>2182876.5836742781</v>
          </cell>
          <cell r="H42">
            <v>2269229.2056515384</v>
          </cell>
          <cell r="I42">
            <v>2316624.7200000002</v>
          </cell>
          <cell r="J42">
            <v>2355985.7326337849</v>
          </cell>
          <cell r="K42">
            <v>2452983.9751264318</v>
          </cell>
          <cell r="L42">
            <v>2510338.3330519083</v>
          </cell>
          <cell r="M42">
            <v>2583035.6419265475</v>
          </cell>
          <cell r="N42">
            <v>16671074.19206449</v>
          </cell>
        </row>
        <row r="43">
          <cell r="A43" t="str">
            <v>Sales Promotions</v>
          </cell>
          <cell r="B43">
            <v>0</v>
          </cell>
          <cell r="C43">
            <v>0</v>
          </cell>
          <cell r="D43">
            <v>0</v>
          </cell>
          <cell r="E43">
            <v>0</v>
          </cell>
          <cell r="F43">
            <v>0</v>
          </cell>
          <cell r="G43">
            <v>0</v>
          </cell>
          <cell r="H43">
            <v>0</v>
          </cell>
          <cell r="I43">
            <v>0</v>
          </cell>
          <cell r="J43">
            <v>0</v>
          </cell>
          <cell r="K43">
            <v>0</v>
          </cell>
          <cell r="L43">
            <v>0</v>
          </cell>
          <cell r="M43">
            <v>0</v>
          </cell>
          <cell r="N43">
            <v>0</v>
          </cell>
        </row>
        <row r="44">
          <cell r="A44" t="str">
            <v>IPLC Other costs</v>
          </cell>
          <cell r="B44">
            <v>636292.32999999996</v>
          </cell>
          <cell r="C44">
            <v>3165065.67</v>
          </cell>
          <cell r="D44">
            <v>3409838.12</v>
          </cell>
          <cell r="E44">
            <v>230933.58</v>
          </cell>
          <cell r="F44">
            <v>279044.87</v>
          </cell>
          <cell r="G44">
            <v>503302.46228758246</v>
          </cell>
          <cell r="H44">
            <v>520207.32264195569</v>
          </cell>
          <cell r="I44">
            <v>562755.14</v>
          </cell>
          <cell r="J44">
            <v>605784.92282416311</v>
          </cell>
          <cell r="K44">
            <v>417550.41574525874</v>
          </cell>
          <cell r="L44">
            <v>435276.37987186247</v>
          </cell>
          <cell r="M44">
            <v>485265.60503566742</v>
          </cell>
          <cell r="N44">
            <v>11251316.818406491</v>
          </cell>
        </row>
        <row r="45">
          <cell r="A45" t="str">
            <v>Interconnection port charges</v>
          </cell>
          <cell r="B45">
            <v>15502.88</v>
          </cell>
          <cell r="C45">
            <v>-8389</v>
          </cell>
          <cell r="D45">
            <v>70666.679999999993</v>
          </cell>
          <cell r="E45">
            <v>81846.17</v>
          </cell>
          <cell r="F45">
            <v>50259.09</v>
          </cell>
          <cell r="G45">
            <v>0</v>
          </cell>
          <cell r="H45">
            <v>0</v>
          </cell>
          <cell r="J45">
            <v>0</v>
          </cell>
          <cell r="K45">
            <v>0</v>
          </cell>
          <cell r="L45">
            <v>0</v>
          </cell>
          <cell r="M45">
            <v>0</v>
          </cell>
          <cell r="N45">
            <v>209885.81999999998</v>
          </cell>
        </row>
        <row r="46">
          <cell r="A46" t="str">
            <v>Global Card Commission</v>
          </cell>
          <cell r="B46">
            <v>0</v>
          </cell>
          <cell r="C46">
            <v>0</v>
          </cell>
          <cell r="D46">
            <v>0</v>
          </cell>
          <cell r="E46">
            <v>0</v>
          </cell>
          <cell r="F46">
            <v>0</v>
          </cell>
          <cell r="G46">
            <v>205912.46574871987</v>
          </cell>
          <cell r="H46">
            <v>214052.30089989878</v>
          </cell>
          <cell r="I46">
            <v>222513.97</v>
          </cell>
          <cell r="J46">
            <v>231310.21391865631</v>
          </cell>
          <cell r="K46">
            <v>240454.25201791344</v>
          </cell>
          <cell r="L46">
            <v>249959.84385456468</v>
          </cell>
          <cell r="M46">
            <v>259841.2890128608</v>
          </cell>
          <cell r="N46">
            <v>1624044.3354526139</v>
          </cell>
        </row>
        <row r="47">
          <cell r="A47" t="str">
            <v>Global Card Printing Cost</v>
          </cell>
          <cell r="B47">
            <v>0</v>
          </cell>
          <cell r="C47">
            <v>13897</v>
          </cell>
          <cell r="D47">
            <v>56036.5</v>
          </cell>
          <cell r="E47">
            <v>29705.27</v>
          </cell>
          <cell r="F47">
            <v>36748.61</v>
          </cell>
          <cell r="G47">
            <v>30886.869862307984</v>
          </cell>
          <cell r="H47">
            <v>32107.845134984815</v>
          </cell>
          <cell r="I47">
            <v>33377.1</v>
          </cell>
          <cell r="J47">
            <v>34696.532087798449</v>
          </cell>
          <cell r="K47">
            <v>36068.137802687015</v>
          </cell>
          <cell r="L47">
            <v>37493.976578184702</v>
          </cell>
          <cell r="M47">
            <v>38976.19335192912</v>
          </cell>
          <cell r="N47">
            <v>379994.03481789207</v>
          </cell>
        </row>
        <row r="48">
          <cell r="A48" t="str">
            <v>SMW E Link rental</v>
          </cell>
          <cell r="B48">
            <v>786517.01</v>
          </cell>
          <cell r="C48">
            <v>367301.01</v>
          </cell>
          <cell r="D48">
            <v>710575.18</v>
          </cell>
          <cell r="E48">
            <v>551062.18000000005</v>
          </cell>
          <cell r="F48">
            <v>578064.18000000005</v>
          </cell>
          <cell r="G48">
            <v>0</v>
          </cell>
          <cell r="H48">
            <v>0</v>
          </cell>
          <cell r="J48">
            <v>0</v>
          </cell>
          <cell r="K48">
            <v>0</v>
          </cell>
          <cell r="L48">
            <v>0</v>
          </cell>
          <cell r="M48">
            <v>0</v>
          </cell>
          <cell r="N48">
            <v>2993519.5600000005</v>
          </cell>
        </row>
        <row r="49">
          <cell r="A49" t="str">
            <v>Internet services/co location housing fee</v>
          </cell>
          <cell r="B49">
            <v>999964.97</v>
          </cell>
          <cell r="C49">
            <v>120796.39</v>
          </cell>
          <cell r="D49">
            <v>4055585.64</v>
          </cell>
          <cell r="E49">
            <v>1288040</v>
          </cell>
          <cell r="F49">
            <v>1243932.1200000001</v>
          </cell>
          <cell r="G49">
            <v>216241.65990138811</v>
          </cell>
          <cell r="H49">
            <v>217512.07965330881</v>
          </cell>
          <cell r="I49">
            <v>218789.96</v>
          </cell>
          <cell r="J49">
            <v>220075.35415460946</v>
          </cell>
          <cell r="K49">
            <v>221368.29686026782</v>
          </cell>
          <cell r="L49">
            <v>222668.83560432188</v>
          </cell>
          <cell r="M49">
            <v>223977.01501349729</v>
          </cell>
          <cell r="N49">
            <v>9248952.3211873937</v>
          </cell>
        </row>
        <row r="50">
          <cell r="A50" t="str">
            <v>International business expenditure</v>
          </cell>
          <cell r="B50">
            <v>0</v>
          </cell>
          <cell r="C50">
            <v>0</v>
          </cell>
          <cell r="D50">
            <v>0</v>
          </cell>
          <cell r="E50">
            <v>0</v>
          </cell>
          <cell r="F50">
            <v>0</v>
          </cell>
          <cell r="G50">
            <v>0</v>
          </cell>
          <cell r="H50">
            <v>0</v>
          </cell>
          <cell r="I50">
            <v>0</v>
          </cell>
          <cell r="J50">
            <v>0</v>
          </cell>
          <cell r="K50">
            <v>0</v>
          </cell>
          <cell r="L50">
            <v>0</v>
          </cell>
          <cell r="M50">
            <v>0</v>
          </cell>
          <cell r="N50">
            <v>0</v>
          </cell>
        </row>
        <row r="51">
          <cell r="A51" t="str">
            <v>TOTAL DIRECT COST</v>
          </cell>
          <cell r="B51">
            <v>134592017.68000001</v>
          </cell>
          <cell r="C51">
            <v>112470131.79000001</v>
          </cell>
          <cell r="D51">
            <v>105143571.67000002</v>
          </cell>
          <cell r="E51">
            <v>144300360.01000002</v>
          </cell>
          <cell r="F51">
            <v>135265401.64000002</v>
          </cell>
          <cell r="G51">
            <v>81974823.052703679</v>
          </cell>
          <cell r="H51">
            <v>87176180.794423446</v>
          </cell>
          <cell r="I51">
            <v>89159782.119999975</v>
          </cell>
          <cell r="J51">
            <v>90801929.448511764</v>
          </cell>
          <cell r="K51">
            <v>93597263.000598982</v>
          </cell>
          <cell r="L51">
            <v>96027595.009778008</v>
          </cell>
          <cell r="M51">
            <v>98392957.65688017</v>
          </cell>
          <cell r="N51">
            <v>1268902013.8728962</v>
          </cell>
        </row>
        <row r="62">
          <cell r="A62" t="str">
            <v>Value Added Services</v>
          </cell>
          <cell r="B62">
            <v>3182024.5160000003</v>
          </cell>
          <cell r="C62">
            <v>2488873.3000000003</v>
          </cell>
          <cell r="D62">
            <v>3845868.5120000001</v>
          </cell>
          <cell r="E62">
            <v>5781666.6840000004</v>
          </cell>
          <cell r="F62">
            <v>5485628.5120000001</v>
          </cell>
          <cell r="G62">
            <v>2738256.5720000002</v>
          </cell>
          <cell r="H62">
            <v>2759089.9040000001</v>
          </cell>
          <cell r="I62">
            <v>1217289.8541122801</v>
          </cell>
          <cell r="J62">
            <v>1217289.8541122805</v>
          </cell>
          <cell r="K62">
            <v>1217289.8541122805</v>
          </cell>
          <cell r="L62">
            <v>1285919.7141122804</v>
          </cell>
          <cell r="M62">
            <v>1338003.0441122805</v>
          </cell>
        </row>
        <row r="63">
          <cell r="A63" t="str">
            <v>Isp Revenue</v>
          </cell>
          <cell r="B63">
            <v>4773036.7740000002</v>
          </cell>
          <cell r="C63">
            <v>3733309.9499999997</v>
          </cell>
          <cell r="D63">
            <v>5768802.7679999992</v>
          </cell>
          <cell r="E63">
            <v>8672500.0260000005</v>
          </cell>
          <cell r="F63">
            <v>8228442.7679999992</v>
          </cell>
          <cell r="G63">
            <v>4107384.8579999995</v>
          </cell>
          <cell r="H63">
            <v>4138634.8559999997</v>
          </cell>
          <cell r="I63">
            <v>5628351.574</v>
          </cell>
          <cell r="J63">
            <v>5628351.574</v>
          </cell>
          <cell r="K63">
            <v>5628351.574</v>
          </cell>
          <cell r="L63">
            <v>5628351.574</v>
          </cell>
          <cell r="M63">
            <v>9343551.5739999991</v>
          </cell>
        </row>
        <row r="64">
          <cell r="B64">
            <v>7955061.290000001</v>
          </cell>
          <cell r="C64">
            <v>6222183.25</v>
          </cell>
          <cell r="D64">
            <v>9614671.2799999993</v>
          </cell>
          <cell r="E64">
            <v>14454166.710000001</v>
          </cell>
          <cell r="F64">
            <v>13714071.279999999</v>
          </cell>
          <cell r="G64">
            <v>6845641.4299999997</v>
          </cell>
          <cell r="H64">
            <v>6897724.7599999998</v>
          </cell>
          <cell r="I64">
            <v>6845641.4281122796</v>
          </cell>
          <cell r="J64">
            <v>6845641.4281122806</v>
          </cell>
          <cell r="K64">
            <v>6845641.4281122806</v>
          </cell>
          <cell r="L64">
            <v>6914271.2881122809</v>
          </cell>
          <cell r="M64">
            <v>10681554.618112279</v>
          </cell>
        </row>
        <row r="65">
          <cell r="A65" t="str">
            <v>Bad Debts</v>
          </cell>
          <cell r="B65">
            <v>-600000</v>
          </cell>
          <cell r="C65">
            <v>540999.65</v>
          </cell>
          <cell r="D65">
            <v>-107256.62</v>
          </cell>
          <cell r="E65">
            <v>-618954.07999999996</v>
          </cell>
          <cell r="F65">
            <v>-1094344.33</v>
          </cell>
          <cell r="G65">
            <v>-568609.74500000011</v>
          </cell>
          <cell r="H65">
            <v>-568609.74500000011</v>
          </cell>
          <cell r="I65">
            <v>-568609.74500000011</v>
          </cell>
          <cell r="J65">
            <v>-568609.74500000011</v>
          </cell>
          <cell r="K65">
            <v>-568609.74500000011</v>
          </cell>
          <cell r="L65">
            <v>-568609.74500000011</v>
          </cell>
          <cell r="M65">
            <v>-568609.74500000011</v>
          </cell>
        </row>
        <row r="68">
          <cell r="A68">
            <v>30738473.620000001</v>
          </cell>
        </row>
        <row r="72">
          <cell r="A72" t="str">
            <v xml:space="preserve">   </v>
          </cell>
        </row>
        <row r="73">
          <cell r="A73" t="str">
            <v>DIRECT COST</v>
          </cell>
          <cell r="B73" t="str">
            <v>January</v>
          </cell>
          <cell r="C73" t="str">
            <v>February</v>
          </cell>
          <cell r="D73" t="str">
            <v>March</v>
          </cell>
          <cell r="E73" t="str">
            <v>April</v>
          </cell>
          <cell r="F73" t="str">
            <v>May</v>
          </cell>
          <cell r="G73" t="str">
            <v>June</v>
          </cell>
          <cell r="H73" t="str">
            <v>July</v>
          </cell>
          <cell r="I73" t="str">
            <v>August</v>
          </cell>
          <cell r="J73" t="str">
            <v>September</v>
          </cell>
          <cell r="K73" t="str">
            <v>October</v>
          </cell>
          <cell r="L73" t="str">
            <v>November</v>
          </cell>
          <cell r="M73" t="str">
            <v>December</v>
          </cell>
        </row>
        <row r="74">
          <cell r="B74" t="str">
            <v>Revised Budget</v>
          </cell>
          <cell r="C74" t="str">
            <v>Revised Budget</v>
          </cell>
          <cell r="D74" t="str">
            <v>Revised Budget</v>
          </cell>
          <cell r="E74" t="str">
            <v>Revised Budget</v>
          </cell>
          <cell r="F74" t="str">
            <v>Revised Budget</v>
          </cell>
          <cell r="G74" t="str">
            <v>Revised Budget</v>
          </cell>
          <cell r="H74" t="str">
            <v>Revised Budget</v>
          </cell>
          <cell r="I74" t="str">
            <v>Revised Budget</v>
          </cell>
          <cell r="J74" t="str">
            <v>Revised Budget</v>
          </cell>
          <cell r="K74" t="str">
            <v>Revised Budget</v>
          </cell>
          <cell r="L74" t="str">
            <v>Revised Budget</v>
          </cell>
          <cell r="M74" t="str">
            <v>Revised Budget</v>
          </cell>
        </row>
        <row r="75">
          <cell r="A75" t="str">
            <v xml:space="preserve">Lease rental </v>
          </cell>
          <cell r="B75">
            <v>0</v>
          </cell>
          <cell r="C75">
            <v>0</v>
          </cell>
          <cell r="D75">
            <v>0</v>
          </cell>
          <cell r="E75">
            <v>0</v>
          </cell>
          <cell r="F75">
            <v>0</v>
          </cell>
          <cell r="G75">
            <v>0</v>
          </cell>
          <cell r="H75">
            <v>0</v>
          </cell>
          <cell r="I75">
            <v>0</v>
          </cell>
          <cell r="J75">
            <v>0</v>
          </cell>
          <cell r="K75">
            <v>0</v>
          </cell>
          <cell r="L75">
            <v>0</v>
          </cell>
          <cell r="M75">
            <v>0</v>
          </cell>
        </row>
        <row r="76">
          <cell r="A76" t="str">
            <v xml:space="preserve">Link Charges-Satellite </v>
          </cell>
          <cell r="B76">
            <v>983134.43266499985</v>
          </cell>
          <cell r="C76">
            <v>793567.35314999998</v>
          </cell>
          <cell r="D76">
            <v>1096533.00801</v>
          </cell>
          <cell r="E76">
            <v>1276671.1676399999</v>
          </cell>
          <cell r="F76">
            <v>1687201.6792949999</v>
          </cell>
          <cell r="G76">
            <v>696891.08808000002</v>
          </cell>
          <cell r="H76">
            <v>696891.08808000002</v>
          </cell>
          <cell r="I76">
            <v>696891.08808000002</v>
          </cell>
          <cell r="J76">
            <v>696891.08808000002</v>
          </cell>
          <cell r="K76">
            <v>696891.08808000002</v>
          </cell>
          <cell r="L76">
            <v>696891.08808000002</v>
          </cell>
          <cell r="M76">
            <v>1085010.68808</v>
          </cell>
        </row>
        <row r="77">
          <cell r="A77" t="str">
            <v>Networks Maint/ Tech Advise</v>
          </cell>
          <cell r="B77">
            <v>9268.607446</v>
          </cell>
          <cell r="C77">
            <v>7481.4430600000014</v>
          </cell>
          <cell r="D77">
            <v>10337.684924000001</v>
          </cell>
          <cell r="E77">
            <v>12035.957136000003</v>
          </cell>
          <cell r="F77">
            <v>15906.278458000003</v>
          </cell>
          <cell r="G77">
            <v>6570.0169920000017</v>
          </cell>
          <cell r="H77">
            <v>6570.0169920000017</v>
          </cell>
          <cell r="I77">
            <v>6570.0169920000017</v>
          </cell>
          <cell r="J77">
            <v>6570.0169920000017</v>
          </cell>
          <cell r="K77">
            <v>6570.0169920000017</v>
          </cell>
          <cell r="L77">
            <v>6570.0169920000017</v>
          </cell>
          <cell r="M77">
            <v>10229.056992000002</v>
          </cell>
        </row>
        <row r="78">
          <cell r="A78" t="str">
            <v>Maintenance Service Contract</v>
          </cell>
          <cell r="B78">
            <v>0</v>
          </cell>
          <cell r="C78">
            <v>0</v>
          </cell>
          <cell r="D78">
            <v>0</v>
          </cell>
          <cell r="E78">
            <v>0</v>
          </cell>
          <cell r="F78">
            <v>0</v>
          </cell>
          <cell r="G78">
            <v>0</v>
          </cell>
          <cell r="H78">
            <v>0</v>
          </cell>
          <cell r="I78">
            <v>0</v>
          </cell>
          <cell r="J78">
            <v>0</v>
          </cell>
          <cell r="K78">
            <v>0</v>
          </cell>
          <cell r="L78">
            <v>0</v>
          </cell>
          <cell r="M78">
            <v>0</v>
          </cell>
        </row>
        <row r="79">
          <cell r="A79" t="str">
            <v>Content Management</v>
          </cell>
          <cell r="B79">
            <v>714344.81673099997</v>
          </cell>
          <cell r="C79">
            <v>576605.50441000005</v>
          </cell>
          <cell r="D79">
            <v>796740.14521400002</v>
          </cell>
          <cell r="E79">
            <v>927628.41069599998</v>
          </cell>
          <cell r="F79">
            <v>1225919.6040129999</v>
          </cell>
          <cell r="G79">
            <v>506360.59531200002</v>
          </cell>
          <cell r="H79">
            <v>506360.59531200002</v>
          </cell>
          <cell r="I79">
            <v>506360.59531200002</v>
          </cell>
          <cell r="J79">
            <v>506360.59531200002</v>
          </cell>
          <cell r="K79">
            <v>506360.59531200002</v>
          </cell>
          <cell r="L79">
            <v>506360.59531200002</v>
          </cell>
          <cell r="M79">
            <v>788368.03531199996</v>
          </cell>
        </row>
        <row r="80">
          <cell r="A80" t="str">
            <v>Cost of sales</v>
          </cell>
          <cell r="B80">
            <v>1042718.337675</v>
          </cell>
          <cell r="C80">
            <v>841662.34425000008</v>
          </cell>
          <cell r="D80">
            <v>1162989.5539500001</v>
          </cell>
          <cell r="E80">
            <v>1354045.1777999999</v>
          </cell>
          <cell r="F80">
            <v>1789456.3265250002</v>
          </cell>
          <cell r="G80">
            <v>739126.91159999999</v>
          </cell>
          <cell r="H80">
            <v>739126.91159999999</v>
          </cell>
          <cell r="I80">
            <v>739126.91159999999</v>
          </cell>
          <cell r="J80">
            <v>739126.91159999999</v>
          </cell>
          <cell r="K80">
            <v>739126.91159999999</v>
          </cell>
          <cell r="L80">
            <v>739126.91159999999</v>
          </cell>
          <cell r="M80">
            <v>1150768.9116</v>
          </cell>
        </row>
        <row r="81">
          <cell r="A81" t="str">
            <v>Advertising</v>
          </cell>
          <cell r="B81">
            <v>0</v>
          </cell>
          <cell r="C81">
            <v>0</v>
          </cell>
          <cell r="D81">
            <v>0</v>
          </cell>
          <cell r="E81">
            <v>0</v>
          </cell>
          <cell r="F81">
            <v>0</v>
          </cell>
          <cell r="G81">
            <v>0</v>
          </cell>
          <cell r="H81">
            <v>0</v>
          </cell>
          <cell r="I81">
            <v>0</v>
          </cell>
          <cell r="J81">
            <v>0</v>
          </cell>
          <cell r="K81">
            <v>0</v>
          </cell>
          <cell r="L81">
            <v>0</v>
          </cell>
          <cell r="M81">
            <v>0</v>
          </cell>
        </row>
        <row r="82">
          <cell r="A82" t="str">
            <v>Printing - Billing</v>
          </cell>
          <cell r="B82">
            <v>34426.256227999998</v>
          </cell>
          <cell r="C82">
            <v>27788.217080000002</v>
          </cell>
          <cell r="D82">
            <v>38397.115431999999</v>
          </cell>
          <cell r="E82">
            <v>44704.983648000001</v>
          </cell>
          <cell r="F82">
            <v>59080.462844000001</v>
          </cell>
          <cell r="G82">
            <v>24402.920256000001</v>
          </cell>
          <cell r="H82">
            <v>24402.920256000001</v>
          </cell>
          <cell r="I82">
            <v>24402.920256000001</v>
          </cell>
          <cell r="J82">
            <v>24402.920256000001</v>
          </cell>
          <cell r="K82">
            <v>24402.920256000001</v>
          </cell>
          <cell r="L82">
            <v>24402.920256000001</v>
          </cell>
          <cell r="M82">
            <v>37993.640255999999</v>
          </cell>
        </row>
        <row r="83">
          <cell r="A83" t="str">
            <v>Sales Promotion, Cus. Sve &amp; Retention</v>
          </cell>
          <cell r="B83">
            <v>0</v>
          </cell>
          <cell r="C83">
            <v>0</v>
          </cell>
          <cell r="D83">
            <v>0</v>
          </cell>
          <cell r="E83">
            <v>0</v>
          </cell>
          <cell r="F83">
            <v>0</v>
          </cell>
          <cell r="G83">
            <v>0</v>
          </cell>
          <cell r="H83">
            <v>0</v>
          </cell>
          <cell r="I83">
            <v>0</v>
          </cell>
          <cell r="J83">
            <v>0</v>
          </cell>
          <cell r="K83">
            <v>0</v>
          </cell>
          <cell r="L83">
            <v>0</v>
          </cell>
          <cell r="M83">
            <v>0</v>
          </cell>
        </row>
        <row r="84">
          <cell r="A84" t="str">
            <v>Direct Expenese-ISP</v>
          </cell>
          <cell r="B84">
            <v>3249970.9966010004</v>
          </cell>
          <cell r="C84">
            <v>2623314.5701100007</v>
          </cell>
          <cell r="D84">
            <v>3624835.3779940004</v>
          </cell>
          <cell r="E84">
            <v>4220322.398616001</v>
          </cell>
          <cell r="F84">
            <v>5577422.9250230007</v>
          </cell>
          <cell r="G84">
            <v>2303729.5295520006</v>
          </cell>
          <cell r="H84">
            <v>2303729.5295520006</v>
          </cell>
          <cell r="I84">
            <v>2303729.5295520006</v>
          </cell>
          <cell r="J84">
            <v>2303729.5295520006</v>
          </cell>
          <cell r="K84">
            <v>2303729.5295520006</v>
          </cell>
          <cell r="L84">
            <v>2303729.5295520006</v>
          </cell>
          <cell r="M84">
            <v>3586745.7695520003</v>
          </cell>
        </row>
        <row r="85">
          <cell r="A85" t="str">
            <v>License Fees</v>
          </cell>
          <cell r="B85">
            <v>440258.85368499998</v>
          </cell>
          <cell r="C85">
            <v>355368.54535000003</v>
          </cell>
          <cell r="D85">
            <v>491040.03389000002</v>
          </cell>
          <cell r="E85">
            <v>571707.96396000008</v>
          </cell>
          <cell r="F85">
            <v>755548.22675500007</v>
          </cell>
          <cell r="G85">
            <v>312075.80712000001</v>
          </cell>
          <cell r="H85">
            <v>312075.80712000001</v>
          </cell>
          <cell r="I85">
            <v>312075.80712000001</v>
          </cell>
          <cell r="J85">
            <v>312075.80712000001</v>
          </cell>
          <cell r="K85">
            <v>312075.80712000001</v>
          </cell>
          <cell r="L85">
            <v>312075.80712000001</v>
          </cell>
          <cell r="M85">
            <v>485880.20712000004</v>
          </cell>
        </row>
        <row r="86">
          <cell r="A86" t="str">
            <v>IBU field service revenue</v>
          </cell>
          <cell r="B86">
            <v>146311.58896899997</v>
          </cell>
          <cell r="C86">
            <v>118099.92259</v>
          </cell>
          <cell r="D86">
            <v>163187.740586</v>
          </cell>
          <cell r="E86">
            <v>189996.18050399999</v>
          </cell>
          <cell r="F86">
            <v>251091.967087</v>
          </cell>
          <cell r="G86">
            <v>103712.41108799999</v>
          </cell>
          <cell r="H86">
            <v>103712.41108799999</v>
          </cell>
          <cell r="I86">
            <v>103712.41108799999</v>
          </cell>
          <cell r="J86">
            <v>103712.41108799999</v>
          </cell>
          <cell r="K86">
            <v>103712.41108799999</v>
          </cell>
          <cell r="L86">
            <v>103712.41108799999</v>
          </cell>
          <cell r="M86">
            <v>161472.97108799999</v>
          </cell>
        </row>
        <row r="87">
          <cell r="A87" t="str">
            <v>Sales Commission</v>
          </cell>
          <cell r="B87">
            <v>0</v>
          </cell>
          <cell r="C87">
            <v>0</v>
          </cell>
          <cell r="D87">
            <v>0</v>
          </cell>
          <cell r="E87">
            <v>0</v>
          </cell>
          <cell r="F87">
            <v>0</v>
          </cell>
          <cell r="G87">
            <v>0</v>
          </cell>
          <cell r="H87">
            <v>0</v>
          </cell>
          <cell r="I87">
            <v>0</v>
          </cell>
          <cell r="J87">
            <v>0</v>
          </cell>
          <cell r="K87">
            <v>0</v>
          </cell>
          <cell r="L87">
            <v>0</v>
          </cell>
          <cell r="M87">
            <v>0</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MTN- Total-5yr"/>
      <sheetName val="2003 BP-monthly"/>
      <sheetName val="Statement5 yr details"/>
      <sheetName val="IPLC"/>
      <sheetName val="CC_Int"/>
      <sheetName val="Calling Card_local"/>
      <sheetName val="Capex"/>
      <sheetName val="Summary"/>
      <sheetName val="Forecast"/>
      <sheetName val="Distribution"/>
      <sheetName val="air time_base"/>
      <sheetName val="Business Model"/>
      <sheetName val="subs forecast 03"/>
      <sheetName val="minutes 03"/>
      <sheetName val="SLT rates"/>
      <sheetName val="Minutes"/>
      <sheetName val="IDD Projection_base"/>
      <sheetName val="IDD Projection_wst"/>
      <sheetName val="AIR mts"/>
      <sheetName val="Dimension"/>
      <sheetName val="Traffic"/>
      <sheetName val="Revenue"/>
      <sheetName val="notes"/>
      <sheetName val="TMCH0802"/>
      <sheetName val="IGW assumps_base"/>
      <sheetName val="IGW assumps_wst"/>
      <sheetName val="air time_wst"/>
      <sheetName val="aug02_9999_hrs"/>
      <sheetName val="2003 Forcst"/>
    </sheetNames>
    <sheetDataSet>
      <sheetData sheetId="0"/>
      <sheetData sheetId="1"/>
      <sheetData sheetId="2"/>
      <sheetData sheetId="3"/>
      <sheetData sheetId="4"/>
      <sheetData sheetId="5"/>
      <sheetData sheetId="6"/>
      <sheetData sheetId="7"/>
      <sheetData sheetId="8" refreshError="1">
        <row r="9">
          <cell r="G9">
            <v>2051113.4163239999</v>
          </cell>
        </row>
        <row r="10">
          <cell r="G10">
            <v>3803670.6015010825</v>
          </cell>
        </row>
        <row r="11">
          <cell r="G11">
            <v>9461261.1518333349</v>
          </cell>
        </row>
        <row r="12">
          <cell r="G12">
            <v>12575303.933683336</v>
          </cell>
        </row>
        <row r="13">
          <cell r="G13">
            <v>15626613.493718335</v>
          </cell>
        </row>
        <row r="19">
          <cell r="G19">
            <v>873581.41394710459</v>
          </cell>
        </row>
        <row r="20">
          <cell r="G20">
            <v>1512982.1031120608</v>
          </cell>
        </row>
        <row r="21">
          <cell r="G21">
            <v>3753463.1949318498</v>
          </cell>
        </row>
        <row r="22">
          <cell r="G22">
            <v>4992907.8328688806</v>
          </cell>
        </row>
        <row r="23">
          <cell r="G23">
            <v>6442743.808593181</v>
          </cell>
        </row>
        <row r="55">
          <cell r="D55">
            <v>300000</v>
          </cell>
        </row>
        <row r="58">
          <cell r="D58">
            <v>2400000</v>
          </cell>
        </row>
      </sheetData>
      <sheetData sheetId="9" refreshError="1">
        <row r="34">
          <cell r="F34">
            <v>0.4</v>
          </cell>
        </row>
        <row r="35">
          <cell r="AD35">
            <v>1.9611093151190456E-2</v>
          </cell>
        </row>
        <row r="49">
          <cell r="D49">
            <v>0.75</v>
          </cell>
        </row>
      </sheetData>
      <sheetData sheetId="10"/>
      <sheetData sheetId="11"/>
      <sheetData sheetId="12"/>
      <sheetData sheetId="13"/>
      <sheetData sheetId="14"/>
      <sheetData sheetId="15" refreshError="1">
        <row r="8">
          <cell r="F8">
            <v>24613360.995887998</v>
          </cell>
          <cell r="K8">
            <v>10000000</v>
          </cell>
        </row>
        <row r="14">
          <cell r="F14">
            <v>79881008.020000011</v>
          </cell>
          <cell r="K14">
            <v>27969405.516330779</v>
          </cell>
        </row>
        <row r="15">
          <cell r="F15">
            <v>113535133.82200001</v>
          </cell>
          <cell r="K15">
            <v>43683417.656668022</v>
          </cell>
        </row>
        <row r="16">
          <cell r="F16">
            <v>150903647.20420003</v>
          </cell>
          <cell r="K16">
            <v>59914893.994426571</v>
          </cell>
        </row>
        <row r="17">
          <cell r="F17">
            <v>187519361.92462003</v>
          </cell>
          <cell r="K17">
            <v>77312925.703118175</v>
          </cell>
        </row>
        <row r="18">
          <cell r="D18">
            <v>207451164.78374869</v>
          </cell>
          <cell r="F18">
            <v>227967331.45041534</v>
          </cell>
          <cell r="K18">
            <v>97550176.611476094</v>
          </cell>
        </row>
        <row r="24">
          <cell r="F24">
            <v>62187615.562075637</v>
          </cell>
          <cell r="K24">
            <v>24439429.836922631</v>
          </cell>
        </row>
        <row r="25">
          <cell r="F25">
            <v>83621038.641040713</v>
          </cell>
          <cell r="K25">
            <v>35371354.434438743</v>
          </cell>
        </row>
        <row r="26">
          <cell r="F26">
            <v>110352145.48463552</v>
          </cell>
          <cell r="K26">
            <v>47634828.892754197</v>
          </cell>
        </row>
        <row r="27">
          <cell r="F27">
            <v>135294824.70210961</v>
          </cell>
          <cell r="K27">
            <v>60172849.687906086</v>
          </cell>
        </row>
        <row r="28">
          <cell r="F28">
            <v>163371766.92122322</v>
          </cell>
          <cell r="K28">
            <v>75159364.15850161</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11">
          <cell r="A11" t="str">
            <v>Global card revenue</v>
          </cell>
          <cell r="B11">
            <v>4009000</v>
          </cell>
          <cell r="C11">
            <v>4154016.9399097734</v>
          </cell>
          <cell r="D11">
            <v>0</v>
          </cell>
          <cell r="E11">
            <v>-3.4910050201413774</v>
          </cell>
          <cell r="F11">
            <v>0</v>
          </cell>
          <cell r="G11">
            <v>4009000</v>
          </cell>
          <cell r="H11">
            <v>4154016.9399097734</v>
          </cell>
          <cell r="I11">
            <v>0</v>
          </cell>
          <cell r="J11">
            <v>-3.4910050201413774</v>
          </cell>
          <cell r="K11">
            <v>0</v>
          </cell>
          <cell r="L11">
            <v>0</v>
          </cell>
          <cell r="M11">
            <v>0</v>
          </cell>
          <cell r="N11">
            <v>0</v>
          </cell>
          <cell r="O11">
            <v>74308929.607939973</v>
          </cell>
          <cell r="P11">
            <v>0</v>
          </cell>
          <cell r="Q11">
            <v>32162094.309999999</v>
          </cell>
        </row>
        <row r="12">
          <cell r="A12" t="str">
            <v>Sale of Global cards</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row>
        <row r="13">
          <cell r="A13" t="str">
            <v>Olac Revenue</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row>
        <row r="14">
          <cell r="A14" t="str">
            <v>Int'l Origination Revenue MTN</v>
          </cell>
          <cell r="B14">
            <v>118417705</v>
          </cell>
          <cell r="C14">
            <v>97714601.833586529</v>
          </cell>
          <cell r="D14">
            <v>0</v>
          </cell>
          <cell r="E14">
            <v>21.187317737498457</v>
          </cell>
          <cell r="F14">
            <v>0</v>
          </cell>
          <cell r="G14">
            <v>118417705</v>
          </cell>
          <cell r="H14">
            <v>97714601.833586529</v>
          </cell>
          <cell r="I14">
            <v>0</v>
          </cell>
          <cell r="J14">
            <v>21.187317737498457</v>
          </cell>
          <cell r="K14">
            <v>0</v>
          </cell>
          <cell r="L14">
            <v>0</v>
          </cell>
          <cell r="M14">
            <v>0</v>
          </cell>
          <cell r="N14">
            <v>0</v>
          </cell>
          <cell r="O14">
            <v>1375511900.1774266</v>
          </cell>
          <cell r="P14">
            <v>0</v>
          </cell>
          <cell r="Q14">
            <v>1006815439.02</v>
          </cell>
        </row>
        <row r="15">
          <cell r="A15" t="str">
            <v>Int'l Terminating Revenue-EGO</v>
          </cell>
          <cell r="B15">
            <v>174302000</v>
          </cell>
          <cell r="C15">
            <v>137109792.51049367</v>
          </cell>
          <cell r="D15">
            <v>0</v>
          </cell>
          <cell r="E15">
            <v>27.12585790446721</v>
          </cell>
          <cell r="F15">
            <v>0</v>
          </cell>
          <cell r="G15">
            <v>174302000</v>
          </cell>
          <cell r="H15">
            <v>137109792.51049367</v>
          </cell>
          <cell r="I15">
            <v>0</v>
          </cell>
          <cell r="J15">
            <v>27.12585790446721</v>
          </cell>
          <cell r="K15">
            <v>0</v>
          </cell>
          <cell r="L15">
            <v>0</v>
          </cell>
          <cell r="M15">
            <v>0</v>
          </cell>
          <cell r="N15">
            <v>0</v>
          </cell>
          <cell r="O15">
            <v>1917055090.066402</v>
          </cell>
          <cell r="P15">
            <v>0</v>
          </cell>
          <cell r="Q15">
            <v>1293088698.4200001</v>
          </cell>
        </row>
        <row r="16">
          <cell r="A16" t="str">
            <v>Hubbing Revenue</v>
          </cell>
          <cell r="B16">
            <v>0</v>
          </cell>
          <cell r="C16">
            <v>0</v>
          </cell>
          <cell r="G16">
            <v>0</v>
          </cell>
          <cell r="H16">
            <v>0</v>
          </cell>
          <cell r="J16">
            <v>0</v>
          </cell>
          <cell r="O16">
            <v>114834709.78118533</v>
          </cell>
        </row>
        <row r="17">
          <cell r="A17" t="str">
            <v>IPLC-IRU Revenue</v>
          </cell>
          <cell r="B17">
            <v>9012520</v>
          </cell>
          <cell r="C17">
            <v>11475065.824111041</v>
          </cell>
          <cell r="D17">
            <v>0</v>
          </cell>
          <cell r="E17">
            <v>-21.45997122680393</v>
          </cell>
          <cell r="F17">
            <v>0</v>
          </cell>
          <cell r="G17">
            <v>9012520</v>
          </cell>
          <cell r="H17">
            <v>11475065.824111041</v>
          </cell>
          <cell r="I17">
            <v>0</v>
          </cell>
          <cell r="J17">
            <v>-21.45997122680393</v>
          </cell>
          <cell r="K17">
            <v>0</v>
          </cell>
          <cell r="L17">
            <v>0</v>
          </cell>
          <cell r="M17">
            <v>0</v>
          </cell>
          <cell r="N17">
            <v>0</v>
          </cell>
          <cell r="O17">
            <v>188311800.30914566</v>
          </cell>
          <cell r="P17">
            <v>0</v>
          </cell>
          <cell r="Q17">
            <v>59004453.510000005</v>
          </cell>
        </row>
        <row r="18">
          <cell r="A18" t="str">
            <v>Market Development Revenue</v>
          </cell>
          <cell r="B18">
            <v>17065000</v>
          </cell>
          <cell r="C18">
            <v>14041779.881862629</v>
          </cell>
          <cell r="D18">
            <v>0</v>
          </cell>
          <cell r="E18">
            <v>21.530177396117558</v>
          </cell>
          <cell r="F18">
            <v>0</v>
          </cell>
          <cell r="G18">
            <v>17065000</v>
          </cell>
          <cell r="H18">
            <v>14041779.881862629</v>
          </cell>
          <cell r="I18">
            <v>0</v>
          </cell>
          <cell r="J18">
            <v>21.530177396117558</v>
          </cell>
          <cell r="K18">
            <v>0</v>
          </cell>
          <cell r="L18">
            <v>0</v>
          </cell>
          <cell r="M18">
            <v>0</v>
          </cell>
          <cell r="N18">
            <v>0</v>
          </cell>
          <cell r="O18">
            <v>198555624.47341084</v>
          </cell>
          <cell r="P18">
            <v>0</v>
          </cell>
          <cell r="Q18">
            <v>53984980.519999996</v>
          </cell>
        </row>
        <row r="19">
          <cell r="A19" t="str">
            <v>IPLC Ssetup revenue</v>
          </cell>
          <cell r="B19">
            <v>0</v>
          </cell>
          <cell r="C19">
            <v>0</v>
          </cell>
          <cell r="H19">
            <v>0</v>
          </cell>
          <cell r="J19">
            <v>0</v>
          </cell>
          <cell r="O19">
            <v>0</v>
          </cell>
        </row>
        <row r="20">
          <cell r="B20">
            <v>322806225</v>
          </cell>
          <cell r="C20">
            <v>264495256.98996365</v>
          </cell>
          <cell r="D20">
            <v>0</v>
          </cell>
          <cell r="E20">
            <v>22.046129928238742</v>
          </cell>
          <cell r="F20">
            <v>0</v>
          </cell>
          <cell r="G20">
            <v>322806225</v>
          </cell>
          <cell r="H20">
            <v>264495256.98996365</v>
          </cell>
          <cell r="I20">
            <v>0</v>
          </cell>
          <cell r="J20">
            <v>22.046129928238742</v>
          </cell>
          <cell r="K20">
            <v>0</v>
          </cell>
          <cell r="L20">
            <v>0</v>
          </cell>
          <cell r="M20">
            <v>0</v>
          </cell>
          <cell r="N20">
            <v>0</v>
          </cell>
          <cell r="O20">
            <v>3868578054.4155102</v>
          </cell>
          <cell r="P20">
            <v>0</v>
          </cell>
          <cell r="Q20">
            <v>2445055665.7800002</v>
          </cell>
        </row>
        <row r="21">
          <cell r="A21" t="str">
            <v>Bad Debts</v>
          </cell>
          <cell r="B21">
            <v>0</v>
          </cell>
          <cell r="C21">
            <v>-4101840</v>
          </cell>
          <cell r="E21">
            <v>-100</v>
          </cell>
          <cell r="G21">
            <v>0</v>
          </cell>
          <cell r="H21">
            <v>-4101840</v>
          </cell>
          <cell r="J21">
            <v>-100</v>
          </cell>
          <cell r="O21">
            <v>-50152708.984218746</v>
          </cell>
          <cell r="Q21">
            <v>0</v>
          </cell>
        </row>
        <row r="23">
          <cell r="C23" t="str">
            <v>CURRENT MONTH</v>
          </cell>
          <cell r="G23" t="str">
            <v xml:space="preserve">                     YEAR TODATE</v>
          </cell>
          <cell r="L23" t="str">
            <v>PREV.MTH</v>
          </cell>
          <cell r="M23" t="str">
            <v>YTD</v>
          </cell>
          <cell r="O23">
            <v>2006</v>
          </cell>
          <cell r="P23">
            <v>2006</v>
          </cell>
          <cell r="Q23">
            <v>2005</v>
          </cell>
        </row>
        <row r="24">
          <cell r="A24" t="str">
            <v xml:space="preserve">   </v>
          </cell>
        </row>
        <row r="25">
          <cell r="A25" t="str">
            <v>DIRECT COST</v>
          </cell>
          <cell r="B25" t="str">
            <v>ACTUAL</v>
          </cell>
          <cell r="C25" t="str">
            <v>BUDGET</v>
          </cell>
          <cell r="D25" t="str">
            <v>FORCAST</v>
          </cell>
          <cell r="E25" t="str">
            <v>VARIANCE</v>
          </cell>
          <cell r="F25" t="str">
            <v>VARIANCE</v>
          </cell>
          <cell r="G25" t="str">
            <v>ACTUAL</v>
          </cell>
          <cell r="H25" t="str">
            <v>BUDGET</v>
          </cell>
          <cell r="I25" t="str">
            <v>FORCAST</v>
          </cell>
          <cell r="J25" t="str">
            <v>VARIANCE</v>
          </cell>
          <cell r="K25" t="str">
            <v>VARIANCE</v>
          </cell>
          <cell r="L25" t="str">
            <v>ACTUAL</v>
          </cell>
          <cell r="M25" t="str">
            <v>BUDGET</v>
          </cell>
          <cell r="N25" t="str">
            <v>FORCAST</v>
          </cell>
          <cell r="O25" t="str">
            <v>BUDGET</v>
          </cell>
          <cell r="P25" t="str">
            <v>FORCAST</v>
          </cell>
          <cell r="Q25" t="str">
            <v>ACTUAL</v>
          </cell>
        </row>
        <row r="26">
          <cell r="B26" t="str">
            <v>Rs'000</v>
          </cell>
          <cell r="C26" t="str">
            <v>Rs'000</v>
          </cell>
          <cell r="D26" t="str">
            <v>Rs'000</v>
          </cell>
          <cell r="E26" t="str">
            <v>BUDGET %</v>
          </cell>
          <cell r="F26" t="str">
            <v>REV.BUD%</v>
          </cell>
          <cell r="G26" t="str">
            <v>Rs'000</v>
          </cell>
          <cell r="H26" t="str">
            <v>Rs'000</v>
          </cell>
          <cell r="I26" t="str">
            <v>Rs'000</v>
          </cell>
          <cell r="J26" t="str">
            <v>BUDGET %</v>
          </cell>
          <cell r="K26" t="str">
            <v>REV.BUD%</v>
          </cell>
          <cell r="L26" t="str">
            <v>Rs'000</v>
          </cell>
          <cell r="M26" t="str">
            <v>Rs'000</v>
          </cell>
          <cell r="O26" t="str">
            <v>Rs'000</v>
          </cell>
          <cell r="P26" t="str">
            <v>Rs'000</v>
          </cell>
          <cell r="Q26" t="str">
            <v>Rs'000</v>
          </cell>
        </row>
        <row r="27">
          <cell r="A27" t="str">
            <v>TMCH Charges</v>
          </cell>
          <cell r="B27">
            <v>2836000</v>
          </cell>
          <cell r="C27">
            <v>49756275.253662266</v>
          </cell>
          <cell r="D27">
            <v>0</v>
          </cell>
          <cell r="E27">
            <v>94.300216433923552</v>
          </cell>
          <cell r="F27">
            <v>0</v>
          </cell>
          <cell r="G27">
            <v>2836000</v>
          </cell>
          <cell r="H27">
            <v>49756275.253662266</v>
          </cell>
          <cell r="I27">
            <v>0</v>
          </cell>
          <cell r="J27">
            <v>94.300216433923552</v>
          </cell>
          <cell r="K27">
            <v>0</v>
          </cell>
          <cell r="L27">
            <v>0</v>
          </cell>
          <cell r="M27">
            <v>0</v>
          </cell>
          <cell r="N27">
            <v>0</v>
          </cell>
          <cell r="O27">
            <v>758884493.79092503</v>
          </cell>
          <cell r="P27">
            <v>0</v>
          </cell>
          <cell r="Q27">
            <v>19870396.649999999</v>
          </cell>
        </row>
        <row r="28">
          <cell r="A28" t="str">
            <v>Olac Charges MTN</v>
          </cell>
          <cell r="B28">
            <v>126000</v>
          </cell>
          <cell r="C28">
            <v>238373.93627252919</v>
          </cell>
          <cell r="D28">
            <v>0</v>
          </cell>
          <cell r="E28">
            <v>47.141872148326577</v>
          </cell>
          <cell r="F28">
            <v>0</v>
          </cell>
          <cell r="G28">
            <v>126000</v>
          </cell>
          <cell r="H28">
            <v>238373.93627252919</v>
          </cell>
          <cell r="I28">
            <v>0</v>
          </cell>
          <cell r="J28">
            <v>47.141872148326577</v>
          </cell>
          <cell r="K28">
            <v>0</v>
          </cell>
          <cell r="L28">
            <v>0</v>
          </cell>
          <cell r="M28">
            <v>0</v>
          </cell>
          <cell r="N28">
            <v>0</v>
          </cell>
          <cell r="O28">
            <v>7211075.6557153296</v>
          </cell>
          <cell r="P28">
            <v>0</v>
          </cell>
          <cell r="Q28">
            <v>2040136.94</v>
          </cell>
        </row>
        <row r="29">
          <cell r="A29" t="str">
            <v>Olac Charges Other PSTN'S</v>
          </cell>
          <cell r="B29">
            <v>231000</v>
          </cell>
          <cell r="C29">
            <v>220037.4796361808</v>
          </cell>
          <cell r="D29">
            <v>0</v>
          </cell>
          <cell r="E29">
            <v>-4.9821150387402611</v>
          </cell>
          <cell r="F29">
            <v>0</v>
          </cell>
          <cell r="G29">
            <v>231000</v>
          </cell>
          <cell r="H29">
            <v>220037.4796361808</v>
          </cell>
          <cell r="I29">
            <v>0</v>
          </cell>
          <cell r="J29">
            <v>-4.9821150387402611</v>
          </cell>
          <cell r="K29">
            <v>0</v>
          </cell>
          <cell r="L29">
            <v>0</v>
          </cell>
          <cell r="M29">
            <v>0</v>
          </cell>
          <cell r="N29">
            <v>0</v>
          </cell>
          <cell r="O29">
            <v>0</v>
          </cell>
          <cell r="P29">
            <v>0</v>
          </cell>
          <cell r="Q29">
            <v>1859566.35</v>
          </cell>
        </row>
        <row r="30">
          <cell r="A30" t="str">
            <v>Ilac Cost MTN</v>
          </cell>
          <cell r="B30">
            <v>88913000</v>
          </cell>
          <cell r="C30">
            <v>71650292.951692715</v>
          </cell>
          <cell r="D30">
            <v>0</v>
          </cell>
          <cell r="E30">
            <v>-24.093002745914745</v>
          </cell>
          <cell r="F30">
            <v>0</v>
          </cell>
          <cell r="G30">
            <v>88913000</v>
          </cell>
          <cell r="H30">
            <v>71650292.951692715</v>
          </cell>
          <cell r="I30">
            <v>0</v>
          </cell>
          <cell r="J30">
            <v>-24.093002745914745</v>
          </cell>
          <cell r="K30">
            <v>0</v>
          </cell>
          <cell r="L30">
            <v>0</v>
          </cell>
          <cell r="M30">
            <v>0</v>
          </cell>
          <cell r="N30">
            <v>0</v>
          </cell>
          <cell r="O30">
            <v>1069168207.4891379</v>
          </cell>
          <cell r="P30">
            <v>0</v>
          </cell>
          <cell r="Q30">
            <v>648164776.53999996</v>
          </cell>
        </row>
        <row r="31">
          <cell r="A31" t="str">
            <v>Ilac Cost-Other PSTN'S</v>
          </cell>
          <cell r="B31">
            <v>6024000</v>
          </cell>
          <cell r="C31">
            <v>3771068.0500890906</v>
          </cell>
          <cell r="D31">
            <v>0</v>
          </cell>
          <cell r="E31">
            <v>-59.742542960944036</v>
          </cell>
          <cell r="F31">
            <v>0</v>
          </cell>
          <cell r="G31">
            <v>6024000</v>
          </cell>
          <cell r="H31">
            <v>3771068.0500890906</v>
          </cell>
          <cell r="I31">
            <v>0</v>
          </cell>
          <cell r="J31">
            <v>-59.742542960944036</v>
          </cell>
          <cell r="K31">
            <v>0</v>
          </cell>
          <cell r="L31">
            <v>0</v>
          </cell>
          <cell r="M31">
            <v>0</v>
          </cell>
          <cell r="N31">
            <v>0</v>
          </cell>
          <cell r="O31">
            <v>0</v>
          </cell>
          <cell r="P31">
            <v>0</v>
          </cell>
          <cell r="Q31">
            <v>35157560.700000003</v>
          </cell>
        </row>
        <row r="32">
          <cell r="A32" t="str">
            <v>Interconnection charges MTN</v>
          </cell>
          <cell r="B32">
            <v>71000</v>
          </cell>
          <cell r="C32">
            <v>716608.40479790035</v>
          </cell>
          <cell r="D32">
            <v>0</v>
          </cell>
          <cell r="E32">
            <v>90.092217796409528</v>
          </cell>
          <cell r="F32">
            <v>0</v>
          </cell>
          <cell r="G32">
            <v>71000</v>
          </cell>
          <cell r="H32">
            <v>716608.40479790035</v>
          </cell>
          <cell r="I32">
            <v>0</v>
          </cell>
          <cell r="J32">
            <v>-90.092217796409528</v>
          </cell>
          <cell r="K32">
            <v>0</v>
          </cell>
          <cell r="L32">
            <v>0</v>
          </cell>
          <cell r="M32">
            <v>0</v>
          </cell>
          <cell r="N32">
            <v>0</v>
          </cell>
          <cell r="O32">
            <v>10933151.606244702</v>
          </cell>
          <cell r="P32">
            <v>0</v>
          </cell>
          <cell r="Q32">
            <v>-434109.16</v>
          </cell>
        </row>
        <row r="33">
          <cell r="A33" t="str">
            <v>Interconnection charges -Other PSTN'S</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10479988.259999998</v>
          </cell>
        </row>
        <row r="34">
          <cell r="A34" t="str">
            <v>VGA Fund</v>
          </cell>
          <cell r="B34">
            <v>68372000</v>
          </cell>
          <cell r="C34">
            <v>55115609.962840579</v>
          </cell>
          <cell r="D34">
            <v>0</v>
          </cell>
          <cell r="E34">
            <v>-24.051970115357506</v>
          </cell>
          <cell r="F34">
            <v>0</v>
          </cell>
          <cell r="G34">
            <v>68372000</v>
          </cell>
          <cell r="H34">
            <v>55115609.962840579</v>
          </cell>
          <cell r="I34">
            <v>0</v>
          </cell>
          <cell r="J34">
            <v>-24.051970115357506</v>
          </cell>
          <cell r="K34">
            <v>0</v>
          </cell>
          <cell r="L34">
            <v>0</v>
          </cell>
          <cell r="M34">
            <v>0</v>
          </cell>
          <cell r="N34">
            <v>0</v>
          </cell>
          <cell r="O34">
            <v>781315228.54975474</v>
          </cell>
          <cell r="P34">
            <v>0</v>
          </cell>
          <cell r="Q34">
            <v>503408004.38</v>
          </cell>
        </row>
        <row r="35">
          <cell r="A35" t="str">
            <v>International Origination cost</v>
          </cell>
          <cell r="B35">
            <v>56808000</v>
          </cell>
          <cell r="C35">
            <v>2618751.3291401193</v>
          </cell>
          <cell r="D35">
            <v>0</v>
          </cell>
          <cell r="E35">
            <v>-2069.2781352650695</v>
          </cell>
          <cell r="F35">
            <v>0</v>
          </cell>
          <cell r="G35">
            <v>56808000</v>
          </cell>
          <cell r="H35">
            <v>2618751.3291401193</v>
          </cell>
          <cell r="I35">
            <v>0</v>
          </cell>
          <cell r="J35">
            <v>-2069.2781352650695</v>
          </cell>
          <cell r="K35">
            <v>0</v>
          </cell>
          <cell r="L35">
            <v>0</v>
          </cell>
          <cell r="M35">
            <v>0</v>
          </cell>
          <cell r="N35">
            <v>0</v>
          </cell>
          <cell r="O35">
            <v>39941289.146890797</v>
          </cell>
          <cell r="P35">
            <v>0</v>
          </cell>
          <cell r="Q35">
            <v>472342028.13</v>
          </cell>
        </row>
        <row r="36">
          <cell r="A36" t="str">
            <v>Lease rental</v>
          </cell>
          <cell r="B36">
            <v>7189000</v>
          </cell>
          <cell r="C36">
            <v>0</v>
          </cell>
          <cell r="D36">
            <v>0</v>
          </cell>
          <cell r="E36">
            <v>0</v>
          </cell>
          <cell r="F36">
            <v>0</v>
          </cell>
          <cell r="G36">
            <v>7189000</v>
          </cell>
          <cell r="H36">
            <v>0</v>
          </cell>
          <cell r="I36">
            <v>0</v>
          </cell>
          <cell r="J36">
            <v>0</v>
          </cell>
          <cell r="K36">
            <v>0</v>
          </cell>
          <cell r="L36">
            <v>0</v>
          </cell>
          <cell r="M36">
            <v>0</v>
          </cell>
          <cell r="N36">
            <v>0</v>
          </cell>
          <cell r="O36">
            <v>0</v>
          </cell>
          <cell r="P36">
            <v>0</v>
          </cell>
          <cell r="Q36">
            <v>47168426.819999993</v>
          </cell>
        </row>
        <row r="37">
          <cell r="A37" t="str">
            <v>Link Charges-Satellite</v>
          </cell>
          <cell r="B37">
            <v>13953000</v>
          </cell>
          <cell r="C37">
            <v>21300000</v>
          </cell>
          <cell r="D37">
            <v>0</v>
          </cell>
          <cell r="E37">
            <v>34.492957746478872</v>
          </cell>
          <cell r="F37">
            <v>0</v>
          </cell>
          <cell r="G37">
            <v>13953000</v>
          </cell>
          <cell r="H37">
            <v>21300000</v>
          </cell>
          <cell r="I37">
            <v>0</v>
          </cell>
          <cell r="J37">
            <v>34.492957746478872</v>
          </cell>
          <cell r="K37">
            <v>0</v>
          </cell>
          <cell r="L37">
            <v>0</v>
          </cell>
          <cell r="M37">
            <v>0</v>
          </cell>
          <cell r="N37">
            <v>0</v>
          </cell>
          <cell r="O37">
            <v>314100000</v>
          </cell>
          <cell r="P37">
            <v>0</v>
          </cell>
          <cell r="Q37">
            <v>62906936.560000002</v>
          </cell>
        </row>
        <row r="38">
          <cell r="A38" t="str">
            <v>App  of Revenue to SLTA (0.3%)</v>
          </cell>
          <cell r="B38">
            <v>970000</v>
          </cell>
          <cell r="C38">
            <v>4043027.4313243032</v>
          </cell>
          <cell r="D38">
            <v>0</v>
          </cell>
          <cell r="E38">
            <v>76.008077697304316</v>
          </cell>
          <cell r="F38">
            <v>0</v>
          </cell>
          <cell r="G38">
            <v>970000</v>
          </cell>
          <cell r="H38">
            <v>4043027.4313243032</v>
          </cell>
          <cell r="I38">
            <v>0</v>
          </cell>
          <cell r="J38">
            <v>76.008077697304316</v>
          </cell>
          <cell r="K38">
            <v>0</v>
          </cell>
          <cell r="L38">
            <v>0</v>
          </cell>
          <cell r="M38">
            <v>0</v>
          </cell>
          <cell r="N38">
            <v>0</v>
          </cell>
          <cell r="O38">
            <v>27871914.682873648</v>
          </cell>
          <cell r="P38">
            <v>0</v>
          </cell>
          <cell r="Q38">
            <v>7785605.1500000004</v>
          </cell>
        </row>
        <row r="39">
          <cell r="A39" t="str">
            <v>Maintanace Service Contract</v>
          </cell>
          <cell r="B39">
            <v>0</v>
          </cell>
          <cell r="C39">
            <v>2988745.8975</v>
          </cell>
          <cell r="D39">
            <v>0</v>
          </cell>
          <cell r="E39">
            <v>0</v>
          </cell>
          <cell r="F39">
            <v>0</v>
          </cell>
          <cell r="G39">
            <v>0</v>
          </cell>
          <cell r="H39">
            <v>2988745.8975</v>
          </cell>
          <cell r="I39">
            <v>0</v>
          </cell>
          <cell r="J39">
            <v>100</v>
          </cell>
          <cell r="K39">
            <v>0</v>
          </cell>
          <cell r="L39">
            <v>0</v>
          </cell>
          <cell r="M39">
            <v>0</v>
          </cell>
          <cell r="N39">
            <v>0</v>
          </cell>
          <cell r="O39">
            <v>39384648.800927676</v>
          </cell>
          <cell r="P39">
            <v>0</v>
          </cell>
          <cell r="Q39">
            <v>0</v>
          </cell>
        </row>
        <row r="40">
          <cell r="A40" t="str">
            <v>Networks Maint/ Tech Advise</v>
          </cell>
          <cell r="B40">
            <v>81000</v>
          </cell>
          <cell r="C40">
            <v>0</v>
          </cell>
          <cell r="D40">
            <v>0</v>
          </cell>
          <cell r="E40">
            <v>0</v>
          </cell>
          <cell r="F40">
            <v>0</v>
          </cell>
          <cell r="G40">
            <v>81000</v>
          </cell>
          <cell r="H40">
            <v>0</v>
          </cell>
          <cell r="I40">
            <v>0</v>
          </cell>
          <cell r="J40">
            <v>0</v>
          </cell>
          <cell r="K40">
            <v>0</v>
          </cell>
          <cell r="L40">
            <v>0</v>
          </cell>
          <cell r="M40">
            <v>0</v>
          </cell>
          <cell r="N40">
            <v>0</v>
          </cell>
          <cell r="O40">
            <v>0</v>
          </cell>
          <cell r="P40">
            <v>0</v>
          </cell>
          <cell r="Q40">
            <v>0</v>
          </cell>
        </row>
        <row r="41">
          <cell r="A41" t="str">
            <v>Advertising</v>
          </cell>
          <cell r="B41">
            <v>0</v>
          </cell>
          <cell r="C41">
            <v>5641647</v>
          </cell>
          <cell r="D41">
            <v>0</v>
          </cell>
          <cell r="E41">
            <v>100</v>
          </cell>
          <cell r="F41">
            <v>0</v>
          </cell>
          <cell r="G41">
            <v>0</v>
          </cell>
          <cell r="H41">
            <v>5641647</v>
          </cell>
          <cell r="I41">
            <v>0</v>
          </cell>
          <cell r="J41">
            <v>100</v>
          </cell>
          <cell r="K41">
            <v>0</v>
          </cell>
          <cell r="L41">
            <v>0</v>
          </cell>
          <cell r="M41">
            <v>0</v>
          </cell>
          <cell r="N41">
            <v>0</v>
          </cell>
          <cell r="O41">
            <v>61200000</v>
          </cell>
          <cell r="P41">
            <v>0</v>
          </cell>
          <cell r="Q41">
            <v>1353752.64</v>
          </cell>
        </row>
        <row r="42">
          <cell r="A42" t="str">
            <v>Sales Promotions</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113489</v>
          </cell>
        </row>
        <row r="43">
          <cell r="A43" t="str">
            <v>IPLC Other costs</v>
          </cell>
          <cell r="B43">
            <v>615000</v>
          </cell>
          <cell r="C43">
            <v>3258005.24037555</v>
          </cell>
          <cell r="D43">
            <v>0</v>
          </cell>
          <cell r="E43">
            <v>81.123418944252251</v>
          </cell>
          <cell r="F43">
            <v>0</v>
          </cell>
          <cell r="G43">
            <v>615000</v>
          </cell>
          <cell r="H43">
            <v>3258005.24037555</v>
          </cell>
          <cell r="I43">
            <v>0</v>
          </cell>
          <cell r="J43">
            <v>81.123418944252251</v>
          </cell>
          <cell r="K43">
            <v>0</v>
          </cell>
          <cell r="L43">
            <v>0</v>
          </cell>
          <cell r="M43">
            <v>0</v>
          </cell>
          <cell r="N43">
            <v>0</v>
          </cell>
          <cell r="O43">
            <v>55382908.552339599</v>
          </cell>
          <cell r="P43">
            <v>0</v>
          </cell>
          <cell r="Q43">
            <v>28250462.239999998</v>
          </cell>
        </row>
        <row r="44">
          <cell r="A44" t="str">
            <v>Interconnection port charges</v>
          </cell>
          <cell r="B44">
            <v>1225000</v>
          </cell>
          <cell r="C44">
            <v>0</v>
          </cell>
          <cell r="D44">
            <v>0</v>
          </cell>
          <cell r="E44">
            <v>0</v>
          </cell>
          <cell r="F44">
            <v>0</v>
          </cell>
          <cell r="G44">
            <v>1225000</v>
          </cell>
          <cell r="H44">
            <v>0</v>
          </cell>
          <cell r="I44">
            <v>0</v>
          </cell>
          <cell r="J44">
            <v>0</v>
          </cell>
          <cell r="K44">
            <v>0</v>
          </cell>
          <cell r="L44">
            <v>0</v>
          </cell>
          <cell r="M44">
            <v>0</v>
          </cell>
          <cell r="N44">
            <v>0</v>
          </cell>
          <cell r="O44">
            <v>0</v>
          </cell>
          <cell r="P44">
            <v>0</v>
          </cell>
          <cell r="Q44">
            <v>673582.57</v>
          </cell>
        </row>
        <row r="45">
          <cell r="A45" t="str">
            <v>Global Card Commission</v>
          </cell>
          <cell r="B45">
            <v>41000</v>
          </cell>
          <cell r="C45">
            <v>647094.3553199867</v>
          </cell>
          <cell r="D45">
            <v>0</v>
          </cell>
          <cell r="E45">
            <v>93.663984291792261</v>
          </cell>
          <cell r="F45">
            <v>0</v>
          </cell>
          <cell r="G45">
            <v>41000</v>
          </cell>
          <cell r="H45">
            <v>647094.3553199867</v>
          </cell>
          <cell r="I45">
            <v>0</v>
          </cell>
          <cell r="J45">
            <v>93.663984291792261</v>
          </cell>
          <cell r="K45">
            <v>0</v>
          </cell>
          <cell r="L45">
            <v>0</v>
          </cell>
          <cell r="M45">
            <v>0</v>
          </cell>
          <cell r="N45">
            <v>0</v>
          </cell>
          <cell r="O45">
            <v>11670629.938149469</v>
          </cell>
          <cell r="P45">
            <v>0</v>
          </cell>
          <cell r="Q45">
            <v>0</v>
          </cell>
        </row>
        <row r="46">
          <cell r="A46" t="str">
            <v>Global Card Printing Cost</v>
          </cell>
          <cell r="B46">
            <v>77400</v>
          </cell>
          <cell r="C46">
            <v>0</v>
          </cell>
          <cell r="D46">
            <v>0</v>
          </cell>
          <cell r="E46">
            <v>0</v>
          </cell>
          <cell r="F46">
            <v>0</v>
          </cell>
          <cell r="G46">
            <v>77400</v>
          </cell>
          <cell r="H46">
            <v>0</v>
          </cell>
          <cell r="I46">
            <v>0</v>
          </cell>
          <cell r="J46">
            <v>0</v>
          </cell>
          <cell r="K46">
            <v>0</v>
          </cell>
          <cell r="L46">
            <v>0</v>
          </cell>
          <cell r="M46">
            <v>0</v>
          </cell>
          <cell r="N46">
            <v>0</v>
          </cell>
          <cell r="O46">
            <v>0</v>
          </cell>
          <cell r="P46">
            <v>0</v>
          </cell>
          <cell r="Q46">
            <v>216660.93</v>
          </cell>
        </row>
        <row r="47">
          <cell r="A47" t="str">
            <v>SMW E Link rental</v>
          </cell>
          <cell r="B47">
            <v>1125000</v>
          </cell>
          <cell r="C47">
            <v>0</v>
          </cell>
          <cell r="D47">
            <v>0</v>
          </cell>
          <cell r="E47">
            <v>0</v>
          </cell>
          <cell r="F47">
            <v>0</v>
          </cell>
          <cell r="G47">
            <v>1125000</v>
          </cell>
          <cell r="H47">
            <v>0</v>
          </cell>
          <cell r="I47">
            <v>0</v>
          </cell>
          <cell r="J47">
            <v>0</v>
          </cell>
          <cell r="K47">
            <v>0</v>
          </cell>
          <cell r="L47">
            <v>0</v>
          </cell>
          <cell r="M47">
            <v>0</v>
          </cell>
          <cell r="N47">
            <v>0</v>
          </cell>
          <cell r="O47">
            <v>0</v>
          </cell>
          <cell r="P47">
            <v>0</v>
          </cell>
          <cell r="Q47">
            <v>5676810.7200000007</v>
          </cell>
        </row>
        <row r="48">
          <cell r="A48" t="str">
            <v>Direct Expenses</v>
          </cell>
          <cell r="B48">
            <v>511000</v>
          </cell>
          <cell r="C48">
            <v>0</v>
          </cell>
          <cell r="D48">
            <v>0</v>
          </cell>
          <cell r="E48">
            <v>0</v>
          </cell>
          <cell r="F48">
            <v>0</v>
          </cell>
          <cell r="G48">
            <v>511000</v>
          </cell>
          <cell r="H48">
            <v>0</v>
          </cell>
          <cell r="I48">
            <v>0</v>
          </cell>
          <cell r="J48">
            <v>0</v>
          </cell>
          <cell r="K48">
            <v>0</v>
          </cell>
          <cell r="L48">
            <v>0</v>
          </cell>
          <cell r="M48">
            <v>0</v>
          </cell>
          <cell r="N48">
            <v>0</v>
          </cell>
          <cell r="O48">
            <v>0</v>
          </cell>
          <cell r="P48">
            <v>0</v>
          </cell>
          <cell r="Q48">
            <v>343244.68</v>
          </cell>
        </row>
        <row r="49">
          <cell r="A49" t="str">
            <v>Internet services/co location housing fee</v>
          </cell>
          <cell r="B49">
            <v>2356000</v>
          </cell>
          <cell r="C49">
            <v>0</v>
          </cell>
          <cell r="D49">
            <v>0</v>
          </cell>
          <cell r="E49">
            <v>0</v>
          </cell>
          <cell r="F49">
            <v>0</v>
          </cell>
          <cell r="G49">
            <v>2356000</v>
          </cell>
          <cell r="H49">
            <v>0</v>
          </cell>
          <cell r="I49">
            <v>0</v>
          </cell>
          <cell r="J49">
            <v>0</v>
          </cell>
          <cell r="K49">
            <v>0</v>
          </cell>
          <cell r="L49">
            <v>0</v>
          </cell>
          <cell r="M49">
            <v>0</v>
          </cell>
          <cell r="N49">
            <v>0</v>
          </cell>
          <cell r="O49">
            <v>0</v>
          </cell>
          <cell r="P49">
            <v>0</v>
          </cell>
          <cell r="Q49">
            <v>23376669.990000002</v>
          </cell>
        </row>
        <row r="50">
          <cell r="A50" t="str">
            <v>International business expenditure</v>
          </cell>
          <cell r="B50">
            <v>0</v>
          </cell>
          <cell r="C50">
            <v>0</v>
          </cell>
          <cell r="D50">
            <v>0</v>
          </cell>
          <cell r="E50">
            <v>0</v>
          </cell>
          <cell r="F50">
            <v>0</v>
          </cell>
          <cell r="G50">
            <v>0</v>
          </cell>
          <cell r="H50">
            <v>0</v>
          </cell>
          <cell r="I50">
            <v>0</v>
          </cell>
          <cell r="J50">
            <v>0</v>
          </cell>
          <cell r="K50">
            <v>0</v>
          </cell>
          <cell r="L50">
            <v>0</v>
          </cell>
          <cell r="M50">
            <v>0</v>
          </cell>
          <cell r="N50">
            <v>0</v>
          </cell>
          <cell r="O50">
            <v>0</v>
          </cell>
          <cell r="Q50">
            <v>0</v>
          </cell>
        </row>
        <row r="51">
          <cell r="A51" t="str">
            <v>TOTAL DIRECT COST</v>
          </cell>
          <cell r="B51">
            <v>251524400</v>
          </cell>
          <cell r="C51">
            <v>221965537.29265121</v>
          </cell>
          <cell r="D51">
            <v>0</v>
          </cell>
          <cell r="E51">
            <v>-13.316870297922337</v>
          </cell>
          <cell r="F51">
            <v>0</v>
          </cell>
          <cell r="G51">
            <v>251524400</v>
          </cell>
          <cell r="H51">
            <v>221965537.29265121</v>
          </cell>
          <cell r="I51">
            <v>0</v>
          </cell>
          <cell r="J51">
            <v>-13.316870297922337</v>
          </cell>
          <cell r="K51">
            <v>0</v>
          </cell>
          <cell r="L51">
            <v>0</v>
          </cell>
          <cell r="M51">
            <v>0</v>
          </cell>
          <cell r="N51">
            <v>0</v>
          </cell>
          <cell r="O51">
            <v>3177063548.2129588</v>
          </cell>
          <cell r="P51">
            <v>0</v>
          </cell>
          <cell r="Q51">
            <v>1870753990.0900002</v>
          </cell>
        </row>
        <row r="52">
          <cell r="A52" t="str">
            <v>Gross Contribution</v>
          </cell>
          <cell r="B52">
            <v>71281825</v>
          </cell>
          <cell r="C52">
            <v>38427879.697312444</v>
          </cell>
          <cell r="D52">
            <v>0</v>
          </cell>
          <cell r="E52">
            <v>85.495076911530148</v>
          </cell>
          <cell r="F52">
            <v>0</v>
          </cell>
          <cell r="G52">
            <v>71281825</v>
          </cell>
          <cell r="H52">
            <v>38427879.697312444</v>
          </cell>
          <cell r="I52">
            <v>0</v>
          </cell>
          <cell r="J52">
            <v>85.495076911530148</v>
          </cell>
          <cell r="K52">
            <v>0</v>
          </cell>
          <cell r="L52">
            <v>0</v>
          </cell>
          <cell r="M52">
            <v>0</v>
          </cell>
          <cell r="N52">
            <v>0</v>
          </cell>
          <cell r="O52">
            <v>641361797.21833265</v>
          </cell>
          <cell r="P52">
            <v>0</v>
          </cell>
          <cell r="Q52">
            <v>574301675.69000006</v>
          </cell>
        </row>
      </sheetData>
      <sheetData sheetId="15"/>
      <sheetData sheetId="16" refreshError="1"/>
      <sheetData sheetId="17" refreshError="1">
        <row r="2">
          <cell r="B2" t="str">
            <v>Revise Budgets - 2005</v>
          </cell>
          <cell r="C2">
            <v>9</v>
          </cell>
        </row>
        <row r="4">
          <cell r="C4">
            <v>1</v>
          </cell>
          <cell r="D4">
            <v>2</v>
          </cell>
          <cell r="E4">
            <v>3</v>
          </cell>
          <cell r="F4">
            <v>4</v>
          </cell>
          <cell r="G4">
            <v>5</v>
          </cell>
          <cell r="H4">
            <v>6</v>
          </cell>
          <cell r="I4">
            <v>7</v>
          </cell>
          <cell r="J4">
            <v>8</v>
          </cell>
          <cell r="K4">
            <v>9</v>
          </cell>
          <cell r="L4">
            <v>10</v>
          </cell>
          <cell r="M4">
            <v>11</v>
          </cell>
          <cell r="N4">
            <v>12</v>
          </cell>
        </row>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cell r="N5">
            <v>20815802078.615799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cell r="N7">
            <v>3967607951.3999996</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cell r="N12">
            <v>352022091.77678216</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cell r="N13">
            <v>2800362976.2803888</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cell r="N14">
            <v>56821399.318144873</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cell r="N15">
            <v>49138747.136198692</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cell r="N16">
            <v>689942468.37644243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cell r="N17">
            <v>2083042318.7261913</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cell r="N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cell r="N19">
            <v>6031330001.6141481</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cell r="N21">
            <v>6031430001.6141481</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cell r="N22">
            <v>1224424667.0496771</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cell r="N23">
            <v>1312667187.7826242</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cell r="N24">
            <v>1636464059.4883223</v>
          </cell>
        </row>
        <row r="25">
          <cell r="B25" t="str">
            <v>Amount Due to TMI Lanka</v>
          </cell>
          <cell r="C25">
            <v>0</v>
          </cell>
          <cell r="D25">
            <v>0</v>
          </cell>
          <cell r="E25">
            <v>0</v>
          </cell>
          <cell r="F25">
            <v>0</v>
          </cell>
          <cell r="G25">
            <v>0</v>
          </cell>
          <cell r="H25">
            <v>0</v>
          </cell>
          <cell r="I25">
            <v>0</v>
          </cell>
          <cell r="J25">
            <v>0</v>
          </cell>
          <cell r="K25">
            <v>0</v>
          </cell>
          <cell r="L25">
            <v>0</v>
          </cell>
          <cell r="M25">
            <v>0</v>
          </cell>
          <cell r="N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cell r="N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cell r="N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cell r="N28">
            <v>0</v>
          </cell>
        </row>
        <row r="29">
          <cell r="B29" t="str">
            <v>Dividend payable</v>
          </cell>
          <cell r="C29">
            <v>0</v>
          </cell>
          <cell r="D29">
            <v>0</v>
          </cell>
          <cell r="E29">
            <v>0</v>
          </cell>
          <cell r="F29">
            <v>0</v>
          </cell>
          <cell r="G29">
            <v>0</v>
          </cell>
          <cell r="H29">
            <v>0</v>
          </cell>
          <cell r="I29">
            <v>0</v>
          </cell>
          <cell r="J29">
            <v>0</v>
          </cell>
          <cell r="K29">
            <v>0</v>
          </cell>
          <cell r="L29">
            <v>0</v>
          </cell>
          <cell r="M29">
            <v>0</v>
          </cell>
          <cell r="N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cell r="N30">
            <v>4173555914.3206234</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cell r="N31">
            <v>30501184117.30864</v>
          </cell>
        </row>
        <row r="32">
          <cell r="B32" t="str">
            <v>EQUITY</v>
          </cell>
          <cell r="C32">
            <v>0</v>
          </cell>
          <cell r="D32">
            <v>0</v>
          </cell>
          <cell r="E32">
            <v>0</v>
          </cell>
          <cell r="F32">
            <v>0</v>
          </cell>
          <cell r="G32">
            <v>0</v>
          </cell>
          <cell r="H32">
            <v>0</v>
          </cell>
          <cell r="I32">
            <v>0</v>
          </cell>
          <cell r="J32">
            <v>0</v>
          </cell>
          <cell r="K32">
            <v>0</v>
          </cell>
          <cell r="L32">
            <v>0</v>
          </cell>
          <cell r="M32">
            <v>0</v>
          </cell>
          <cell r="N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cell r="N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cell r="N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cell r="N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cell r="N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cell r="N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cell r="N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cell r="N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cell r="N40">
            <v>-380</v>
          </cell>
        </row>
        <row r="41">
          <cell r="B41" t="str">
            <v>Retained Earnings</v>
          </cell>
          <cell r="C41">
            <v>0</v>
          </cell>
          <cell r="D41">
            <v>0</v>
          </cell>
          <cell r="E41">
            <v>0</v>
          </cell>
          <cell r="F41">
            <v>0</v>
          </cell>
          <cell r="G41">
            <v>0</v>
          </cell>
          <cell r="H41">
            <v>0</v>
          </cell>
          <cell r="I41">
            <v>0</v>
          </cell>
          <cell r="J41">
            <v>0</v>
          </cell>
          <cell r="K41">
            <v>0</v>
          </cell>
          <cell r="L41">
            <v>0</v>
          </cell>
          <cell r="M41">
            <v>0</v>
          </cell>
          <cell r="N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cell r="N42">
            <v>4564302959.030345</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cell r="N43">
            <v>13803479706.030346</v>
          </cell>
        </row>
        <row r="44">
          <cell r="B44" t="str">
            <v>LONG TERM LIABILTIES</v>
          </cell>
          <cell r="C44">
            <v>0</v>
          </cell>
          <cell r="D44">
            <v>0</v>
          </cell>
          <cell r="E44">
            <v>0</v>
          </cell>
          <cell r="F44">
            <v>0</v>
          </cell>
          <cell r="G44">
            <v>0</v>
          </cell>
          <cell r="H44">
            <v>0</v>
          </cell>
          <cell r="I44">
            <v>0</v>
          </cell>
          <cell r="J44">
            <v>0</v>
          </cell>
          <cell r="K44">
            <v>0</v>
          </cell>
          <cell r="L44">
            <v>0</v>
          </cell>
          <cell r="M44">
            <v>0</v>
          </cell>
          <cell r="N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cell r="N45">
            <v>7520139825.6896544</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cell r="N46">
            <v>5280476310.7221603</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cell r="N48">
            <v>0</v>
          </cell>
        </row>
        <row r="49">
          <cell r="B49" t="str">
            <v>Deffered Tax</v>
          </cell>
          <cell r="C49">
            <v>0</v>
          </cell>
          <cell r="D49">
            <v>0</v>
          </cell>
          <cell r="E49">
            <v>0</v>
          </cell>
          <cell r="F49">
            <v>0</v>
          </cell>
          <cell r="G49">
            <v>0</v>
          </cell>
          <cell r="H49">
            <v>0</v>
          </cell>
          <cell r="I49">
            <v>0</v>
          </cell>
          <cell r="J49">
            <v>0</v>
          </cell>
          <cell r="K49">
            <v>0</v>
          </cell>
          <cell r="L49">
            <v>0</v>
          </cell>
          <cell r="M49">
            <v>0</v>
          </cell>
          <cell r="N49">
            <v>0</v>
          </cell>
        </row>
        <row r="50">
          <cell r="B50" t="str">
            <v>Lease creditors</v>
          </cell>
          <cell r="C50">
            <v>51254000</v>
          </cell>
          <cell r="D50">
            <v>47330000</v>
          </cell>
          <cell r="E50">
            <v>44748000</v>
          </cell>
          <cell r="F50">
            <v>42328000</v>
          </cell>
          <cell r="G50">
            <v>39907000</v>
          </cell>
          <cell r="H50">
            <v>45925672.857500002</v>
          </cell>
          <cell r="I50">
            <v>44402405.760625005</v>
          </cell>
          <cell r="J50">
            <v>42902888.663750008</v>
          </cell>
          <cell r="K50">
            <v>41403371.566875011</v>
          </cell>
          <cell r="L50">
            <v>39947766.511666678</v>
          </cell>
          <cell r="M50">
            <v>38492161.456458345</v>
          </cell>
          <cell r="N50">
            <v>37088408.234583348</v>
          </cell>
        </row>
        <row r="51">
          <cell r="B51" t="str">
            <v>TOTAL LONG TERM LIABILITIES</v>
          </cell>
          <cell r="C51">
            <v>6846595000</v>
          </cell>
          <cell r="D51">
            <v>6842507000</v>
          </cell>
          <cell r="E51">
            <v>6774039000</v>
          </cell>
          <cell r="F51">
            <v>7283570000</v>
          </cell>
          <cell r="G51">
            <v>6323465000</v>
          </cell>
          <cell r="H51">
            <v>10224971390.226675</v>
          </cell>
          <cell r="I51">
            <v>12762268738.947252</v>
          </cell>
          <cell r="J51">
            <v>13648751906.633343</v>
          </cell>
          <cell r="K51">
            <v>14460315763.974609</v>
          </cell>
          <cell r="L51">
            <v>15340180774.736853</v>
          </cell>
          <cell r="M51">
            <v>16229604406.188749</v>
          </cell>
          <cell r="N51">
            <v>16697704544.646395</v>
          </cell>
        </row>
        <row r="52">
          <cell r="B52" t="str">
            <v>TOTAL FUNDING</v>
          </cell>
          <cell r="C52">
            <v>16226369250.857573</v>
          </cell>
          <cell r="D52">
            <v>16742638684.39698</v>
          </cell>
          <cell r="E52">
            <v>14349076585.376963</v>
          </cell>
          <cell r="F52">
            <v>15462144135.596497</v>
          </cell>
          <cell r="G52">
            <v>16049057808.694296</v>
          </cell>
          <cell r="H52">
            <v>20354394008.390198</v>
          </cell>
          <cell r="I52">
            <v>23293815615.813217</v>
          </cell>
          <cell r="J52">
            <v>26977110508.661461</v>
          </cell>
          <cell r="K52">
            <v>28267738293.620167</v>
          </cell>
          <cell r="L52">
            <v>29666508429.153801</v>
          </cell>
          <cell r="M52">
            <v>31075915084.015755</v>
          </cell>
          <cell r="N52">
            <v>30501184250.676743</v>
          </cell>
        </row>
        <row r="54">
          <cell r="C54">
            <v>-227.85757255554199</v>
          </cell>
          <cell r="D54">
            <v>-38.746978759765625</v>
          </cell>
          <cell r="E54">
            <v>-236.10696220397949</v>
          </cell>
          <cell r="F54">
            <v>-184.27649688720703</v>
          </cell>
          <cell r="G54">
            <v>-484.65429496765137</v>
          </cell>
          <cell r="H54">
            <v>73.962650299072266</v>
          </cell>
          <cell r="I54">
            <v>491.33083343505859</v>
          </cell>
          <cell r="J54">
            <v>-352.7933349609375</v>
          </cell>
          <cell r="K54">
            <v>-364.74978256225586</v>
          </cell>
          <cell r="L54">
            <v>242.32594299316406</v>
          </cell>
          <cell r="M54">
            <v>-142.40286636352539</v>
          </cell>
          <cell r="N54">
            <v>-133.36810302734375</v>
          </cell>
        </row>
        <row r="57">
          <cell r="B57" t="str">
            <v>Revise Budgets - 2005 YTD</v>
          </cell>
          <cell r="C57">
            <v>8</v>
          </cell>
        </row>
        <row r="59">
          <cell r="C59">
            <v>1</v>
          </cell>
          <cell r="D59">
            <v>2</v>
          </cell>
          <cell r="E59">
            <v>3</v>
          </cell>
          <cell r="F59">
            <v>4</v>
          </cell>
          <cell r="G59">
            <v>5</v>
          </cell>
          <cell r="H59">
            <v>6</v>
          </cell>
          <cell r="I59">
            <v>7</v>
          </cell>
          <cell r="J59">
            <v>8</v>
          </cell>
          <cell r="K59">
            <v>9</v>
          </cell>
          <cell r="L59">
            <v>10</v>
          </cell>
          <cell r="M59">
            <v>11</v>
          </cell>
          <cell r="N59">
            <v>12</v>
          </cell>
        </row>
        <row r="60">
          <cell r="B60" t="str">
            <v>FIXED  ASSETS</v>
          </cell>
          <cell r="C60">
            <v>11773586000</v>
          </cell>
          <cell r="D60">
            <v>23849623000</v>
          </cell>
          <cell r="E60">
            <v>36394749000</v>
          </cell>
          <cell r="F60">
            <v>49276504000</v>
          </cell>
          <cell r="G60">
            <v>62077642000</v>
          </cell>
          <cell r="H60">
            <v>75084154784.118454</v>
          </cell>
          <cell r="I60">
            <v>88852671272.110138</v>
          </cell>
          <cell r="J60">
            <v>103116758774.91736</v>
          </cell>
          <cell r="K60">
            <v>117336551239.45679</v>
          </cell>
          <cell r="L60">
            <v>131765062138.64508</v>
          </cell>
          <cell r="M60">
            <v>146265050239.66553</v>
          </cell>
          <cell r="N60">
            <v>161796876007.56137</v>
          </cell>
        </row>
        <row r="61">
          <cell r="B61" t="str">
            <v>PRE-OPERATING EXPENSE</v>
          </cell>
          <cell r="C61">
            <v>0</v>
          </cell>
          <cell r="D61">
            <v>0</v>
          </cell>
          <cell r="E61">
            <v>0</v>
          </cell>
          <cell r="F61">
            <v>0</v>
          </cell>
          <cell r="G61">
            <v>0</v>
          </cell>
          <cell r="H61">
            <v>0</v>
          </cell>
          <cell r="I61">
            <v>0</v>
          </cell>
          <cell r="J61">
            <v>0</v>
          </cell>
          <cell r="K61">
            <v>0</v>
          </cell>
          <cell r="L61">
            <v>0</v>
          </cell>
          <cell r="M61">
            <v>0</v>
          </cell>
          <cell r="N61">
            <v>0</v>
          </cell>
        </row>
        <row r="62">
          <cell r="B62" t="str">
            <v>WORK-IN -PROGRESS</v>
          </cell>
          <cell r="C62">
            <v>1740995000</v>
          </cell>
          <cell r="D62">
            <v>3538346000</v>
          </cell>
          <cell r="E62">
            <v>5092974000</v>
          </cell>
          <cell r="F62">
            <v>5093074000</v>
          </cell>
          <cell r="G62">
            <v>5093174000</v>
          </cell>
          <cell r="H62">
            <v>5093274000</v>
          </cell>
          <cell r="I62">
            <v>5093374000</v>
          </cell>
          <cell r="J62">
            <v>5093474000</v>
          </cell>
          <cell r="K62">
            <v>5093574000</v>
          </cell>
          <cell r="L62">
            <v>5093674000</v>
          </cell>
          <cell r="M62">
            <v>5093774000</v>
          </cell>
          <cell r="N62">
            <v>5093874000</v>
          </cell>
        </row>
        <row r="63">
          <cell r="B63" t="str">
            <v>CWIP - Assets acquired based on vendor financing</v>
          </cell>
          <cell r="C63">
            <v>0</v>
          </cell>
          <cell r="D63">
            <v>0</v>
          </cell>
          <cell r="E63">
            <v>0</v>
          </cell>
          <cell r="F63">
            <v>511951000</v>
          </cell>
          <cell r="G63">
            <v>1023183000</v>
          </cell>
          <cell r="H63">
            <v>2415735615.817451</v>
          </cell>
          <cell r="I63">
            <v>4689608847.4523525</v>
          </cell>
          <cell r="J63">
            <v>7844802694.904705</v>
          </cell>
          <cell r="K63">
            <v>11881317158.174509</v>
          </cell>
          <cell r="L63">
            <v>16799152237.261765</v>
          </cell>
          <cell r="M63">
            <v>22598307932.16647</v>
          </cell>
          <cell r="N63">
            <v>29282284242.888626</v>
          </cell>
        </row>
        <row r="66">
          <cell r="B66" t="str">
            <v>CURRENT  ASSETS</v>
          </cell>
        </row>
        <row r="67">
          <cell r="B67" t="str">
            <v>Stocks</v>
          </cell>
          <cell r="C67">
            <v>198481000</v>
          </cell>
          <cell r="D67">
            <v>418640000</v>
          </cell>
          <cell r="E67">
            <v>655839000</v>
          </cell>
          <cell r="F67">
            <v>888190000</v>
          </cell>
          <cell r="G67">
            <v>1159661000</v>
          </cell>
          <cell r="H67">
            <v>1473218872.1939888</v>
          </cell>
          <cell r="I67">
            <v>1787873341.7893159</v>
          </cell>
          <cell r="J67">
            <v>2093741932.1446989</v>
          </cell>
          <cell r="K67">
            <v>2401200301.5885134</v>
          </cell>
          <cell r="L67">
            <v>2721289731.6800575</v>
          </cell>
          <cell r="M67">
            <v>3064230000.9631529</v>
          </cell>
          <cell r="N67">
            <v>3416252092.7399349</v>
          </cell>
        </row>
        <row r="68">
          <cell r="B68" t="str">
            <v>Trade Debtors</v>
          </cell>
          <cell r="C68">
            <v>2004025000</v>
          </cell>
          <cell r="D68">
            <v>4106151000</v>
          </cell>
          <cell r="E68">
            <v>6035433000</v>
          </cell>
          <cell r="F68">
            <v>8122528000</v>
          </cell>
          <cell r="G68">
            <v>10024448000</v>
          </cell>
          <cell r="H68">
            <v>12518640969.765072</v>
          </cell>
          <cell r="I68">
            <v>15012833941.530144</v>
          </cell>
          <cell r="J68">
            <v>17520650570.465694</v>
          </cell>
          <cell r="K68">
            <v>20044677536.141571</v>
          </cell>
          <cell r="L68">
            <v>22701636826.94154</v>
          </cell>
          <cell r="M68">
            <v>25436525317.055695</v>
          </cell>
          <cell r="N68">
            <v>28236888293.336082</v>
          </cell>
        </row>
        <row r="69">
          <cell r="B69" t="str">
            <v>Other  Debtors</v>
          </cell>
          <cell r="C69">
            <v>28959000</v>
          </cell>
          <cell r="D69">
            <v>57810000</v>
          </cell>
          <cell r="E69">
            <v>77796000</v>
          </cell>
          <cell r="F69">
            <v>99428000</v>
          </cell>
          <cell r="G69">
            <v>117232000</v>
          </cell>
          <cell r="H69">
            <v>167930320.42582968</v>
          </cell>
          <cell r="I69">
            <v>218628640.89148325</v>
          </cell>
          <cell r="J69">
            <v>269617044.33322585</v>
          </cell>
          <cell r="K69">
            <v>320935290.69679445</v>
          </cell>
          <cell r="L69">
            <v>374920900.52831346</v>
          </cell>
          <cell r="M69">
            <v>430466322.64858854</v>
          </cell>
          <cell r="N69">
            <v>487287721.9667334</v>
          </cell>
        </row>
        <row r="70">
          <cell r="B70" t="str">
            <v>Deposits</v>
          </cell>
          <cell r="C70">
            <v>35572000</v>
          </cell>
          <cell r="D70">
            <v>76109000</v>
          </cell>
          <cell r="E70">
            <v>123102000</v>
          </cell>
          <cell r="F70">
            <v>171913000</v>
          </cell>
          <cell r="G70">
            <v>221359000</v>
          </cell>
          <cell r="H70">
            <v>265202551.50576669</v>
          </cell>
          <cell r="I70">
            <v>309046103.04597282</v>
          </cell>
          <cell r="J70">
            <v>353140516.30696732</v>
          </cell>
          <cell r="K70">
            <v>397520175.41063327</v>
          </cell>
          <cell r="L70">
            <v>444206551.71142554</v>
          </cell>
          <cell r="M70">
            <v>492241842.72668958</v>
          </cell>
          <cell r="N70">
            <v>541380589.86288822</v>
          </cell>
        </row>
        <row r="71">
          <cell r="B71" t="str">
            <v>Advance &amp; Prepayments</v>
          </cell>
          <cell r="C71">
            <v>472344000</v>
          </cell>
          <cell r="D71">
            <v>944256000</v>
          </cell>
          <cell r="E71">
            <v>1346016000</v>
          </cell>
          <cell r="F71">
            <v>1740386000</v>
          </cell>
          <cell r="G71">
            <v>2125004000</v>
          </cell>
          <cell r="H71">
            <v>2740598208.4651699</v>
          </cell>
          <cell r="I71">
            <v>3356192417.4138932</v>
          </cell>
          <cell r="J71">
            <v>3975308900.8394604</v>
          </cell>
          <cell r="K71">
            <v>4598430435.9250011</v>
          </cell>
          <cell r="L71">
            <v>5253939898.0454044</v>
          </cell>
          <cell r="M71">
            <v>5928389068.6844711</v>
          </cell>
          <cell r="N71">
            <v>6618331537.0609131</v>
          </cell>
        </row>
        <row r="72">
          <cell r="B72" t="str">
            <v>Cash &amp; Bank Balance</v>
          </cell>
          <cell r="C72">
            <v>3644566023</v>
          </cell>
          <cell r="D72">
            <v>7524771668.6499996</v>
          </cell>
          <cell r="E72">
            <v>8988909017.9200001</v>
          </cell>
          <cell r="F72">
            <v>10611782969.24</v>
          </cell>
          <cell r="G72">
            <v>12539857293.279999</v>
          </cell>
          <cell r="H72">
            <v>14022481508.966297</v>
          </cell>
          <cell r="I72">
            <v>15582519506.5714</v>
          </cell>
          <cell r="J72">
            <v>18031027233.720108</v>
          </cell>
          <cell r="K72">
            <v>20314925700.524601</v>
          </cell>
          <cell r="L72">
            <v>22570661078.92392</v>
          </cell>
          <cell r="M72">
            <v>24987195731.01548</v>
          </cell>
          <cell r="N72">
            <v>27070238049.741673</v>
          </cell>
        </row>
        <row r="73">
          <cell r="B73" t="str">
            <v>Amount due from intl. Business</v>
          </cell>
          <cell r="C73">
            <v>0</v>
          </cell>
          <cell r="D73">
            <v>0</v>
          </cell>
          <cell r="E73">
            <v>0</v>
          </cell>
          <cell r="F73">
            <v>0</v>
          </cell>
          <cell r="G73">
            <v>0</v>
          </cell>
          <cell r="H73">
            <v>0</v>
          </cell>
          <cell r="I73">
            <v>0</v>
          </cell>
          <cell r="J73">
            <v>0</v>
          </cell>
          <cell r="K73">
            <v>0</v>
          </cell>
          <cell r="L73">
            <v>0</v>
          </cell>
          <cell r="M73">
            <v>0</v>
          </cell>
          <cell r="N73">
            <v>0</v>
          </cell>
        </row>
        <row r="74">
          <cell r="B74" t="str">
            <v>TOTAL CURRENT ASSETS</v>
          </cell>
          <cell r="C74">
            <v>6383947023</v>
          </cell>
          <cell r="D74">
            <v>13127737668.65</v>
          </cell>
          <cell r="E74">
            <v>17227095017.919998</v>
          </cell>
          <cell r="F74">
            <v>21634227969.239998</v>
          </cell>
          <cell r="G74">
            <v>26187561293.279999</v>
          </cell>
          <cell r="H74">
            <v>31188072431.322124</v>
          </cell>
          <cell r="I74">
            <v>36267093951.24221</v>
          </cell>
          <cell r="J74">
            <v>42243486197.810158</v>
          </cell>
          <cell r="K74">
            <v>48077689440.287117</v>
          </cell>
          <cell r="L74">
            <v>54066654987.830658</v>
          </cell>
          <cell r="M74">
            <v>60339048283.09407</v>
          </cell>
          <cell r="N74">
            <v>66370378284.708221</v>
          </cell>
        </row>
        <row r="76">
          <cell r="B76" t="str">
            <v>CURRENT  LIABILITIES</v>
          </cell>
          <cell r="C76">
            <v>6384047023</v>
          </cell>
          <cell r="D76">
            <v>13127937668.65</v>
          </cell>
          <cell r="E76">
            <v>17227395017.919998</v>
          </cell>
          <cell r="F76">
            <v>21634627969.239998</v>
          </cell>
          <cell r="G76">
            <v>26188061293.279999</v>
          </cell>
          <cell r="H76">
            <v>31188672431.322124</v>
          </cell>
          <cell r="I76">
            <v>36267793951.24221</v>
          </cell>
          <cell r="J76">
            <v>42244286197.810158</v>
          </cell>
          <cell r="K76">
            <v>48078589440.287117</v>
          </cell>
          <cell r="L76">
            <v>54067654987.830658</v>
          </cell>
          <cell r="M76">
            <v>60340148283.09407</v>
          </cell>
          <cell r="N76">
            <v>66371578284.708221</v>
          </cell>
        </row>
        <row r="77">
          <cell r="B77" t="str">
            <v>Trade  Creditors</v>
          </cell>
          <cell r="C77">
            <v>1873471000</v>
          </cell>
          <cell r="D77">
            <v>4075917000</v>
          </cell>
          <cell r="E77">
            <v>6267846000</v>
          </cell>
          <cell r="F77">
            <v>7749082000</v>
          </cell>
          <cell r="G77">
            <v>8919301000</v>
          </cell>
          <cell r="H77">
            <v>10009937077.196484</v>
          </cell>
          <cell r="I77">
            <v>11104387406.223707</v>
          </cell>
          <cell r="J77">
            <v>12168278155.285908</v>
          </cell>
          <cell r="K77">
            <v>13237698570.742655</v>
          </cell>
          <cell r="L77">
            <v>14351053110.191504</v>
          </cell>
          <cell r="M77">
            <v>15543888829.437054</v>
          </cell>
          <cell r="N77">
            <v>16768313496.486731</v>
          </cell>
        </row>
        <row r="78">
          <cell r="B78" t="str">
            <v>Customer Deposits</v>
          </cell>
          <cell r="C78">
            <v>810916000</v>
          </cell>
          <cell r="D78">
            <v>1642903000</v>
          </cell>
          <cell r="E78">
            <v>2501002000</v>
          </cell>
          <cell r="F78">
            <v>3400590000</v>
          </cell>
          <cell r="G78">
            <v>4288218000</v>
          </cell>
          <cell r="H78">
            <v>5459432058.3877649</v>
          </cell>
          <cell r="I78">
            <v>6630646117.6955261</v>
          </cell>
          <cell r="J78">
            <v>7808561567.8351879</v>
          </cell>
          <cell r="K78">
            <v>8994096928.5331802</v>
          </cell>
          <cell r="L78">
            <v>10241252744.627991</v>
          </cell>
          <cell r="M78">
            <v>11524442773.803091</v>
          </cell>
          <cell r="N78">
            <v>12837109961.585716</v>
          </cell>
        </row>
        <row r="79">
          <cell r="B79" t="str">
            <v>Other Creditors &amp; Accrual</v>
          </cell>
          <cell r="C79">
            <v>987772000</v>
          </cell>
          <cell r="D79">
            <v>1827879000</v>
          </cell>
          <cell r="E79">
            <v>2627886000</v>
          </cell>
          <cell r="F79">
            <v>3420424000</v>
          </cell>
          <cell r="G79">
            <v>4151176000</v>
          </cell>
          <cell r="H79">
            <v>6547514140.5625801</v>
          </cell>
          <cell r="I79">
            <v>8841729068.1099358</v>
          </cell>
          <cell r="J79">
            <v>10421238334.419365</v>
          </cell>
          <cell r="K79">
            <v>11913395146.905954</v>
          </cell>
          <cell r="L79">
            <v>13472241905.891888</v>
          </cell>
          <cell r="M79">
            <v>15070112913.258068</v>
          </cell>
          <cell r="N79">
            <v>16706576972.746391</v>
          </cell>
        </row>
        <row r="80">
          <cell r="B80" t="str">
            <v>Amount Due to TMI Lanka</v>
          </cell>
          <cell r="C80">
            <v>0</v>
          </cell>
          <cell r="D80">
            <v>0</v>
          </cell>
          <cell r="E80">
            <v>0</v>
          </cell>
          <cell r="F80">
            <v>0</v>
          </cell>
          <cell r="G80">
            <v>0</v>
          </cell>
          <cell r="H80">
            <v>0</v>
          </cell>
          <cell r="I80">
            <v>0</v>
          </cell>
          <cell r="J80">
            <v>0</v>
          </cell>
          <cell r="K80">
            <v>0</v>
          </cell>
          <cell r="L80">
            <v>0</v>
          </cell>
          <cell r="M80">
            <v>0</v>
          </cell>
          <cell r="N80">
            <v>0</v>
          </cell>
        </row>
        <row r="81">
          <cell r="B81" t="str">
            <v>Amounts  Due to TM Int'l Bhd</v>
          </cell>
          <cell r="C81">
            <v>0</v>
          </cell>
          <cell r="D81">
            <v>0</v>
          </cell>
          <cell r="E81">
            <v>0</v>
          </cell>
          <cell r="F81">
            <v>0</v>
          </cell>
          <cell r="G81">
            <v>0</v>
          </cell>
          <cell r="H81">
            <v>0</v>
          </cell>
          <cell r="I81">
            <v>0</v>
          </cell>
          <cell r="J81">
            <v>0</v>
          </cell>
          <cell r="K81">
            <v>0</v>
          </cell>
          <cell r="L81">
            <v>0</v>
          </cell>
          <cell r="M81">
            <v>0</v>
          </cell>
          <cell r="N81">
            <v>0</v>
          </cell>
        </row>
        <row r="82">
          <cell r="B82" t="str">
            <v>Amount Due to TM Berhads</v>
          </cell>
          <cell r="C82">
            <v>0</v>
          </cell>
          <cell r="D82">
            <v>0</v>
          </cell>
          <cell r="E82">
            <v>0</v>
          </cell>
          <cell r="F82">
            <v>0</v>
          </cell>
          <cell r="G82">
            <v>0</v>
          </cell>
          <cell r="H82">
            <v>0</v>
          </cell>
          <cell r="I82">
            <v>0</v>
          </cell>
          <cell r="J82">
            <v>0</v>
          </cell>
          <cell r="K82">
            <v>0</v>
          </cell>
          <cell r="L82">
            <v>0</v>
          </cell>
          <cell r="M82">
            <v>0</v>
          </cell>
          <cell r="N82">
            <v>0</v>
          </cell>
        </row>
        <row r="83">
          <cell r="B83" t="str">
            <v>Amount due to Internet business</v>
          </cell>
          <cell r="C83">
            <v>0</v>
          </cell>
          <cell r="D83">
            <v>0</v>
          </cell>
          <cell r="E83">
            <v>0</v>
          </cell>
          <cell r="F83">
            <v>0</v>
          </cell>
          <cell r="G83">
            <v>0</v>
          </cell>
          <cell r="H83">
            <v>0</v>
          </cell>
          <cell r="I83">
            <v>0</v>
          </cell>
          <cell r="J83">
            <v>0</v>
          </cell>
          <cell r="K83">
            <v>0</v>
          </cell>
          <cell r="L83">
            <v>0</v>
          </cell>
          <cell r="M83">
            <v>0</v>
          </cell>
          <cell r="N83">
            <v>0</v>
          </cell>
        </row>
        <row r="84">
          <cell r="B84" t="str">
            <v>Dividend payable</v>
          </cell>
          <cell r="C84">
            <v>0</v>
          </cell>
          <cell r="D84">
            <v>0</v>
          </cell>
          <cell r="E84">
            <v>0</v>
          </cell>
          <cell r="F84">
            <v>0</v>
          </cell>
          <cell r="G84">
            <v>0</v>
          </cell>
          <cell r="H84">
            <v>0</v>
          </cell>
          <cell r="I84">
            <v>0</v>
          </cell>
          <cell r="J84">
            <v>0</v>
          </cell>
          <cell r="K84">
            <v>0</v>
          </cell>
          <cell r="L84">
            <v>0</v>
          </cell>
          <cell r="M84">
            <v>0</v>
          </cell>
          <cell r="N84">
            <v>0</v>
          </cell>
        </row>
        <row r="85">
          <cell r="B85" t="str">
            <v>TOTAL CURRENT LIABILITIES</v>
          </cell>
          <cell r="C85">
            <v>3672159000</v>
          </cell>
          <cell r="D85">
            <v>7546699000</v>
          </cell>
          <cell r="E85">
            <v>11396734000</v>
          </cell>
          <cell r="F85">
            <v>14570096000</v>
          </cell>
          <cell r="G85">
            <v>17358695000</v>
          </cell>
          <cell r="H85">
            <v>22016883276.146828</v>
          </cell>
          <cell r="I85">
            <v>26576762592.029167</v>
          </cell>
          <cell r="J85">
            <v>30398078057.540459</v>
          </cell>
          <cell r="K85">
            <v>34145190646.181786</v>
          </cell>
          <cell r="L85">
            <v>38064547760.71138</v>
          </cell>
          <cell r="M85">
            <v>42138444516.498207</v>
          </cell>
          <cell r="N85">
            <v>46312000430.818832</v>
          </cell>
        </row>
        <row r="86">
          <cell r="B86" t="str">
            <v>TOTAL NET ASSETS</v>
          </cell>
          <cell r="C86">
            <v>16226369023</v>
          </cell>
          <cell r="D86">
            <v>32969007668.650002</v>
          </cell>
          <cell r="E86">
            <v>47318084017.919998</v>
          </cell>
          <cell r="F86">
            <v>62780227969.239998</v>
          </cell>
          <cell r="G86">
            <v>78829285293.279999</v>
          </cell>
          <cell r="H86">
            <v>99183679375.632843</v>
          </cell>
          <cell r="I86">
            <v>122477495482.77689</v>
          </cell>
          <cell r="J86">
            <v>149454605638.64502</v>
          </cell>
          <cell r="K86">
            <v>177722343567.51541</v>
          </cell>
          <cell r="L86">
            <v>207388852238.99515</v>
          </cell>
          <cell r="M86">
            <v>238464767180.60803</v>
          </cell>
          <cell r="N86">
            <v>268965951297.91669</v>
          </cell>
        </row>
        <row r="87">
          <cell r="B87" t="str">
            <v>EQUITY</v>
          </cell>
          <cell r="C87">
            <v>0</v>
          </cell>
          <cell r="D87">
            <v>0</v>
          </cell>
          <cell r="E87">
            <v>0</v>
          </cell>
          <cell r="F87">
            <v>0</v>
          </cell>
          <cell r="G87">
            <v>0</v>
          </cell>
          <cell r="H87">
            <v>0</v>
          </cell>
          <cell r="I87">
            <v>0</v>
          </cell>
          <cell r="J87">
            <v>0</v>
          </cell>
          <cell r="K87">
            <v>0</v>
          </cell>
          <cell r="L87">
            <v>0</v>
          </cell>
          <cell r="M87">
            <v>0</v>
          </cell>
          <cell r="N87">
            <v>0</v>
          </cell>
        </row>
        <row r="88">
          <cell r="B88" t="str">
            <v xml:space="preserve">Authorized  Sharecapital </v>
          </cell>
          <cell r="C88">
            <v>6000000000</v>
          </cell>
          <cell r="D88">
            <v>12000000000</v>
          </cell>
          <cell r="E88">
            <v>18000000000</v>
          </cell>
          <cell r="F88">
            <v>24000000000</v>
          </cell>
          <cell r="G88">
            <v>34000000000</v>
          </cell>
          <cell r="H88">
            <v>44000000000</v>
          </cell>
          <cell r="I88">
            <v>54000000000</v>
          </cell>
          <cell r="J88">
            <v>64000000000</v>
          </cell>
          <cell r="K88">
            <v>74000000000</v>
          </cell>
          <cell r="L88">
            <v>84000000000</v>
          </cell>
          <cell r="M88">
            <v>94000000000</v>
          </cell>
          <cell r="N88">
            <v>104000000000</v>
          </cell>
        </row>
        <row r="89">
          <cell r="B89" t="str">
            <v xml:space="preserve">                   - Ordinary Shares</v>
          </cell>
          <cell r="C89">
            <v>370000000</v>
          </cell>
          <cell r="D89">
            <v>740000000</v>
          </cell>
          <cell r="E89">
            <v>1110000000</v>
          </cell>
          <cell r="F89">
            <v>1480000000</v>
          </cell>
          <cell r="G89">
            <v>8393468140</v>
          </cell>
          <cell r="H89">
            <v>15306936280</v>
          </cell>
          <cell r="I89">
            <v>22220404420</v>
          </cell>
          <cell r="J89">
            <v>29133872560</v>
          </cell>
          <cell r="K89">
            <v>36047340700</v>
          </cell>
          <cell r="L89">
            <v>42960808840</v>
          </cell>
          <cell r="M89">
            <v>49874276980</v>
          </cell>
          <cell r="N89">
            <v>56787745120</v>
          </cell>
        </row>
        <row r="90">
          <cell r="B90" t="str">
            <v xml:space="preserve">                   - Preference Shares</v>
          </cell>
          <cell r="C90">
            <v>1268978760</v>
          </cell>
          <cell r="D90">
            <v>2537957520</v>
          </cell>
          <cell r="E90">
            <v>3806936280</v>
          </cell>
          <cell r="F90">
            <v>5075915040</v>
          </cell>
          <cell r="G90">
            <v>5075915040</v>
          </cell>
          <cell r="H90">
            <v>5075915040</v>
          </cell>
          <cell r="I90">
            <v>5075915040</v>
          </cell>
          <cell r="J90">
            <v>5075915040</v>
          </cell>
          <cell r="K90">
            <v>5075915040</v>
          </cell>
          <cell r="L90">
            <v>5075915040</v>
          </cell>
          <cell r="M90">
            <v>5075915040</v>
          </cell>
          <cell r="N90">
            <v>5075915040</v>
          </cell>
        </row>
        <row r="91">
          <cell r="B91" t="str">
            <v xml:space="preserve">    - Share Premium</v>
          </cell>
          <cell r="C91">
            <v>0</v>
          </cell>
          <cell r="D91">
            <v>0</v>
          </cell>
          <cell r="E91">
            <v>0</v>
          </cell>
          <cell r="F91">
            <v>0</v>
          </cell>
          <cell r="G91">
            <v>0</v>
          </cell>
          <cell r="H91">
            <v>0</v>
          </cell>
          <cell r="I91">
            <v>0</v>
          </cell>
          <cell r="J91">
            <v>0</v>
          </cell>
          <cell r="K91">
            <v>0</v>
          </cell>
          <cell r="L91">
            <v>0</v>
          </cell>
          <cell r="M91">
            <v>0</v>
          </cell>
          <cell r="N91">
            <v>0</v>
          </cell>
        </row>
        <row r="92">
          <cell r="B92" t="str">
            <v>Revaluation Reverse</v>
          </cell>
          <cell r="C92">
            <v>5117131</v>
          </cell>
          <cell r="D92">
            <v>10234262</v>
          </cell>
          <cell r="E92">
            <v>15130393</v>
          </cell>
          <cell r="F92">
            <v>20026524</v>
          </cell>
          <cell r="G92">
            <v>24922655</v>
          </cell>
          <cell r="H92">
            <v>30039786</v>
          </cell>
          <cell r="I92">
            <v>35156917</v>
          </cell>
          <cell r="J92">
            <v>40274048</v>
          </cell>
          <cell r="K92">
            <v>45391179</v>
          </cell>
          <cell r="L92">
            <v>50508310</v>
          </cell>
          <cell r="M92">
            <v>55625441</v>
          </cell>
          <cell r="N92">
            <v>60742572</v>
          </cell>
        </row>
        <row r="93">
          <cell r="B93" t="str">
            <v>Profit / (Loss) B/F</v>
          </cell>
          <cell r="C93">
            <v>7068060000</v>
          </cell>
          <cell r="D93">
            <v>14136120000</v>
          </cell>
          <cell r="E93">
            <v>18345465000</v>
          </cell>
          <cell r="F93">
            <v>22554810000</v>
          </cell>
          <cell r="G93">
            <v>22554809620</v>
          </cell>
          <cell r="H93">
            <v>22554809240</v>
          </cell>
          <cell r="I93">
            <v>22554808860</v>
          </cell>
          <cell r="J93">
            <v>22554808480</v>
          </cell>
          <cell r="K93">
            <v>22554808100</v>
          </cell>
          <cell r="L93">
            <v>22554807720</v>
          </cell>
          <cell r="M93">
            <v>22554807340</v>
          </cell>
          <cell r="N93">
            <v>22554806960</v>
          </cell>
        </row>
        <row r="94">
          <cell r="B94" t="str">
            <v>Retained Earnings</v>
          </cell>
          <cell r="C94">
            <v>0</v>
          </cell>
          <cell r="D94">
            <v>0</v>
          </cell>
          <cell r="E94">
            <v>0</v>
          </cell>
          <cell r="F94">
            <v>0</v>
          </cell>
          <cell r="G94">
            <v>0</v>
          </cell>
          <cell r="H94">
            <v>0</v>
          </cell>
          <cell r="I94">
            <v>0</v>
          </cell>
          <cell r="J94">
            <v>0</v>
          </cell>
          <cell r="K94">
            <v>0</v>
          </cell>
          <cell r="L94">
            <v>0</v>
          </cell>
          <cell r="M94">
            <v>0</v>
          </cell>
          <cell r="N94">
            <v>0</v>
          </cell>
        </row>
        <row r="95">
          <cell r="B95" t="str">
            <v>Profit / (Loss) for the Period</v>
          </cell>
          <cell r="C95">
            <v>667618359.85757291</v>
          </cell>
          <cell r="D95">
            <v>1855594153.2545528</v>
          </cell>
          <cell r="E95">
            <v>3577411847.631515</v>
          </cell>
          <cell r="F95">
            <v>5902766092.2280111</v>
          </cell>
          <cell r="G95">
            <v>8709995009.9223061</v>
          </cell>
          <cell r="H95">
            <v>11920832737.085831</v>
          </cell>
          <cell r="I95">
            <v>15533794722.951794</v>
          </cell>
          <cell r="J95">
            <v>19622976577.979912</v>
          </cell>
          <cell r="K95">
            <v>24191222360.625469</v>
          </cell>
          <cell r="L95">
            <v>29278373268.042416</v>
          </cell>
          <cell r="M95">
            <v>34885507198.869423</v>
          </cell>
          <cell r="N95">
            <v>39449810157.899765</v>
          </cell>
        </row>
        <row r="96">
          <cell r="B96" t="str">
            <v>TOTAL EQUITY</v>
          </cell>
          <cell r="C96">
            <v>9379774250.8575726</v>
          </cell>
          <cell r="D96">
            <v>19279905935.254555</v>
          </cell>
          <cell r="E96">
            <v>26854943520.631516</v>
          </cell>
          <cell r="F96">
            <v>35033517656.228012</v>
          </cell>
          <cell r="G96">
            <v>44759110464.92231</v>
          </cell>
          <cell r="H96">
            <v>54888533083.085831</v>
          </cell>
          <cell r="I96">
            <v>65420079959.951797</v>
          </cell>
          <cell r="J96">
            <v>78748438561.979919</v>
          </cell>
          <cell r="K96">
            <v>92555861091.625473</v>
          </cell>
          <cell r="L96">
            <v>106882188746.04242</v>
          </cell>
          <cell r="M96">
            <v>121728499423.86943</v>
          </cell>
          <cell r="N96">
            <v>135531979129.89978</v>
          </cell>
        </row>
        <row r="97">
          <cell r="B97" t="str">
            <v>LONG TERM LIABILTIES</v>
          </cell>
          <cell r="C97">
            <v>0</v>
          </cell>
          <cell r="D97">
            <v>0</v>
          </cell>
          <cell r="E97">
            <v>0</v>
          </cell>
          <cell r="F97">
            <v>0</v>
          </cell>
          <cell r="G97">
            <v>0</v>
          </cell>
          <cell r="H97">
            <v>0</v>
          </cell>
          <cell r="I97">
            <v>0</v>
          </cell>
          <cell r="J97">
            <v>0</v>
          </cell>
          <cell r="K97">
            <v>0</v>
          </cell>
          <cell r="L97">
            <v>0</v>
          </cell>
          <cell r="M97">
            <v>0</v>
          </cell>
          <cell r="N97">
            <v>0</v>
          </cell>
        </row>
        <row r="98">
          <cell r="B98" t="str">
            <v>Bank Loan</v>
          </cell>
          <cell r="C98">
            <v>3356251000</v>
          </cell>
          <cell r="D98">
            <v>6712350000</v>
          </cell>
          <cell r="E98">
            <v>10002501000</v>
          </cell>
          <cell r="F98">
            <v>13292652000</v>
          </cell>
          <cell r="G98">
            <v>16583209000</v>
          </cell>
          <cell r="H98">
            <v>22909702101.551723</v>
          </cell>
          <cell r="I98">
            <v>30893695203.103447</v>
          </cell>
          <cell r="J98">
            <v>38884350373.620689</v>
          </cell>
          <cell r="K98">
            <v>46806748302.758621</v>
          </cell>
          <cell r="L98">
            <v>54729146231.896553</v>
          </cell>
          <cell r="M98">
            <v>62661102781.724136</v>
          </cell>
          <cell r="N98">
            <v>70181242607.413788</v>
          </cell>
        </row>
        <row r="99">
          <cell r="B99" t="str">
            <v>Vendor Finance</v>
          </cell>
          <cell r="C99">
            <v>0</v>
          </cell>
          <cell r="D99">
            <v>0</v>
          </cell>
          <cell r="E99">
            <v>0</v>
          </cell>
          <cell r="F99">
            <v>511951000</v>
          </cell>
          <cell r="G99">
            <v>1023183000</v>
          </cell>
          <cell r="H99">
            <v>2415735615.817451</v>
          </cell>
          <cell r="I99">
            <v>4689608847.4523525</v>
          </cell>
          <cell r="J99">
            <v>7844802694.904705</v>
          </cell>
          <cell r="K99">
            <v>11881317158.174509</v>
          </cell>
          <cell r="L99">
            <v>16799152237.261765</v>
          </cell>
          <cell r="M99">
            <v>22598307932.16647</v>
          </cell>
          <cell r="N99">
            <v>29278784242.888626</v>
          </cell>
        </row>
        <row r="100">
          <cell r="B100" t="str">
            <v>Subscription in Advance</v>
          </cell>
          <cell r="C100">
            <v>3414190000</v>
          </cell>
          <cell r="D100">
            <v>6828380000</v>
          </cell>
          <cell r="E100">
            <v>10242570000</v>
          </cell>
          <cell r="F100">
            <v>13656760000</v>
          </cell>
          <cell r="G100">
            <v>16116760000</v>
          </cell>
          <cell r="H100">
            <v>18576760000</v>
          </cell>
          <cell r="I100">
            <v>21036760000</v>
          </cell>
          <cell r="J100">
            <v>23496760000</v>
          </cell>
          <cell r="K100">
            <v>25956760000</v>
          </cell>
          <cell r="L100">
            <v>28416760000</v>
          </cell>
          <cell r="M100">
            <v>30876760000</v>
          </cell>
          <cell r="N100">
            <v>33336760000</v>
          </cell>
        </row>
        <row r="101">
          <cell r="B101" t="str">
            <v>Shareholders loan</v>
          </cell>
          <cell r="C101">
            <v>24900000</v>
          </cell>
          <cell r="D101">
            <v>49788000</v>
          </cell>
          <cell r="E101">
            <v>74738000</v>
          </cell>
          <cell r="F101">
            <v>99688000</v>
          </cell>
          <cell r="G101">
            <v>121457000</v>
          </cell>
          <cell r="H101">
            <v>121457000</v>
          </cell>
          <cell r="I101">
            <v>121457000</v>
          </cell>
          <cell r="J101">
            <v>121457000</v>
          </cell>
          <cell r="K101">
            <v>121457000</v>
          </cell>
          <cell r="L101">
            <v>121457000</v>
          </cell>
          <cell r="M101">
            <v>121457000</v>
          </cell>
          <cell r="N101">
            <v>121457000</v>
          </cell>
        </row>
        <row r="102">
          <cell r="B102" t="str">
            <v>Deffered Tax</v>
          </cell>
          <cell r="C102">
            <v>0</v>
          </cell>
          <cell r="D102">
            <v>0</v>
          </cell>
          <cell r="E102">
            <v>0</v>
          </cell>
          <cell r="F102">
            <v>0</v>
          </cell>
          <cell r="G102">
            <v>0</v>
          </cell>
          <cell r="H102">
            <v>0</v>
          </cell>
          <cell r="I102">
            <v>0</v>
          </cell>
          <cell r="J102">
            <v>0</v>
          </cell>
          <cell r="K102">
            <v>0</v>
          </cell>
          <cell r="L102">
            <v>0</v>
          </cell>
          <cell r="M102">
            <v>0</v>
          </cell>
          <cell r="N102">
            <v>0</v>
          </cell>
        </row>
        <row r="103">
          <cell r="B103" t="str">
            <v>Lease creditors</v>
          </cell>
          <cell r="C103">
            <v>51254000</v>
          </cell>
          <cell r="D103">
            <v>98584000</v>
          </cell>
          <cell r="E103">
            <v>143332000</v>
          </cell>
          <cell r="F103">
            <v>185660000</v>
          </cell>
          <cell r="G103">
            <v>225567000</v>
          </cell>
          <cell r="H103">
            <v>271492672.85750002</v>
          </cell>
          <cell r="I103">
            <v>315895078.61812502</v>
          </cell>
          <cell r="J103">
            <v>358797967.28187501</v>
          </cell>
          <cell r="K103">
            <v>400201338.84875</v>
          </cell>
          <cell r="L103">
            <v>440149105.36041665</v>
          </cell>
          <cell r="M103">
            <v>478641266.81687498</v>
          </cell>
          <cell r="N103">
            <v>515729675.05145836</v>
          </cell>
        </row>
        <row r="104">
          <cell r="B104" t="str">
            <v>TOTAL LONG TERM LIABILITIES</v>
          </cell>
          <cell r="C104">
            <v>6846595000</v>
          </cell>
          <cell r="D104">
            <v>13689102000</v>
          </cell>
          <cell r="E104">
            <v>20463141000</v>
          </cell>
          <cell r="F104">
            <v>27746711000</v>
          </cell>
          <cell r="G104">
            <v>34070176000</v>
          </cell>
          <cell r="H104">
            <v>44295147390.226677</v>
          </cell>
          <cell r="I104">
            <v>57057416129.173927</v>
          </cell>
          <cell r="J104">
            <v>70706168035.807266</v>
          </cell>
          <cell r="K104">
            <v>85166483799.781876</v>
          </cell>
          <cell r="L104">
            <v>100506664574.51872</v>
          </cell>
          <cell r="M104">
            <v>116736268980.70747</v>
          </cell>
          <cell r="N104">
            <v>133433973525.35387</v>
          </cell>
        </row>
        <row r="105">
          <cell r="B105" t="str">
            <v>TOTAL FUNDING</v>
          </cell>
          <cell r="C105">
            <v>16226369250.857573</v>
          </cell>
          <cell r="D105">
            <v>32969007935.254555</v>
          </cell>
          <cell r="E105">
            <v>47318084520.631516</v>
          </cell>
          <cell r="F105">
            <v>62780228656.228012</v>
          </cell>
          <cell r="G105">
            <v>78829286464.922302</v>
          </cell>
          <cell r="H105">
            <v>99183680473.3125</v>
          </cell>
          <cell r="I105">
            <v>122477496089.12572</v>
          </cell>
          <cell r="J105">
            <v>149454606597.78717</v>
          </cell>
          <cell r="K105">
            <v>177722344891.40735</v>
          </cell>
          <cell r="L105">
            <v>207388853320.56116</v>
          </cell>
          <cell r="M105">
            <v>238464768404.5769</v>
          </cell>
          <cell r="N105">
            <v>268965952655.25366</v>
          </cell>
        </row>
        <row r="107">
          <cell r="C107">
            <v>-227.85757255554199</v>
          </cell>
          <cell r="D107">
            <v>-266.60455131530762</v>
          </cell>
          <cell r="E107">
            <v>-502.71151351928711</v>
          </cell>
          <cell r="F107">
            <v>-686.98801040649414</v>
          </cell>
          <cell r="G107">
            <v>-1171.6423053741455</v>
          </cell>
          <cell r="H107">
            <v>-1097.6796550750732</v>
          </cell>
          <cell r="I107">
            <v>-606.34882164001465</v>
          </cell>
          <cell r="J107">
            <v>-959.14215660095215</v>
          </cell>
          <cell r="K107">
            <v>-1323.891939163208</v>
          </cell>
          <cell r="L107">
            <v>-1081.5659961700439</v>
          </cell>
          <cell r="M107">
            <v>-1223.9688625335693</v>
          </cell>
          <cell r="N107">
            <v>-1357.3369655609131</v>
          </cell>
        </row>
      </sheetData>
      <sheetData sheetId="18" refreshError="1">
        <row r="2">
          <cell r="A2" t="str">
            <v>Revised Budgets - 2005</v>
          </cell>
        </row>
        <row r="37">
          <cell r="A37" t="str">
            <v>REVENUE</v>
          </cell>
          <cell r="B37">
            <v>1298540729</v>
          </cell>
          <cell r="C37">
            <v>2441818256</v>
          </cell>
          <cell r="D37">
            <v>3699508864</v>
          </cell>
          <cell r="E37">
            <v>5041145243</v>
          </cell>
          <cell r="F37">
            <v>6412032791</v>
          </cell>
          <cell r="G37">
            <v>7685096004.0722437</v>
          </cell>
          <cell r="H37">
            <v>8958159218.1444874</v>
          </cell>
          <cell r="I37">
            <v>10238506578.144487</v>
          </cell>
          <cell r="J37">
            <v>11527136478.624439</v>
          </cell>
          <cell r="K37">
            <v>12882745369.304043</v>
          </cell>
          <cell r="L37">
            <v>14277522019.929827</v>
          </cell>
          <cell r="M37">
            <v>15704339172.443705</v>
          </cell>
        </row>
        <row r="38">
          <cell r="A38" t="str">
            <v>Less - Turnover Tax</v>
          </cell>
          <cell r="B38">
            <v>-638451.92000000004</v>
          </cell>
          <cell r="C38">
            <v>-1110947.7</v>
          </cell>
          <cell r="D38">
            <v>-1722128.3</v>
          </cell>
          <cell r="E38">
            <v>-2365325.4700000002</v>
          </cell>
          <cell r="F38">
            <v>-3004188.46</v>
          </cell>
          <cell r="G38">
            <v>-3131029.3237436563</v>
          </cell>
          <cell r="H38">
            <v>-3257870.1874873126</v>
          </cell>
          <cell r="I38">
            <v>-3356399.1874873126</v>
          </cell>
          <cell r="J38">
            <v>-3468616.3179470971</v>
          </cell>
          <cell r="K38">
            <v>-3581169.4327914584</v>
          </cell>
          <cell r="L38">
            <v>-3694058.5320204035</v>
          </cell>
          <cell r="M38">
            <v>-3807283.6156339324</v>
          </cell>
        </row>
        <row r="39">
          <cell r="B39">
            <v>1297902277.0799999</v>
          </cell>
          <cell r="C39">
            <v>2440707308.3000002</v>
          </cell>
          <cell r="D39">
            <v>3697786735.7000003</v>
          </cell>
          <cell r="E39">
            <v>5038779917.5300007</v>
          </cell>
          <cell r="F39">
            <v>6409028602.5400009</v>
          </cell>
          <cell r="G39">
            <v>7681964974.7485008</v>
          </cell>
          <cell r="H39">
            <v>8954901347.9570007</v>
          </cell>
          <cell r="I39">
            <v>10235150178.957001</v>
          </cell>
          <cell r="J39">
            <v>11523667862.306494</v>
          </cell>
          <cell r="K39">
            <v>12879164199.871254</v>
          </cell>
          <cell r="L39">
            <v>14273827961.39781</v>
          </cell>
          <cell r="M39">
            <v>15700531888.828075</v>
          </cell>
        </row>
        <row r="40">
          <cell r="A40" t="str">
            <v xml:space="preserve">        -  National Security Levy</v>
          </cell>
          <cell r="B40">
            <v>0</v>
          </cell>
          <cell r="C40">
            <v>0</v>
          </cell>
          <cell r="D40">
            <v>0</v>
          </cell>
          <cell r="E40">
            <v>0</v>
          </cell>
          <cell r="F40">
            <v>0</v>
          </cell>
          <cell r="G40">
            <v>0</v>
          </cell>
          <cell r="H40">
            <v>0</v>
          </cell>
          <cell r="I40">
            <v>0</v>
          </cell>
          <cell r="J40">
            <v>0</v>
          </cell>
          <cell r="K40">
            <v>0</v>
          </cell>
          <cell r="L40">
            <v>0</v>
          </cell>
          <cell r="M40">
            <v>0</v>
          </cell>
        </row>
        <row r="41">
          <cell r="A41" t="str">
            <v>Less - Provision For Bad Debts</v>
          </cell>
          <cell r="B41">
            <v>-16154173</v>
          </cell>
          <cell r="C41">
            <v>-45268584</v>
          </cell>
          <cell r="D41">
            <v>-74382995</v>
          </cell>
          <cell r="E41">
            <v>-132344300</v>
          </cell>
          <cell r="F41">
            <v>-156211405</v>
          </cell>
          <cell r="G41">
            <v>-182051292.32596353</v>
          </cell>
          <cell r="H41">
            <v>-207891179.65192705</v>
          </cell>
          <cell r="I41">
            <v>-234231696.65192705</v>
          </cell>
          <cell r="J41">
            <v>-260735897.16348279</v>
          </cell>
          <cell r="K41">
            <v>-287752589.32825851</v>
          </cell>
          <cell r="L41">
            <v>-314972105.79773748</v>
          </cell>
          <cell r="M41">
            <v>-341494545.08780801</v>
          </cell>
        </row>
        <row r="42">
          <cell r="B42">
            <v>1281748104.0799999</v>
          </cell>
          <cell r="C42">
            <v>2395438724.3000002</v>
          </cell>
          <cell r="D42">
            <v>3623403740.7000003</v>
          </cell>
          <cell r="E42">
            <v>4906435617.5300007</v>
          </cell>
          <cell r="F42">
            <v>6252817197.5400009</v>
          </cell>
          <cell r="G42">
            <v>7499913682.4225378</v>
          </cell>
          <cell r="H42">
            <v>8747010168.3050747</v>
          </cell>
          <cell r="I42">
            <v>10000918482.305075</v>
          </cell>
          <cell r="J42">
            <v>11262931965.143013</v>
          </cell>
          <cell r="K42">
            <v>12591411610.542997</v>
          </cell>
          <cell r="L42">
            <v>13958855855.600075</v>
          </cell>
          <cell r="M42">
            <v>15359037343.740269</v>
          </cell>
        </row>
        <row r="43">
          <cell r="A43" t="str">
            <v>DIRECT COST</v>
          </cell>
          <cell r="B43">
            <v>384466775.68326789</v>
          </cell>
          <cell r="C43">
            <v>712569592.68326783</v>
          </cell>
          <cell r="D43">
            <v>1185158700.6832678</v>
          </cell>
          <cell r="E43">
            <v>1591664389.6832678</v>
          </cell>
          <cell r="F43">
            <v>2033938498.6832678</v>
          </cell>
          <cell r="G43">
            <v>2442927027.6319489</v>
          </cell>
          <cell r="H43">
            <v>2853345901.017158</v>
          </cell>
          <cell r="I43">
            <v>3252304931.9154835</v>
          </cell>
          <cell r="J43">
            <v>3653337587.7117634</v>
          </cell>
          <cell r="K43">
            <v>4070845540.0050817</v>
          </cell>
          <cell r="L43">
            <v>4518158934.7221632</v>
          </cell>
          <cell r="M43">
            <v>4977318184.8657923</v>
          </cell>
        </row>
        <row r="44">
          <cell r="B44">
            <v>897281328.39673209</v>
          </cell>
          <cell r="C44">
            <v>1682869131.6167321</v>
          </cell>
          <cell r="D44">
            <v>2438245040.0167322</v>
          </cell>
          <cell r="E44">
            <v>3314771227.8467321</v>
          </cell>
          <cell r="F44">
            <v>4218878698.8567324</v>
          </cell>
          <cell r="G44">
            <v>5056986654.7905884</v>
          </cell>
          <cell r="H44">
            <v>5893664267.2879162</v>
          </cell>
          <cell r="I44">
            <v>6748613550.3895912</v>
          </cell>
          <cell r="J44">
            <v>7609594377.4312487</v>
          </cell>
          <cell r="K44">
            <v>8520566070.5379143</v>
          </cell>
          <cell r="L44">
            <v>9440696920.8779106</v>
          </cell>
          <cell r="M44">
            <v>10381719158.874475</v>
          </cell>
        </row>
        <row r="45">
          <cell r="A45" t="str">
            <v>Manpower</v>
          </cell>
          <cell r="B45">
            <v>57247000</v>
          </cell>
          <cell r="C45">
            <v>113488000</v>
          </cell>
          <cell r="D45">
            <v>166178000</v>
          </cell>
          <cell r="E45">
            <v>225452000</v>
          </cell>
          <cell r="F45">
            <v>286084000</v>
          </cell>
          <cell r="G45">
            <v>366613128.36846656</v>
          </cell>
          <cell r="H45">
            <v>447142256.79861832</v>
          </cell>
          <cell r="I45">
            <v>528120710.06754482</v>
          </cell>
          <cell r="J45">
            <v>609610072.25194395</v>
          </cell>
          <cell r="K45">
            <v>695231045.07785106</v>
          </cell>
          <cell r="L45">
            <v>776964273.58024633</v>
          </cell>
          <cell r="M45">
            <v>866992351.76208782</v>
          </cell>
        </row>
        <row r="46">
          <cell r="A46" t="str">
            <v>Materials</v>
          </cell>
          <cell r="B46">
            <v>5761000</v>
          </cell>
          <cell r="C46">
            <v>10140000</v>
          </cell>
          <cell r="D46">
            <v>15300000</v>
          </cell>
          <cell r="E46">
            <v>19230000</v>
          </cell>
          <cell r="F46">
            <v>27438000</v>
          </cell>
          <cell r="G46">
            <v>33278133.797498852</v>
          </cell>
          <cell r="H46">
            <v>39118267.599585168</v>
          </cell>
          <cell r="I46">
            <v>44991817.599585168</v>
          </cell>
          <cell r="J46">
            <v>50903363.041306674</v>
          </cell>
          <cell r="K46">
            <v>57122172.301800653</v>
          </cell>
          <cell r="L46">
            <v>63520662.316781268</v>
          </cell>
          <cell r="M46">
            <v>70066137.034519821</v>
          </cell>
        </row>
        <row r="47">
          <cell r="A47" t="str">
            <v>Incidental</v>
          </cell>
          <cell r="B47">
            <v>54956000</v>
          </cell>
          <cell r="C47">
            <v>120059005</v>
          </cell>
          <cell r="D47">
            <v>191257009</v>
          </cell>
          <cell r="E47">
            <v>256825014</v>
          </cell>
          <cell r="F47">
            <v>351620018</v>
          </cell>
          <cell r="G47">
            <v>513636679.42595804</v>
          </cell>
          <cell r="H47">
            <v>665659945.26375628</v>
          </cell>
          <cell r="I47">
            <v>753134247.36482978</v>
          </cell>
          <cell r="J47">
            <v>841124574.65926373</v>
          </cell>
          <cell r="K47">
            <v>933258122.16762996</v>
          </cell>
          <cell r="L47">
            <v>1027815199.2728738</v>
          </cell>
          <cell r="M47">
            <v>1125087772.0529876</v>
          </cell>
        </row>
        <row r="48">
          <cell r="A48" t="str">
            <v>Sundry Income</v>
          </cell>
          <cell r="B48">
            <v>-899058.4</v>
          </cell>
          <cell r="C48">
            <v>-3457004.83</v>
          </cell>
          <cell r="D48">
            <v>-5951928.4399999995</v>
          </cell>
          <cell r="E48">
            <v>-8888953</v>
          </cell>
          <cell r="F48">
            <v>-19389086.98</v>
          </cell>
          <cell r="G48">
            <v>-23095619.016006522</v>
          </cell>
          <cell r="H48">
            <v>-26802151.054924551</v>
          </cell>
          <cell r="I48">
            <v>-30529891.054924551</v>
          </cell>
          <cell r="J48">
            <v>-34281745.605146162</v>
          </cell>
          <cell r="K48">
            <v>-38228609.932074197</v>
          </cell>
          <cell r="L48">
            <v>-42289511.453328803</v>
          </cell>
          <cell r="M48">
            <v>-46443699.109536089</v>
          </cell>
        </row>
        <row r="49">
          <cell r="B49">
            <v>117064941.59999999</v>
          </cell>
          <cell r="C49">
            <v>240230000.16999999</v>
          </cell>
          <cell r="D49">
            <v>366783080.56</v>
          </cell>
          <cell r="E49">
            <v>492618061</v>
          </cell>
          <cell r="F49">
            <v>645752931.01999998</v>
          </cell>
          <cell r="G49">
            <v>890432322.57591701</v>
          </cell>
          <cell r="H49">
            <v>1125118318.6070354</v>
          </cell>
          <cell r="I49">
            <v>1295716883.9770355</v>
          </cell>
          <cell r="J49">
            <v>1467356264.3473685</v>
          </cell>
          <cell r="K49">
            <v>1647382729.6152077</v>
          </cell>
          <cell r="L49">
            <v>1826010623.7165728</v>
          </cell>
          <cell r="M49">
            <v>2015702561.7400594</v>
          </cell>
        </row>
        <row r="50">
          <cell r="B50">
            <v>780216386.79673207</v>
          </cell>
          <cell r="C50">
            <v>1442639131.446732</v>
          </cell>
          <cell r="D50">
            <v>2071461959.4567323</v>
          </cell>
          <cell r="E50">
            <v>2822153166.8467321</v>
          </cell>
          <cell r="F50">
            <v>3573125767.8367319</v>
          </cell>
          <cell r="G50">
            <v>4166554332.2146702</v>
          </cell>
          <cell r="H50">
            <v>4768545948.6808796</v>
          </cell>
          <cell r="I50">
            <v>5452896666.4125538</v>
          </cell>
          <cell r="J50">
            <v>6142238113.0838776</v>
          </cell>
          <cell r="K50">
            <v>6873183340.9227047</v>
          </cell>
          <cell r="L50">
            <v>7614686297.161335</v>
          </cell>
          <cell r="M50">
            <v>8366016597.1344137</v>
          </cell>
        </row>
        <row r="51">
          <cell r="A51" t="str">
            <v>LESS- Interest  Expenses</v>
          </cell>
          <cell r="B51">
            <v>-14794729.220000001</v>
          </cell>
          <cell r="C51">
            <v>-25746337.520000003</v>
          </cell>
          <cell r="D51">
            <v>-52342671.869999997</v>
          </cell>
          <cell r="E51">
            <v>-64516497.449999996</v>
          </cell>
          <cell r="F51">
            <v>-92475994.620000005</v>
          </cell>
          <cell r="G51">
            <v>-133801125.92721982</v>
          </cell>
          <cell r="H51">
            <v>-174555757.23443964</v>
          </cell>
          <cell r="I51">
            <v>-219456278.23443964</v>
          </cell>
          <cell r="J51">
            <v>-264356799.67743534</v>
          </cell>
          <cell r="K51">
            <v>-308669765.84097701</v>
          </cell>
          <cell r="L51">
            <v>-354218533.35150146</v>
          </cell>
          <cell r="M51">
            <v>-400327080.25785923</v>
          </cell>
        </row>
        <row r="52">
          <cell r="A52" t="str">
            <v>ADD- Interest  Income</v>
          </cell>
          <cell r="B52">
            <v>11510653.699999999</v>
          </cell>
          <cell r="C52">
            <v>21839234.399999999</v>
          </cell>
          <cell r="D52">
            <v>39384534.670000002</v>
          </cell>
          <cell r="E52">
            <v>40475509.380000003</v>
          </cell>
          <cell r="F52">
            <v>41935560.740000002</v>
          </cell>
          <cell r="G52">
            <v>44436855.962551408</v>
          </cell>
          <cell r="H52">
            <v>47528044.449124455</v>
          </cell>
          <cell r="I52">
            <v>55672560.449124455</v>
          </cell>
          <cell r="J52">
            <v>63034555.310494319</v>
          </cell>
          <cell r="K52">
            <v>70424797.898655683</v>
          </cell>
          <cell r="L52">
            <v>78648247.295243099</v>
          </cell>
          <cell r="M52">
            <v>84958482.820795611</v>
          </cell>
        </row>
        <row r="53">
          <cell r="B53">
            <v>776932311.27673209</v>
          </cell>
          <cell r="C53">
            <v>1438732028.3267322</v>
          </cell>
          <cell r="D53">
            <v>2058503822.2567322</v>
          </cell>
          <cell r="E53">
            <v>2798112178.776732</v>
          </cell>
          <cell r="F53">
            <v>3522585333.9567318</v>
          </cell>
          <cell r="G53">
            <v>4077190062.2500019</v>
          </cell>
          <cell r="H53">
            <v>4641518235.8955641</v>
          </cell>
          <cell r="I53">
            <v>5289112948.6272383</v>
          </cell>
          <cell r="J53">
            <v>5940915868.7169371</v>
          </cell>
          <cell r="K53">
            <v>6634938372.9803829</v>
          </cell>
          <cell r="L53">
            <v>7339116011.1050758</v>
          </cell>
          <cell r="M53">
            <v>8050647999.6973495</v>
          </cell>
        </row>
        <row r="54">
          <cell r="A54" t="str">
            <v>Depreciation</v>
          </cell>
          <cell r="B54">
            <v>-156102137.03</v>
          </cell>
          <cell r="C54">
            <v>-300600271.61000001</v>
          </cell>
          <cell r="D54">
            <v>-466635004.54000002</v>
          </cell>
          <cell r="E54">
            <v>-636007066.23000002</v>
          </cell>
          <cell r="F54">
            <v>-810025538.17000008</v>
          </cell>
          <cell r="G54">
            <v>-986484504.05154943</v>
          </cell>
          <cell r="H54">
            <v>-1173053107.4283071</v>
          </cell>
          <cell r="I54">
            <v>-1367484399.4283071</v>
          </cell>
          <cell r="J54">
            <v>-1563760062.6961064</v>
          </cell>
          <cell r="K54">
            <v>-1764234753.0472391</v>
          </cell>
          <cell r="L54">
            <v>-1967316767.2925968</v>
          </cell>
          <cell r="M54">
            <v>-2173082968.0571795</v>
          </cell>
        </row>
        <row r="55">
          <cell r="A55" t="str">
            <v>Exchange Gain/(Loss) on the term loan</v>
          </cell>
          <cell r="B55">
            <v>42236520.060000002</v>
          </cell>
          <cell r="C55">
            <v>44663426.370000005</v>
          </cell>
          <cell r="D55">
            <v>20663229.459999997</v>
          </cell>
          <cell r="E55">
            <v>14223574.329999996</v>
          </cell>
          <cell r="F55">
            <v>15093366.949999996</v>
          </cell>
          <cell r="G55">
            <v>14918366.949999996</v>
          </cell>
          <cell r="H55">
            <v>14668366.949999996</v>
          </cell>
          <cell r="I55">
            <v>14418366.949999996</v>
          </cell>
          <cell r="J55">
            <v>14068366.949999996</v>
          </cell>
          <cell r="K55">
            <v>13718366.949999996</v>
          </cell>
          <cell r="L55">
            <v>12968366.949999996</v>
          </cell>
          <cell r="M55">
            <v>12218366.949999996</v>
          </cell>
        </row>
      </sheetData>
      <sheetData sheetId="19" refreshError="1"/>
      <sheetData sheetId="20" refreshError="1">
        <row r="11">
          <cell r="A11" t="str">
            <v>REVENUE</v>
          </cell>
        </row>
        <row r="62">
          <cell r="A62" t="str">
            <v>Value Added Services</v>
          </cell>
          <cell r="B62">
            <v>3182024.5160000003</v>
          </cell>
          <cell r="C62">
            <v>2488873.3000000003</v>
          </cell>
          <cell r="D62">
            <v>3845868.5120000001</v>
          </cell>
          <cell r="E62">
            <v>5781666.6840000004</v>
          </cell>
          <cell r="F62">
            <v>5485628.5120000001</v>
          </cell>
          <cell r="G62">
            <v>2738256.5720000002</v>
          </cell>
          <cell r="H62">
            <v>2759089.9040000001</v>
          </cell>
          <cell r="I62">
            <v>1217289.8541122801</v>
          </cell>
          <cell r="J62">
            <v>1217289.8541122805</v>
          </cell>
          <cell r="K62">
            <v>1217289.8541122805</v>
          </cell>
          <cell r="L62">
            <v>1285919.7141122804</v>
          </cell>
          <cell r="M62">
            <v>1338003.0441122805</v>
          </cell>
        </row>
        <row r="63">
          <cell r="A63" t="str">
            <v>Isp Revenue</v>
          </cell>
          <cell r="B63">
            <v>4773036.7740000002</v>
          </cell>
          <cell r="C63">
            <v>3733309.9499999997</v>
          </cell>
          <cell r="D63">
            <v>5768802.7679999992</v>
          </cell>
          <cell r="E63">
            <v>8672500.0260000005</v>
          </cell>
          <cell r="F63">
            <v>8228442.7679999992</v>
          </cell>
          <cell r="G63">
            <v>4107384.8579999995</v>
          </cell>
          <cell r="H63">
            <v>4138634.8559999997</v>
          </cell>
          <cell r="I63">
            <v>5628351.574</v>
          </cell>
          <cell r="J63">
            <v>5628351.574</v>
          </cell>
          <cell r="K63">
            <v>5628351.574</v>
          </cell>
          <cell r="L63">
            <v>5628351.574</v>
          </cell>
          <cell r="M63">
            <v>9343551.5739999991</v>
          </cell>
        </row>
        <row r="64">
          <cell r="B64">
            <v>7955061.290000001</v>
          </cell>
          <cell r="C64">
            <v>6222183.25</v>
          </cell>
          <cell r="D64">
            <v>9614671.2799999993</v>
          </cell>
          <cell r="E64">
            <v>14454166.710000001</v>
          </cell>
          <cell r="F64">
            <v>13714071.279999999</v>
          </cell>
          <cell r="G64">
            <v>6845641.4299999997</v>
          </cell>
          <cell r="H64">
            <v>6897724.7599999998</v>
          </cell>
          <cell r="I64">
            <v>6845641.4281122796</v>
          </cell>
          <cell r="J64">
            <v>6845641.4281122806</v>
          </cell>
          <cell r="K64">
            <v>6845641.4281122806</v>
          </cell>
          <cell r="L64">
            <v>6914271.2881122809</v>
          </cell>
          <cell r="M64">
            <v>10681554.618112279</v>
          </cell>
        </row>
        <row r="65">
          <cell r="A65" t="str">
            <v>Bad Debts</v>
          </cell>
          <cell r="B65">
            <v>-600000</v>
          </cell>
          <cell r="C65">
            <v>540999.65</v>
          </cell>
          <cell r="D65">
            <v>-107256.62</v>
          </cell>
          <cell r="E65">
            <v>-618954.07999999996</v>
          </cell>
          <cell r="F65">
            <v>-1094344.33</v>
          </cell>
          <cell r="G65">
            <v>-568609.74500000011</v>
          </cell>
          <cell r="H65">
            <v>-568609.74500000011</v>
          </cell>
          <cell r="I65">
            <v>-568609.74500000011</v>
          </cell>
          <cell r="J65">
            <v>-568609.74500000011</v>
          </cell>
          <cell r="K65">
            <v>-568609.74500000011</v>
          </cell>
          <cell r="L65">
            <v>-568609.74500000011</v>
          </cell>
          <cell r="M65">
            <v>-568609.74500000011</v>
          </cell>
        </row>
        <row r="68">
          <cell r="A68">
            <v>30738473.620000001</v>
          </cell>
        </row>
        <row r="72">
          <cell r="A72" t="str">
            <v xml:space="preserve">   </v>
          </cell>
        </row>
        <row r="73">
          <cell r="A73" t="str">
            <v>DIRECT COST</v>
          </cell>
          <cell r="B73" t="str">
            <v>January</v>
          </cell>
          <cell r="C73" t="str">
            <v>February</v>
          </cell>
          <cell r="D73" t="str">
            <v>March</v>
          </cell>
          <cell r="E73" t="str">
            <v>April</v>
          </cell>
          <cell r="F73" t="str">
            <v>May</v>
          </cell>
          <cell r="G73" t="str">
            <v>June</v>
          </cell>
          <cell r="H73" t="str">
            <v>July</v>
          </cell>
          <cell r="I73" t="str">
            <v>August</v>
          </cell>
          <cell r="J73" t="str">
            <v>September</v>
          </cell>
          <cell r="K73" t="str">
            <v>October</v>
          </cell>
          <cell r="L73" t="str">
            <v>November</v>
          </cell>
          <cell r="M73" t="str">
            <v>December</v>
          </cell>
        </row>
        <row r="74">
          <cell r="B74" t="str">
            <v>Revised Budget</v>
          </cell>
          <cell r="C74" t="str">
            <v>Revised Budget</v>
          </cell>
          <cell r="D74" t="str">
            <v>Revised Budget</v>
          </cell>
          <cell r="E74" t="str">
            <v>Revised Budget</v>
          </cell>
          <cell r="F74" t="str">
            <v>Revised Budget</v>
          </cell>
          <cell r="G74" t="str">
            <v>Revised Budget</v>
          </cell>
          <cell r="H74" t="str">
            <v>Revised Budget</v>
          </cell>
          <cell r="I74" t="str">
            <v>Revised Budget</v>
          </cell>
          <cell r="J74" t="str">
            <v>Revised Budget</v>
          </cell>
          <cell r="K74" t="str">
            <v>Revised Budget</v>
          </cell>
          <cell r="L74" t="str">
            <v>Revised Budget</v>
          </cell>
          <cell r="M74" t="str">
            <v>Revised Budget</v>
          </cell>
        </row>
        <row r="75">
          <cell r="A75" t="str">
            <v xml:space="preserve">Lease rental </v>
          </cell>
          <cell r="B75">
            <v>0</v>
          </cell>
          <cell r="C75">
            <v>0</v>
          </cell>
          <cell r="D75">
            <v>0</v>
          </cell>
          <cell r="E75">
            <v>0</v>
          </cell>
          <cell r="F75">
            <v>0</v>
          </cell>
          <cell r="G75">
            <v>0</v>
          </cell>
          <cell r="H75">
            <v>0</v>
          </cell>
          <cell r="I75">
            <v>0</v>
          </cell>
          <cell r="J75">
            <v>0</v>
          </cell>
          <cell r="K75">
            <v>0</v>
          </cell>
          <cell r="L75">
            <v>0</v>
          </cell>
          <cell r="M75">
            <v>0</v>
          </cell>
        </row>
        <row r="76">
          <cell r="A76" t="str">
            <v xml:space="preserve">Link Charges-Satellite </v>
          </cell>
          <cell r="B76">
            <v>983134.43266499985</v>
          </cell>
          <cell r="C76">
            <v>793567.35314999998</v>
          </cell>
          <cell r="D76">
            <v>1096533.00801</v>
          </cell>
          <cell r="E76">
            <v>1276671.1676399999</v>
          </cell>
          <cell r="F76">
            <v>1687201.6792949999</v>
          </cell>
          <cell r="G76">
            <v>696891.08808000002</v>
          </cell>
          <cell r="H76">
            <v>696891.08808000002</v>
          </cell>
          <cell r="I76">
            <v>696891.08808000002</v>
          </cell>
          <cell r="J76">
            <v>696891.08808000002</v>
          </cell>
          <cell r="K76">
            <v>696891.08808000002</v>
          </cell>
          <cell r="L76">
            <v>696891.08808000002</v>
          </cell>
          <cell r="M76">
            <v>1085010.68808</v>
          </cell>
        </row>
        <row r="77">
          <cell r="A77" t="str">
            <v>Networks Maint/ Tech Advise</v>
          </cell>
          <cell r="B77">
            <v>9268.607446</v>
          </cell>
          <cell r="C77">
            <v>7481.4430600000014</v>
          </cell>
          <cell r="D77">
            <v>10337.684924000001</v>
          </cell>
          <cell r="E77">
            <v>12035.957136000003</v>
          </cell>
          <cell r="F77">
            <v>15906.278458000003</v>
          </cell>
          <cell r="G77">
            <v>6570.0169920000017</v>
          </cell>
          <cell r="H77">
            <v>6570.0169920000017</v>
          </cell>
          <cell r="I77">
            <v>6570.0169920000017</v>
          </cell>
          <cell r="J77">
            <v>6570.0169920000017</v>
          </cell>
          <cell r="K77">
            <v>6570.0169920000017</v>
          </cell>
          <cell r="L77">
            <v>6570.0169920000017</v>
          </cell>
          <cell r="M77">
            <v>10229.056992000002</v>
          </cell>
        </row>
        <row r="78">
          <cell r="A78" t="str">
            <v>Maintenance Service Contract</v>
          </cell>
          <cell r="B78">
            <v>0</v>
          </cell>
          <cell r="C78">
            <v>0</v>
          </cell>
          <cell r="D78">
            <v>0</v>
          </cell>
          <cell r="E78">
            <v>0</v>
          </cell>
          <cell r="F78">
            <v>0</v>
          </cell>
          <cell r="G78">
            <v>0</v>
          </cell>
          <cell r="H78">
            <v>0</v>
          </cell>
          <cell r="I78">
            <v>0</v>
          </cell>
          <cell r="J78">
            <v>0</v>
          </cell>
          <cell r="K78">
            <v>0</v>
          </cell>
          <cell r="L78">
            <v>0</v>
          </cell>
          <cell r="M78">
            <v>0</v>
          </cell>
        </row>
        <row r="79">
          <cell r="A79" t="str">
            <v>Content Management</v>
          </cell>
          <cell r="B79">
            <v>714344.81673099997</v>
          </cell>
          <cell r="C79">
            <v>576605.50441000005</v>
          </cell>
          <cell r="D79">
            <v>796740.14521400002</v>
          </cell>
          <cell r="E79">
            <v>927628.41069599998</v>
          </cell>
          <cell r="F79">
            <v>1225919.6040129999</v>
          </cell>
          <cell r="G79">
            <v>506360.59531200002</v>
          </cell>
          <cell r="H79">
            <v>506360.59531200002</v>
          </cell>
          <cell r="I79">
            <v>506360.59531200002</v>
          </cell>
          <cell r="J79">
            <v>506360.59531200002</v>
          </cell>
          <cell r="K79">
            <v>506360.59531200002</v>
          </cell>
          <cell r="L79">
            <v>506360.59531200002</v>
          </cell>
          <cell r="M79">
            <v>788368.03531199996</v>
          </cell>
        </row>
        <row r="80">
          <cell r="A80" t="str">
            <v>Cost of sales</v>
          </cell>
          <cell r="B80">
            <v>1042718.337675</v>
          </cell>
          <cell r="C80">
            <v>841662.34425000008</v>
          </cell>
          <cell r="D80">
            <v>1162989.5539500001</v>
          </cell>
          <cell r="E80">
            <v>1354045.1777999999</v>
          </cell>
          <cell r="F80">
            <v>1789456.3265250002</v>
          </cell>
          <cell r="G80">
            <v>739126.91159999999</v>
          </cell>
          <cell r="H80">
            <v>739126.91159999999</v>
          </cell>
          <cell r="I80">
            <v>739126.91159999999</v>
          </cell>
          <cell r="J80">
            <v>739126.91159999999</v>
          </cell>
          <cell r="K80">
            <v>739126.91159999999</v>
          </cell>
          <cell r="L80">
            <v>739126.91159999999</v>
          </cell>
          <cell r="M80">
            <v>1150768.9116</v>
          </cell>
        </row>
        <row r="81">
          <cell r="A81" t="str">
            <v>Advertising</v>
          </cell>
          <cell r="B81">
            <v>0</v>
          </cell>
          <cell r="C81">
            <v>0</v>
          </cell>
          <cell r="D81">
            <v>0</v>
          </cell>
          <cell r="E81">
            <v>0</v>
          </cell>
          <cell r="F81">
            <v>0</v>
          </cell>
          <cell r="G81">
            <v>0</v>
          </cell>
          <cell r="H81">
            <v>0</v>
          </cell>
          <cell r="I81">
            <v>0</v>
          </cell>
          <cell r="J81">
            <v>0</v>
          </cell>
          <cell r="K81">
            <v>0</v>
          </cell>
          <cell r="L81">
            <v>0</v>
          </cell>
          <cell r="M81">
            <v>0</v>
          </cell>
        </row>
        <row r="82">
          <cell r="A82" t="str">
            <v>Printing - Billing</v>
          </cell>
          <cell r="B82">
            <v>34426.256227999998</v>
          </cell>
          <cell r="C82">
            <v>27788.217080000002</v>
          </cell>
          <cell r="D82">
            <v>38397.115431999999</v>
          </cell>
          <cell r="E82">
            <v>44704.983648000001</v>
          </cell>
          <cell r="F82">
            <v>59080.462844000001</v>
          </cell>
          <cell r="G82">
            <v>24402.920256000001</v>
          </cell>
          <cell r="H82">
            <v>24402.920256000001</v>
          </cell>
          <cell r="I82">
            <v>24402.920256000001</v>
          </cell>
          <cell r="J82">
            <v>24402.920256000001</v>
          </cell>
          <cell r="K82">
            <v>24402.920256000001</v>
          </cell>
          <cell r="L82">
            <v>24402.920256000001</v>
          </cell>
          <cell r="M82">
            <v>37993.640255999999</v>
          </cell>
        </row>
        <row r="83">
          <cell r="A83" t="str">
            <v>Sales Promotion, Cus. Sve &amp; Retention</v>
          </cell>
          <cell r="B83">
            <v>0</v>
          </cell>
          <cell r="C83">
            <v>0</v>
          </cell>
          <cell r="D83">
            <v>0</v>
          </cell>
          <cell r="E83">
            <v>0</v>
          </cell>
          <cell r="F83">
            <v>0</v>
          </cell>
          <cell r="G83">
            <v>0</v>
          </cell>
          <cell r="H83">
            <v>0</v>
          </cell>
          <cell r="I83">
            <v>0</v>
          </cell>
          <cell r="J83">
            <v>0</v>
          </cell>
          <cell r="K83">
            <v>0</v>
          </cell>
          <cell r="L83">
            <v>0</v>
          </cell>
          <cell r="M83">
            <v>0</v>
          </cell>
        </row>
        <row r="84">
          <cell r="A84" t="str">
            <v>Direct Expenese-ISP</v>
          </cell>
          <cell r="B84">
            <v>3249970.9966010004</v>
          </cell>
          <cell r="C84">
            <v>2623314.5701100007</v>
          </cell>
          <cell r="D84">
            <v>3624835.3779940004</v>
          </cell>
          <cell r="E84">
            <v>4220322.398616001</v>
          </cell>
          <cell r="F84">
            <v>5577422.9250230007</v>
          </cell>
          <cell r="G84">
            <v>2303729.5295520006</v>
          </cell>
          <cell r="H84">
            <v>2303729.5295520006</v>
          </cell>
          <cell r="I84">
            <v>2303729.5295520006</v>
          </cell>
          <cell r="J84">
            <v>2303729.5295520006</v>
          </cell>
          <cell r="K84">
            <v>2303729.5295520006</v>
          </cell>
          <cell r="L84">
            <v>2303729.5295520006</v>
          </cell>
          <cell r="M84">
            <v>3586745.7695520003</v>
          </cell>
        </row>
        <row r="85">
          <cell r="A85" t="str">
            <v>License Fees</v>
          </cell>
          <cell r="B85">
            <v>440258.85368499998</v>
          </cell>
          <cell r="C85">
            <v>355368.54535000003</v>
          </cell>
          <cell r="D85">
            <v>491040.03389000002</v>
          </cell>
          <cell r="E85">
            <v>571707.96396000008</v>
          </cell>
          <cell r="F85">
            <v>755548.22675500007</v>
          </cell>
          <cell r="G85">
            <v>312075.80712000001</v>
          </cell>
          <cell r="H85">
            <v>312075.80712000001</v>
          </cell>
          <cell r="I85">
            <v>312075.80712000001</v>
          </cell>
          <cell r="J85">
            <v>312075.80712000001</v>
          </cell>
          <cell r="K85">
            <v>312075.80712000001</v>
          </cell>
          <cell r="L85">
            <v>312075.80712000001</v>
          </cell>
          <cell r="M85">
            <v>485880.20712000004</v>
          </cell>
        </row>
        <row r="86">
          <cell r="A86" t="str">
            <v>IBU field service revenue</v>
          </cell>
          <cell r="B86">
            <v>146311.58896899997</v>
          </cell>
          <cell r="C86">
            <v>118099.92259</v>
          </cell>
          <cell r="D86">
            <v>163187.740586</v>
          </cell>
          <cell r="E86">
            <v>189996.18050399999</v>
          </cell>
          <cell r="F86">
            <v>251091.967087</v>
          </cell>
          <cell r="G86">
            <v>103712.41108799999</v>
          </cell>
          <cell r="H86">
            <v>103712.41108799999</v>
          </cell>
          <cell r="I86">
            <v>103712.41108799999</v>
          </cell>
          <cell r="J86">
            <v>103712.41108799999</v>
          </cell>
          <cell r="K86">
            <v>103712.41108799999</v>
          </cell>
          <cell r="L86">
            <v>103712.41108799999</v>
          </cell>
          <cell r="M86">
            <v>161472.97108799999</v>
          </cell>
        </row>
        <row r="87">
          <cell r="A87" t="str">
            <v>Sales Commission</v>
          </cell>
          <cell r="B87">
            <v>0</v>
          </cell>
          <cell r="C87">
            <v>0</v>
          </cell>
          <cell r="D87">
            <v>0</v>
          </cell>
          <cell r="E87">
            <v>0</v>
          </cell>
          <cell r="F87">
            <v>0</v>
          </cell>
          <cell r="G87">
            <v>0</v>
          </cell>
          <cell r="H87">
            <v>0</v>
          </cell>
          <cell r="I87">
            <v>0</v>
          </cell>
          <cell r="J87">
            <v>0</v>
          </cell>
          <cell r="K87">
            <v>0</v>
          </cell>
          <cell r="L87">
            <v>0</v>
          </cell>
          <cell r="M87">
            <v>0</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GL"/>
      <sheetName val="Monthly Analysis"/>
      <sheetName val="April'07"/>
      <sheetName val="May'07"/>
      <sheetName val="June'07"/>
      <sheetName val="CR Note"/>
      <sheetName val="Discount"/>
    </sheetNames>
    <sheetDataSet>
      <sheetData sheetId="0"/>
      <sheetData sheetId="1"/>
      <sheetData sheetId="2"/>
      <sheetData sheetId="3"/>
      <sheetData sheetId="4"/>
      <sheetData sheetId="5"/>
      <sheetData sheetId="6" refreshError="1">
        <row r="8">
          <cell r="A8" t="str">
            <v>Assignment</v>
          </cell>
        </row>
        <row r="9">
          <cell r="F9">
            <v>2652380.41</v>
          </cell>
        </row>
        <row r="10">
          <cell r="F10">
            <v>1806409.46</v>
          </cell>
        </row>
        <row r="11">
          <cell r="F11">
            <v>485128.48</v>
          </cell>
        </row>
        <row r="12">
          <cell r="F12">
            <v>357260.1</v>
          </cell>
        </row>
        <row r="13">
          <cell r="F13">
            <v>1811782.71</v>
          </cell>
        </row>
        <row r="14">
          <cell r="F14">
            <v>485859.73</v>
          </cell>
        </row>
        <row r="15">
          <cell r="F15">
            <v>404595.6</v>
          </cell>
        </row>
      </sheetData>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Int seg summary"/>
      <sheetName val="DNB"/>
      <sheetName val="ESOS"/>
      <sheetName val="Origination (2)"/>
      <sheetName val=" Detail PL Mar Con"/>
      <sheetName val="Inter Segmental Cost-Recurre"/>
      <sheetName val="Inter Seg Fixed"/>
      <sheetName val="dbn-ISP"/>
      <sheetName val="Inter Comany Cost"/>
      <sheetName val="Inter Company Revenue"/>
      <sheetName val="ILAC"/>
      <sheetName val="IPLC"/>
      <sheetName val="Market Development"/>
      <sheetName val="OLAC"/>
      <sheetName val="Origin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11">
          <cell r="A11" t="str">
            <v>Global card revenue</v>
          </cell>
          <cell r="B11">
            <v>4009000</v>
          </cell>
          <cell r="C11">
            <v>4154016.9399097734</v>
          </cell>
          <cell r="D11">
            <v>0</v>
          </cell>
          <cell r="E11">
            <v>-3.4910050201413774</v>
          </cell>
          <cell r="F11">
            <v>0</v>
          </cell>
          <cell r="G11">
            <v>4009000</v>
          </cell>
          <cell r="H11">
            <v>4154016.9399097734</v>
          </cell>
          <cell r="I11">
            <v>0</v>
          </cell>
          <cell r="J11">
            <v>-3.4910050201413774</v>
          </cell>
          <cell r="K11">
            <v>0</v>
          </cell>
          <cell r="L11">
            <v>0</v>
          </cell>
          <cell r="M11">
            <v>0</v>
          </cell>
          <cell r="N11">
            <v>0</v>
          </cell>
          <cell r="O11">
            <v>74308929.607939973</v>
          </cell>
          <cell r="P11">
            <v>0</v>
          </cell>
          <cell r="Q11">
            <v>32162094.309999999</v>
          </cell>
        </row>
        <row r="12">
          <cell r="A12" t="str">
            <v>Sale of Global cards</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row>
        <row r="13">
          <cell r="A13" t="str">
            <v>Olac Revenue</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row>
        <row r="14">
          <cell r="A14" t="str">
            <v>Int'l Origination Revenue MTN</v>
          </cell>
          <cell r="B14">
            <v>118417705</v>
          </cell>
          <cell r="C14">
            <v>97714601.833586529</v>
          </cell>
          <cell r="D14">
            <v>0</v>
          </cell>
          <cell r="E14">
            <v>21.187317737498457</v>
          </cell>
          <cell r="F14">
            <v>0</v>
          </cell>
          <cell r="G14">
            <v>118417705</v>
          </cell>
          <cell r="H14">
            <v>97714601.833586529</v>
          </cell>
          <cell r="I14">
            <v>0</v>
          </cell>
          <cell r="J14">
            <v>21.187317737498457</v>
          </cell>
          <cell r="K14">
            <v>0</v>
          </cell>
          <cell r="L14">
            <v>0</v>
          </cell>
          <cell r="M14">
            <v>0</v>
          </cell>
          <cell r="N14">
            <v>0</v>
          </cell>
          <cell r="O14">
            <v>1375511900.1774266</v>
          </cell>
          <cell r="P14">
            <v>0</v>
          </cell>
          <cell r="Q14">
            <v>1006815439.02</v>
          </cell>
        </row>
        <row r="15">
          <cell r="A15" t="str">
            <v>Int'l Terminating Revenue-EGO</v>
          </cell>
          <cell r="B15">
            <v>174302000</v>
          </cell>
          <cell r="C15">
            <v>137109792.51049367</v>
          </cell>
          <cell r="D15">
            <v>0</v>
          </cell>
          <cell r="E15">
            <v>27.12585790446721</v>
          </cell>
          <cell r="F15">
            <v>0</v>
          </cell>
          <cell r="G15">
            <v>174302000</v>
          </cell>
          <cell r="H15">
            <v>137109792.51049367</v>
          </cell>
          <cell r="I15">
            <v>0</v>
          </cell>
          <cell r="J15">
            <v>27.12585790446721</v>
          </cell>
          <cell r="K15">
            <v>0</v>
          </cell>
          <cell r="L15">
            <v>0</v>
          </cell>
          <cell r="M15">
            <v>0</v>
          </cell>
          <cell r="N15">
            <v>0</v>
          </cell>
          <cell r="O15">
            <v>1917055090.066402</v>
          </cell>
          <cell r="P15">
            <v>0</v>
          </cell>
          <cell r="Q15">
            <v>1293088698.4200001</v>
          </cell>
        </row>
        <row r="16">
          <cell r="A16" t="str">
            <v>Hubbing Revenue</v>
          </cell>
          <cell r="B16">
            <v>0</v>
          </cell>
          <cell r="C16">
            <v>0</v>
          </cell>
          <cell r="G16">
            <v>0</v>
          </cell>
          <cell r="H16">
            <v>0</v>
          </cell>
          <cell r="J16">
            <v>0</v>
          </cell>
          <cell r="O16">
            <v>114834709.78118533</v>
          </cell>
        </row>
        <row r="17">
          <cell r="A17" t="str">
            <v>IPLC-IRU Revenue</v>
          </cell>
          <cell r="B17">
            <v>9012520</v>
          </cell>
          <cell r="C17">
            <v>11475065.824111041</v>
          </cell>
          <cell r="D17">
            <v>0</v>
          </cell>
          <cell r="E17">
            <v>-21.45997122680393</v>
          </cell>
          <cell r="F17">
            <v>0</v>
          </cell>
          <cell r="G17">
            <v>9012520</v>
          </cell>
          <cell r="H17">
            <v>11475065.824111041</v>
          </cell>
          <cell r="I17">
            <v>0</v>
          </cell>
          <cell r="J17">
            <v>-21.45997122680393</v>
          </cell>
          <cell r="K17">
            <v>0</v>
          </cell>
          <cell r="L17">
            <v>0</v>
          </cell>
          <cell r="M17">
            <v>0</v>
          </cell>
          <cell r="N17">
            <v>0</v>
          </cell>
          <cell r="O17">
            <v>188311800.30914566</v>
          </cell>
          <cell r="P17">
            <v>0</v>
          </cell>
          <cell r="Q17">
            <v>59004453.510000005</v>
          </cell>
        </row>
        <row r="18">
          <cell r="A18" t="str">
            <v>Market Development Revenue</v>
          </cell>
          <cell r="B18">
            <v>17065000</v>
          </cell>
          <cell r="C18">
            <v>14041779.881862629</v>
          </cell>
          <cell r="D18">
            <v>0</v>
          </cell>
          <cell r="E18">
            <v>21.530177396117558</v>
          </cell>
          <cell r="F18">
            <v>0</v>
          </cell>
          <cell r="G18">
            <v>17065000</v>
          </cell>
          <cell r="H18">
            <v>14041779.881862629</v>
          </cell>
          <cell r="I18">
            <v>0</v>
          </cell>
          <cell r="J18">
            <v>21.530177396117558</v>
          </cell>
          <cell r="K18">
            <v>0</v>
          </cell>
          <cell r="L18">
            <v>0</v>
          </cell>
          <cell r="M18">
            <v>0</v>
          </cell>
          <cell r="N18">
            <v>0</v>
          </cell>
          <cell r="O18">
            <v>198555624.47341084</v>
          </cell>
          <cell r="P18">
            <v>0</v>
          </cell>
          <cell r="Q18">
            <v>53984980.519999996</v>
          </cell>
        </row>
        <row r="19">
          <cell r="A19" t="str">
            <v>IPLC Ssetup revenue</v>
          </cell>
          <cell r="B19">
            <v>0</v>
          </cell>
          <cell r="C19">
            <v>0</v>
          </cell>
          <cell r="H19">
            <v>0</v>
          </cell>
          <cell r="J19">
            <v>0</v>
          </cell>
          <cell r="O19">
            <v>0</v>
          </cell>
        </row>
        <row r="20">
          <cell r="B20">
            <v>322806225</v>
          </cell>
          <cell r="C20">
            <v>264495256.98996365</v>
          </cell>
          <cell r="D20">
            <v>0</v>
          </cell>
          <cell r="E20">
            <v>22.046129928238742</v>
          </cell>
          <cell r="F20">
            <v>0</v>
          </cell>
          <cell r="G20">
            <v>322806225</v>
          </cell>
          <cell r="H20">
            <v>264495256.98996365</v>
          </cell>
          <cell r="I20">
            <v>0</v>
          </cell>
          <cell r="J20">
            <v>22.046129928238742</v>
          </cell>
          <cell r="K20">
            <v>0</v>
          </cell>
          <cell r="L20">
            <v>0</v>
          </cell>
          <cell r="M20">
            <v>0</v>
          </cell>
          <cell r="N20">
            <v>0</v>
          </cell>
          <cell r="O20">
            <v>3868578054.4155102</v>
          </cell>
          <cell r="P20">
            <v>0</v>
          </cell>
          <cell r="Q20">
            <v>2445055665.7800002</v>
          </cell>
        </row>
        <row r="21">
          <cell r="A21" t="str">
            <v>Bad Debts</v>
          </cell>
          <cell r="B21">
            <v>0</v>
          </cell>
          <cell r="C21">
            <v>-4101840</v>
          </cell>
          <cell r="E21">
            <v>-100</v>
          </cell>
          <cell r="G21">
            <v>0</v>
          </cell>
          <cell r="H21">
            <v>-4101840</v>
          </cell>
          <cell r="J21">
            <v>-100</v>
          </cell>
          <cell r="O21">
            <v>-50152708.984218746</v>
          </cell>
          <cell r="Q21">
            <v>0</v>
          </cell>
        </row>
        <row r="23">
          <cell r="C23" t="str">
            <v>CURRENT MONTH</v>
          </cell>
          <cell r="G23" t="str">
            <v xml:space="preserve">                     YEAR TODATE</v>
          </cell>
          <cell r="L23" t="str">
            <v>PREV.MTH</v>
          </cell>
          <cell r="M23" t="str">
            <v>YTD</v>
          </cell>
          <cell r="O23">
            <v>2006</v>
          </cell>
          <cell r="P23">
            <v>2006</v>
          </cell>
          <cell r="Q23">
            <v>2005</v>
          </cell>
        </row>
        <row r="24">
          <cell r="A24" t="str">
            <v xml:space="preserve">   </v>
          </cell>
        </row>
        <row r="25">
          <cell r="A25" t="str">
            <v>DIRECT COST</v>
          </cell>
          <cell r="B25" t="str">
            <v>ACTUAL</v>
          </cell>
          <cell r="C25" t="str">
            <v>BUDGET</v>
          </cell>
          <cell r="D25" t="str">
            <v>FORCAST</v>
          </cell>
          <cell r="E25" t="str">
            <v>VARIANCE</v>
          </cell>
          <cell r="F25" t="str">
            <v>VARIANCE</v>
          </cell>
          <cell r="G25" t="str">
            <v>ACTUAL</v>
          </cell>
          <cell r="H25" t="str">
            <v>BUDGET</v>
          </cell>
          <cell r="I25" t="str">
            <v>FORCAST</v>
          </cell>
          <cell r="J25" t="str">
            <v>VARIANCE</v>
          </cell>
          <cell r="K25" t="str">
            <v>VARIANCE</v>
          </cell>
          <cell r="L25" t="str">
            <v>ACTUAL</v>
          </cell>
          <cell r="M25" t="str">
            <v>BUDGET</v>
          </cell>
          <cell r="N25" t="str">
            <v>FORCAST</v>
          </cell>
          <cell r="O25" t="str">
            <v>BUDGET</v>
          </cell>
          <cell r="P25" t="str">
            <v>FORCAST</v>
          </cell>
          <cell r="Q25" t="str">
            <v>ACTUAL</v>
          </cell>
        </row>
        <row r="26">
          <cell r="B26" t="str">
            <v>Rs'000</v>
          </cell>
          <cell r="C26" t="str">
            <v>Rs'000</v>
          </cell>
          <cell r="D26" t="str">
            <v>Rs'000</v>
          </cell>
          <cell r="E26" t="str">
            <v>BUDGET %</v>
          </cell>
          <cell r="F26" t="str">
            <v>REV.BUD%</v>
          </cell>
          <cell r="G26" t="str">
            <v>Rs'000</v>
          </cell>
          <cell r="H26" t="str">
            <v>Rs'000</v>
          </cell>
          <cell r="I26" t="str">
            <v>Rs'000</v>
          </cell>
          <cell r="J26" t="str">
            <v>BUDGET %</v>
          </cell>
          <cell r="K26" t="str">
            <v>REV.BUD%</v>
          </cell>
          <cell r="L26" t="str">
            <v>Rs'000</v>
          </cell>
          <cell r="M26" t="str">
            <v>Rs'000</v>
          </cell>
          <cell r="O26" t="str">
            <v>Rs'000</v>
          </cell>
          <cell r="P26" t="str">
            <v>Rs'000</v>
          </cell>
          <cell r="Q26" t="str">
            <v>Rs'000</v>
          </cell>
        </row>
        <row r="27">
          <cell r="A27" t="str">
            <v>TMCH Charges</v>
          </cell>
          <cell r="B27">
            <v>2836000</v>
          </cell>
          <cell r="C27">
            <v>49756275.253662266</v>
          </cell>
          <cell r="D27">
            <v>0</v>
          </cell>
          <cell r="E27">
            <v>94.300216433923552</v>
          </cell>
          <cell r="F27">
            <v>0</v>
          </cell>
          <cell r="G27">
            <v>2836000</v>
          </cell>
          <cell r="H27">
            <v>49756275.253662266</v>
          </cell>
          <cell r="I27">
            <v>0</v>
          </cell>
          <cell r="J27">
            <v>94.300216433923552</v>
          </cell>
          <cell r="K27">
            <v>0</v>
          </cell>
          <cell r="L27">
            <v>0</v>
          </cell>
          <cell r="M27">
            <v>0</v>
          </cell>
          <cell r="N27">
            <v>0</v>
          </cell>
          <cell r="O27">
            <v>758884493.79092503</v>
          </cell>
          <cell r="P27">
            <v>0</v>
          </cell>
          <cell r="Q27">
            <v>19870396.649999999</v>
          </cell>
        </row>
        <row r="28">
          <cell r="A28" t="str">
            <v>Olac Charges MTN</v>
          </cell>
          <cell r="B28">
            <v>126000</v>
          </cell>
          <cell r="C28">
            <v>238373.93627252919</v>
          </cell>
          <cell r="D28">
            <v>0</v>
          </cell>
          <cell r="E28">
            <v>47.141872148326577</v>
          </cell>
          <cell r="F28">
            <v>0</v>
          </cell>
          <cell r="G28">
            <v>126000</v>
          </cell>
          <cell r="H28">
            <v>238373.93627252919</v>
          </cell>
          <cell r="I28">
            <v>0</v>
          </cell>
          <cell r="J28">
            <v>47.141872148326577</v>
          </cell>
          <cell r="K28">
            <v>0</v>
          </cell>
          <cell r="L28">
            <v>0</v>
          </cell>
          <cell r="M28">
            <v>0</v>
          </cell>
          <cell r="N28">
            <v>0</v>
          </cell>
          <cell r="O28">
            <v>7211075.6557153296</v>
          </cell>
          <cell r="P28">
            <v>0</v>
          </cell>
          <cell r="Q28">
            <v>2040136.94</v>
          </cell>
        </row>
        <row r="29">
          <cell r="A29" t="str">
            <v>Olac Charges Other PSTN'S</v>
          </cell>
          <cell r="B29">
            <v>231000</v>
          </cell>
          <cell r="C29">
            <v>220037.4796361808</v>
          </cell>
          <cell r="D29">
            <v>0</v>
          </cell>
          <cell r="E29">
            <v>-4.9821150387402611</v>
          </cell>
          <cell r="F29">
            <v>0</v>
          </cell>
          <cell r="G29">
            <v>231000</v>
          </cell>
          <cell r="H29">
            <v>220037.4796361808</v>
          </cell>
          <cell r="I29">
            <v>0</v>
          </cell>
          <cell r="J29">
            <v>-4.9821150387402611</v>
          </cell>
          <cell r="K29">
            <v>0</v>
          </cell>
          <cell r="L29">
            <v>0</v>
          </cell>
          <cell r="M29">
            <v>0</v>
          </cell>
          <cell r="N29">
            <v>0</v>
          </cell>
          <cell r="O29">
            <v>0</v>
          </cell>
          <cell r="P29">
            <v>0</v>
          </cell>
          <cell r="Q29">
            <v>1859566.35</v>
          </cell>
        </row>
        <row r="30">
          <cell r="A30" t="str">
            <v>Ilac Cost MTN</v>
          </cell>
          <cell r="B30">
            <v>88913000</v>
          </cell>
          <cell r="C30">
            <v>71650292.951692715</v>
          </cell>
          <cell r="D30">
            <v>0</v>
          </cell>
          <cell r="E30">
            <v>-24.093002745914745</v>
          </cell>
          <cell r="F30">
            <v>0</v>
          </cell>
          <cell r="G30">
            <v>88913000</v>
          </cell>
          <cell r="H30">
            <v>71650292.951692715</v>
          </cell>
          <cell r="I30">
            <v>0</v>
          </cell>
          <cell r="J30">
            <v>-24.093002745914745</v>
          </cell>
          <cell r="K30">
            <v>0</v>
          </cell>
          <cell r="L30">
            <v>0</v>
          </cell>
          <cell r="M30">
            <v>0</v>
          </cell>
          <cell r="N30">
            <v>0</v>
          </cell>
          <cell r="O30">
            <v>1069168207.4891379</v>
          </cell>
          <cell r="P30">
            <v>0</v>
          </cell>
          <cell r="Q30">
            <v>648164776.53999996</v>
          </cell>
        </row>
        <row r="31">
          <cell r="A31" t="str">
            <v>Ilac Cost-Other PSTN'S</v>
          </cell>
          <cell r="B31">
            <v>6024000</v>
          </cell>
          <cell r="C31">
            <v>3771068.0500890906</v>
          </cell>
          <cell r="D31">
            <v>0</v>
          </cell>
          <cell r="E31">
            <v>-59.742542960944036</v>
          </cell>
          <cell r="F31">
            <v>0</v>
          </cell>
          <cell r="G31">
            <v>6024000</v>
          </cell>
          <cell r="H31">
            <v>3771068.0500890906</v>
          </cell>
          <cell r="I31">
            <v>0</v>
          </cell>
          <cell r="J31">
            <v>-59.742542960944036</v>
          </cell>
          <cell r="K31">
            <v>0</v>
          </cell>
          <cell r="L31">
            <v>0</v>
          </cell>
          <cell r="M31">
            <v>0</v>
          </cell>
          <cell r="N31">
            <v>0</v>
          </cell>
          <cell r="O31">
            <v>0</v>
          </cell>
          <cell r="P31">
            <v>0</v>
          </cell>
          <cell r="Q31">
            <v>35157560.700000003</v>
          </cell>
        </row>
        <row r="32">
          <cell r="A32" t="str">
            <v>Interconnection charges MTN</v>
          </cell>
          <cell r="B32">
            <v>71000</v>
          </cell>
          <cell r="C32">
            <v>716608.40479790035</v>
          </cell>
          <cell r="D32">
            <v>0</v>
          </cell>
          <cell r="E32">
            <v>90.092217796409528</v>
          </cell>
          <cell r="F32">
            <v>0</v>
          </cell>
          <cell r="G32">
            <v>71000</v>
          </cell>
          <cell r="H32">
            <v>716608.40479790035</v>
          </cell>
          <cell r="I32">
            <v>0</v>
          </cell>
          <cell r="J32">
            <v>-90.092217796409528</v>
          </cell>
          <cell r="K32">
            <v>0</v>
          </cell>
          <cell r="L32">
            <v>0</v>
          </cell>
          <cell r="M32">
            <v>0</v>
          </cell>
          <cell r="N32">
            <v>0</v>
          </cell>
          <cell r="O32">
            <v>10933151.606244702</v>
          </cell>
          <cell r="P32">
            <v>0</v>
          </cell>
          <cell r="Q32">
            <v>-434109.16</v>
          </cell>
        </row>
        <row r="33">
          <cell r="A33" t="str">
            <v>Interconnection charges -Other PSTN'S</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10479988.259999998</v>
          </cell>
        </row>
        <row r="34">
          <cell r="A34" t="str">
            <v>VGA Fund</v>
          </cell>
          <cell r="B34">
            <v>68372000</v>
          </cell>
          <cell r="C34">
            <v>55115609.962840579</v>
          </cell>
          <cell r="D34">
            <v>0</v>
          </cell>
          <cell r="E34">
            <v>-24.051970115357506</v>
          </cell>
          <cell r="F34">
            <v>0</v>
          </cell>
          <cell r="G34">
            <v>68372000</v>
          </cell>
          <cell r="H34">
            <v>55115609.962840579</v>
          </cell>
          <cell r="I34">
            <v>0</v>
          </cell>
          <cell r="J34">
            <v>-24.051970115357506</v>
          </cell>
          <cell r="K34">
            <v>0</v>
          </cell>
          <cell r="L34">
            <v>0</v>
          </cell>
          <cell r="M34">
            <v>0</v>
          </cell>
          <cell r="N34">
            <v>0</v>
          </cell>
          <cell r="O34">
            <v>781315228.54975474</v>
          </cell>
          <cell r="P34">
            <v>0</v>
          </cell>
          <cell r="Q34">
            <v>503408004.38</v>
          </cell>
        </row>
        <row r="35">
          <cell r="A35" t="str">
            <v>International Origination cost</v>
          </cell>
          <cell r="B35">
            <v>56808000</v>
          </cell>
          <cell r="C35">
            <v>2618751.3291401193</v>
          </cell>
          <cell r="D35">
            <v>0</v>
          </cell>
          <cell r="E35">
            <v>-2069.2781352650695</v>
          </cell>
          <cell r="F35">
            <v>0</v>
          </cell>
          <cell r="G35">
            <v>56808000</v>
          </cell>
          <cell r="H35">
            <v>2618751.3291401193</v>
          </cell>
          <cell r="I35">
            <v>0</v>
          </cell>
          <cell r="J35">
            <v>-2069.2781352650695</v>
          </cell>
          <cell r="K35">
            <v>0</v>
          </cell>
          <cell r="L35">
            <v>0</v>
          </cell>
          <cell r="M35">
            <v>0</v>
          </cell>
          <cell r="N35">
            <v>0</v>
          </cell>
          <cell r="O35">
            <v>39941289.146890797</v>
          </cell>
          <cell r="P35">
            <v>0</v>
          </cell>
          <cell r="Q35">
            <v>472342028.13</v>
          </cell>
        </row>
        <row r="36">
          <cell r="A36" t="str">
            <v>Lease rental</v>
          </cell>
          <cell r="B36">
            <v>7189000</v>
          </cell>
          <cell r="C36">
            <v>0</v>
          </cell>
          <cell r="D36">
            <v>0</v>
          </cell>
          <cell r="E36">
            <v>0</v>
          </cell>
          <cell r="F36">
            <v>0</v>
          </cell>
          <cell r="G36">
            <v>7189000</v>
          </cell>
          <cell r="H36">
            <v>0</v>
          </cell>
          <cell r="I36">
            <v>0</v>
          </cell>
          <cell r="J36">
            <v>0</v>
          </cell>
          <cell r="K36">
            <v>0</v>
          </cell>
          <cell r="L36">
            <v>0</v>
          </cell>
          <cell r="M36">
            <v>0</v>
          </cell>
          <cell r="N36">
            <v>0</v>
          </cell>
          <cell r="O36">
            <v>0</v>
          </cell>
          <cell r="P36">
            <v>0</v>
          </cell>
          <cell r="Q36">
            <v>47168426.819999993</v>
          </cell>
        </row>
        <row r="37">
          <cell r="A37" t="str">
            <v>Link Charges-Satellite</v>
          </cell>
          <cell r="B37">
            <v>13953000</v>
          </cell>
          <cell r="C37">
            <v>21300000</v>
          </cell>
          <cell r="D37">
            <v>0</v>
          </cell>
          <cell r="E37">
            <v>34.492957746478872</v>
          </cell>
          <cell r="F37">
            <v>0</v>
          </cell>
          <cell r="G37">
            <v>13953000</v>
          </cell>
          <cell r="H37">
            <v>21300000</v>
          </cell>
          <cell r="I37">
            <v>0</v>
          </cell>
          <cell r="J37">
            <v>34.492957746478872</v>
          </cell>
          <cell r="K37">
            <v>0</v>
          </cell>
          <cell r="L37">
            <v>0</v>
          </cell>
          <cell r="M37">
            <v>0</v>
          </cell>
          <cell r="N37">
            <v>0</v>
          </cell>
          <cell r="O37">
            <v>314100000</v>
          </cell>
          <cell r="P37">
            <v>0</v>
          </cell>
          <cell r="Q37">
            <v>62906936.560000002</v>
          </cell>
        </row>
        <row r="38">
          <cell r="A38" t="str">
            <v>App  of Revenue to SLTA (0.3%)</v>
          </cell>
          <cell r="B38">
            <v>970000</v>
          </cell>
          <cell r="C38">
            <v>4043027.4313243032</v>
          </cell>
          <cell r="D38">
            <v>0</v>
          </cell>
          <cell r="E38">
            <v>76.008077697304316</v>
          </cell>
          <cell r="F38">
            <v>0</v>
          </cell>
          <cell r="G38">
            <v>970000</v>
          </cell>
          <cell r="H38">
            <v>4043027.4313243032</v>
          </cell>
          <cell r="I38">
            <v>0</v>
          </cell>
          <cell r="J38">
            <v>76.008077697304316</v>
          </cell>
          <cell r="K38">
            <v>0</v>
          </cell>
          <cell r="L38">
            <v>0</v>
          </cell>
          <cell r="M38">
            <v>0</v>
          </cell>
          <cell r="N38">
            <v>0</v>
          </cell>
          <cell r="O38">
            <v>27871914.682873648</v>
          </cell>
          <cell r="P38">
            <v>0</v>
          </cell>
          <cell r="Q38">
            <v>7785605.1500000004</v>
          </cell>
        </row>
        <row r="39">
          <cell r="A39" t="str">
            <v>Maintanace Service Contract</v>
          </cell>
          <cell r="B39">
            <v>0</v>
          </cell>
          <cell r="C39">
            <v>2988745.8975</v>
          </cell>
          <cell r="D39">
            <v>0</v>
          </cell>
          <cell r="E39">
            <v>0</v>
          </cell>
          <cell r="F39">
            <v>0</v>
          </cell>
          <cell r="G39">
            <v>0</v>
          </cell>
          <cell r="H39">
            <v>2988745.8975</v>
          </cell>
          <cell r="I39">
            <v>0</v>
          </cell>
          <cell r="J39">
            <v>100</v>
          </cell>
          <cell r="K39">
            <v>0</v>
          </cell>
          <cell r="L39">
            <v>0</v>
          </cell>
          <cell r="M39">
            <v>0</v>
          </cell>
          <cell r="N39">
            <v>0</v>
          </cell>
          <cell r="O39">
            <v>39384648.800927676</v>
          </cell>
          <cell r="P39">
            <v>0</v>
          </cell>
          <cell r="Q39">
            <v>0</v>
          </cell>
        </row>
        <row r="40">
          <cell r="A40" t="str">
            <v>Networks Maint/ Tech Advise</v>
          </cell>
          <cell r="B40">
            <v>81000</v>
          </cell>
          <cell r="C40">
            <v>0</v>
          </cell>
          <cell r="D40">
            <v>0</v>
          </cell>
          <cell r="E40">
            <v>0</v>
          </cell>
          <cell r="F40">
            <v>0</v>
          </cell>
          <cell r="G40">
            <v>81000</v>
          </cell>
          <cell r="H40">
            <v>0</v>
          </cell>
          <cell r="I40">
            <v>0</v>
          </cell>
          <cell r="J40">
            <v>0</v>
          </cell>
          <cell r="K40">
            <v>0</v>
          </cell>
          <cell r="L40">
            <v>0</v>
          </cell>
          <cell r="M40">
            <v>0</v>
          </cell>
          <cell r="N40">
            <v>0</v>
          </cell>
          <cell r="O40">
            <v>0</v>
          </cell>
          <cell r="P40">
            <v>0</v>
          </cell>
          <cell r="Q40">
            <v>0</v>
          </cell>
        </row>
        <row r="41">
          <cell r="A41" t="str">
            <v>Advertising</v>
          </cell>
          <cell r="B41">
            <v>0</v>
          </cell>
          <cell r="C41">
            <v>5641647</v>
          </cell>
          <cell r="D41">
            <v>0</v>
          </cell>
          <cell r="E41">
            <v>100</v>
          </cell>
          <cell r="F41">
            <v>0</v>
          </cell>
          <cell r="G41">
            <v>0</v>
          </cell>
          <cell r="H41">
            <v>5641647</v>
          </cell>
          <cell r="I41">
            <v>0</v>
          </cell>
          <cell r="J41">
            <v>100</v>
          </cell>
          <cell r="K41">
            <v>0</v>
          </cell>
          <cell r="L41">
            <v>0</v>
          </cell>
          <cell r="M41">
            <v>0</v>
          </cell>
          <cell r="N41">
            <v>0</v>
          </cell>
          <cell r="O41">
            <v>61200000</v>
          </cell>
          <cell r="P41">
            <v>0</v>
          </cell>
          <cell r="Q41">
            <v>1353752.64</v>
          </cell>
        </row>
        <row r="42">
          <cell r="A42" t="str">
            <v>Sales Promotions</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113489</v>
          </cell>
        </row>
        <row r="43">
          <cell r="A43" t="str">
            <v>IPLC Other costs</v>
          </cell>
          <cell r="B43">
            <v>615000</v>
          </cell>
          <cell r="C43">
            <v>3258005.24037555</v>
          </cell>
          <cell r="D43">
            <v>0</v>
          </cell>
          <cell r="E43">
            <v>81.123418944252251</v>
          </cell>
          <cell r="F43">
            <v>0</v>
          </cell>
          <cell r="G43">
            <v>615000</v>
          </cell>
          <cell r="H43">
            <v>3258005.24037555</v>
          </cell>
          <cell r="I43">
            <v>0</v>
          </cell>
          <cell r="J43">
            <v>81.123418944252251</v>
          </cell>
          <cell r="K43">
            <v>0</v>
          </cell>
          <cell r="L43">
            <v>0</v>
          </cell>
          <cell r="M43">
            <v>0</v>
          </cell>
          <cell r="N43">
            <v>0</v>
          </cell>
          <cell r="O43">
            <v>55382908.552339599</v>
          </cell>
          <cell r="P43">
            <v>0</v>
          </cell>
          <cell r="Q43">
            <v>28250462.239999998</v>
          </cell>
        </row>
        <row r="44">
          <cell r="A44" t="str">
            <v>Interconnection port charges</v>
          </cell>
          <cell r="B44">
            <v>1225000</v>
          </cell>
          <cell r="C44">
            <v>0</v>
          </cell>
          <cell r="D44">
            <v>0</v>
          </cell>
          <cell r="E44">
            <v>0</v>
          </cell>
          <cell r="F44">
            <v>0</v>
          </cell>
          <cell r="G44">
            <v>1225000</v>
          </cell>
          <cell r="H44">
            <v>0</v>
          </cell>
          <cell r="I44">
            <v>0</v>
          </cell>
          <cell r="J44">
            <v>0</v>
          </cell>
          <cell r="K44">
            <v>0</v>
          </cell>
          <cell r="L44">
            <v>0</v>
          </cell>
          <cell r="M44">
            <v>0</v>
          </cell>
          <cell r="N44">
            <v>0</v>
          </cell>
          <cell r="O44">
            <v>0</v>
          </cell>
          <cell r="P44">
            <v>0</v>
          </cell>
          <cell r="Q44">
            <v>673582.57</v>
          </cell>
        </row>
        <row r="45">
          <cell r="A45" t="str">
            <v>Global Card Commission</v>
          </cell>
          <cell r="B45">
            <v>41000</v>
          </cell>
          <cell r="C45">
            <v>647094.3553199867</v>
          </cell>
          <cell r="D45">
            <v>0</v>
          </cell>
          <cell r="E45">
            <v>93.663984291792261</v>
          </cell>
          <cell r="F45">
            <v>0</v>
          </cell>
          <cell r="G45">
            <v>41000</v>
          </cell>
          <cell r="H45">
            <v>647094.3553199867</v>
          </cell>
          <cell r="I45">
            <v>0</v>
          </cell>
          <cell r="J45">
            <v>93.663984291792261</v>
          </cell>
          <cell r="K45">
            <v>0</v>
          </cell>
          <cell r="L45">
            <v>0</v>
          </cell>
          <cell r="M45">
            <v>0</v>
          </cell>
          <cell r="N45">
            <v>0</v>
          </cell>
          <cell r="O45">
            <v>11670629.938149469</v>
          </cell>
          <cell r="P45">
            <v>0</v>
          </cell>
          <cell r="Q45">
            <v>0</v>
          </cell>
        </row>
        <row r="46">
          <cell r="A46" t="str">
            <v>Global Card Printing Cost</v>
          </cell>
          <cell r="B46">
            <v>77400</v>
          </cell>
          <cell r="C46">
            <v>0</v>
          </cell>
          <cell r="D46">
            <v>0</v>
          </cell>
          <cell r="E46">
            <v>0</v>
          </cell>
          <cell r="F46">
            <v>0</v>
          </cell>
          <cell r="G46">
            <v>77400</v>
          </cell>
          <cell r="H46">
            <v>0</v>
          </cell>
          <cell r="I46">
            <v>0</v>
          </cell>
          <cell r="J46">
            <v>0</v>
          </cell>
          <cell r="K46">
            <v>0</v>
          </cell>
          <cell r="L46">
            <v>0</v>
          </cell>
          <cell r="M46">
            <v>0</v>
          </cell>
          <cell r="N46">
            <v>0</v>
          </cell>
          <cell r="O46">
            <v>0</v>
          </cell>
          <cell r="P46">
            <v>0</v>
          </cell>
          <cell r="Q46">
            <v>216660.93</v>
          </cell>
        </row>
        <row r="47">
          <cell r="A47" t="str">
            <v>SMW E Link rental</v>
          </cell>
          <cell r="B47">
            <v>1125000</v>
          </cell>
          <cell r="C47">
            <v>0</v>
          </cell>
          <cell r="D47">
            <v>0</v>
          </cell>
          <cell r="E47">
            <v>0</v>
          </cell>
          <cell r="F47">
            <v>0</v>
          </cell>
          <cell r="G47">
            <v>1125000</v>
          </cell>
          <cell r="H47">
            <v>0</v>
          </cell>
          <cell r="I47">
            <v>0</v>
          </cell>
          <cell r="J47">
            <v>0</v>
          </cell>
          <cell r="K47">
            <v>0</v>
          </cell>
          <cell r="L47">
            <v>0</v>
          </cell>
          <cell r="M47">
            <v>0</v>
          </cell>
          <cell r="N47">
            <v>0</v>
          </cell>
          <cell r="O47">
            <v>0</v>
          </cell>
          <cell r="P47">
            <v>0</v>
          </cell>
          <cell r="Q47">
            <v>5676810.7200000007</v>
          </cell>
        </row>
        <row r="48">
          <cell r="A48" t="str">
            <v>Direct Expenses</v>
          </cell>
          <cell r="B48">
            <v>511000</v>
          </cell>
          <cell r="C48">
            <v>0</v>
          </cell>
          <cell r="D48">
            <v>0</v>
          </cell>
          <cell r="E48">
            <v>0</v>
          </cell>
          <cell r="F48">
            <v>0</v>
          </cell>
          <cell r="G48">
            <v>511000</v>
          </cell>
          <cell r="H48">
            <v>0</v>
          </cell>
          <cell r="I48">
            <v>0</v>
          </cell>
          <cell r="J48">
            <v>0</v>
          </cell>
          <cell r="K48">
            <v>0</v>
          </cell>
          <cell r="L48">
            <v>0</v>
          </cell>
          <cell r="M48">
            <v>0</v>
          </cell>
          <cell r="N48">
            <v>0</v>
          </cell>
          <cell r="O48">
            <v>0</v>
          </cell>
          <cell r="P48">
            <v>0</v>
          </cell>
          <cell r="Q48">
            <v>343244.68</v>
          </cell>
        </row>
        <row r="49">
          <cell r="A49" t="str">
            <v>Internet services/co location housing fee</v>
          </cell>
          <cell r="B49">
            <v>2356000</v>
          </cell>
          <cell r="C49">
            <v>0</v>
          </cell>
          <cell r="D49">
            <v>0</v>
          </cell>
          <cell r="E49">
            <v>0</v>
          </cell>
          <cell r="F49">
            <v>0</v>
          </cell>
          <cell r="G49">
            <v>2356000</v>
          </cell>
          <cell r="H49">
            <v>0</v>
          </cell>
          <cell r="I49">
            <v>0</v>
          </cell>
          <cell r="J49">
            <v>0</v>
          </cell>
          <cell r="K49">
            <v>0</v>
          </cell>
          <cell r="L49">
            <v>0</v>
          </cell>
          <cell r="M49">
            <v>0</v>
          </cell>
          <cell r="N49">
            <v>0</v>
          </cell>
          <cell r="O49">
            <v>0</v>
          </cell>
          <cell r="P49">
            <v>0</v>
          </cell>
          <cell r="Q49">
            <v>23376669.990000002</v>
          </cell>
        </row>
        <row r="50">
          <cell r="A50" t="str">
            <v>International business expenditure</v>
          </cell>
          <cell r="B50">
            <v>0</v>
          </cell>
          <cell r="C50">
            <v>0</v>
          </cell>
          <cell r="D50">
            <v>0</v>
          </cell>
          <cell r="E50">
            <v>0</v>
          </cell>
          <cell r="F50">
            <v>0</v>
          </cell>
          <cell r="G50">
            <v>0</v>
          </cell>
          <cell r="H50">
            <v>0</v>
          </cell>
          <cell r="I50">
            <v>0</v>
          </cell>
          <cell r="J50">
            <v>0</v>
          </cell>
          <cell r="K50">
            <v>0</v>
          </cell>
          <cell r="L50">
            <v>0</v>
          </cell>
          <cell r="M50">
            <v>0</v>
          </cell>
          <cell r="N50">
            <v>0</v>
          </cell>
          <cell r="O50">
            <v>0</v>
          </cell>
          <cell r="Q50">
            <v>0</v>
          </cell>
        </row>
        <row r="51">
          <cell r="A51" t="str">
            <v>TOTAL DIRECT COST</v>
          </cell>
          <cell r="B51">
            <v>251524400</v>
          </cell>
          <cell r="C51">
            <v>221965537.29265121</v>
          </cell>
          <cell r="D51">
            <v>0</v>
          </cell>
          <cell r="E51">
            <v>-13.316870297922337</v>
          </cell>
          <cell r="F51">
            <v>0</v>
          </cell>
          <cell r="G51">
            <v>251524400</v>
          </cell>
          <cell r="H51">
            <v>221965537.29265121</v>
          </cell>
          <cell r="I51">
            <v>0</v>
          </cell>
          <cell r="J51">
            <v>-13.316870297922337</v>
          </cell>
          <cell r="K51">
            <v>0</v>
          </cell>
          <cell r="L51">
            <v>0</v>
          </cell>
          <cell r="M51">
            <v>0</v>
          </cell>
          <cell r="N51">
            <v>0</v>
          </cell>
          <cell r="O51">
            <v>3177063548.2129588</v>
          </cell>
          <cell r="P51">
            <v>0</v>
          </cell>
          <cell r="Q51">
            <v>1870753990.0900002</v>
          </cell>
        </row>
        <row r="52">
          <cell r="A52" t="str">
            <v>Gross Contribution</v>
          </cell>
          <cell r="B52">
            <v>71281825</v>
          </cell>
          <cell r="C52">
            <v>38427879.697312444</v>
          </cell>
          <cell r="D52">
            <v>0</v>
          </cell>
          <cell r="E52">
            <v>85.495076911530148</v>
          </cell>
          <cell r="F52">
            <v>0</v>
          </cell>
          <cell r="G52">
            <v>71281825</v>
          </cell>
          <cell r="H52">
            <v>38427879.697312444</v>
          </cell>
          <cell r="I52">
            <v>0</v>
          </cell>
          <cell r="J52">
            <v>85.495076911530148</v>
          </cell>
          <cell r="K52">
            <v>0</v>
          </cell>
          <cell r="L52">
            <v>0</v>
          </cell>
          <cell r="M52">
            <v>0</v>
          </cell>
          <cell r="N52">
            <v>0</v>
          </cell>
          <cell r="O52">
            <v>641361797.21833265</v>
          </cell>
          <cell r="P52">
            <v>0</v>
          </cell>
          <cell r="Q52">
            <v>574301675.69000006</v>
          </cell>
        </row>
      </sheetData>
      <sheetData sheetId="15"/>
      <sheetData sheetId="16" refreshError="1">
        <row r="9">
          <cell r="A9" t="str">
            <v>FIXED  ASSETS</v>
          </cell>
          <cell r="B9">
            <v>14627326800.805901</v>
          </cell>
          <cell r="C9">
            <v>15029879560.118799</v>
          </cell>
          <cell r="D9">
            <v>15429059323.3482</v>
          </cell>
          <cell r="E9">
            <v>15825523547.319401</v>
          </cell>
          <cell r="F9">
            <v>16216740408.635502</v>
          </cell>
          <cell r="G9">
            <v>11132161987.845575</v>
          </cell>
          <cell r="H9">
            <v>11042024149.45705</v>
          </cell>
          <cell r="I9">
            <v>17352655162.864899</v>
          </cell>
          <cell r="J9">
            <v>17714694229.130199</v>
          </cell>
          <cell r="K9">
            <v>10720983068.901409</v>
          </cell>
          <cell r="L9">
            <v>10593986903.34832</v>
          </cell>
          <cell r="M9">
            <v>10461505396.780054</v>
          </cell>
          <cell r="N9">
            <v>10461505396.780054</v>
          </cell>
          <cell r="O9">
            <v>19483610114.491653</v>
          </cell>
          <cell r="P9">
            <v>26787665048.101807</v>
          </cell>
        </row>
        <row r="11">
          <cell r="A11" t="str">
            <v>PRE-OPERATING EXPENSE</v>
          </cell>
          <cell r="B11">
            <v>0</v>
          </cell>
          <cell r="C11">
            <v>0</v>
          </cell>
          <cell r="D11">
            <v>0</v>
          </cell>
          <cell r="E11">
            <v>0</v>
          </cell>
          <cell r="F11">
            <v>0</v>
          </cell>
          <cell r="G11">
            <v>0</v>
          </cell>
          <cell r="H11">
            <v>0</v>
          </cell>
          <cell r="I11">
            <v>0</v>
          </cell>
          <cell r="J11">
            <v>0</v>
          </cell>
          <cell r="K11">
            <v>0</v>
          </cell>
          <cell r="L11">
            <v>0</v>
          </cell>
          <cell r="M11">
            <v>0</v>
          </cell>
        </row>
        <row r="13">
          <cell r="A13" t="str">
            <v>WORK-IN -PROGRESS</v>
          </cell>
          <cell r="B13">
            <v>2497944131.1751976</v>
          </cell>
          <cell r="C13">
            <v>2772679432.32304</v>
          </cell>
          <cell r="D13">
            <v>3140195600.3746414</v>
          </cell>
          <cell r="E13">
            <v>3454643151.4848518</v>
          </cell>
          <cell r="F13">
            <v>3731705406.3578949</v>
          </cell>
          <cell r="G13">
            <v>4099307322.2238274</v>
          </cell>
          <cell r="H13">
            <v>4456045685.1818924</v>
          </cell>
          <cell r="I13">
            <v>4722117526.2540703</v>
          </cell>
          <cell r="J13">
            <v>5027943848.9300003</v>
          </cell>
          <cell r="K13">
            <v>5352042761.8924255</v>
          </cell>
          <cell r="L13">
            <v>5705210107.9133492</v>
          </cell>
          <cell r="M13">
            <v>6015634453.0992928</v>
          </cell>
          <cell r="N13">
            <v>6015634453.0992928</v>
          </cell>
          <cell r="O13">
            <v>6913378406.2654505</v>
          </cell>
          <cell r="P13">
            <v>5203486015.850668</v>
          </cell>
        </row>
        <row r="14">
          <cell r="A14" t="str">
            <v>CWIP - Assets acquired based on vendor financing</v>
          </cell>
          <cell r="G14">
            <v>5469610736.1499996</v>
          </cell>
          <cell r="H14">
            <v>5939236525.5083332</v>
          </cell>
          <cell r="K14">
            <v>7348113893.583334</v>
          </cell>
          <cell r="L14">
            <v>7817739682.9416676</v>
          </cell>
          <cell r="M14">
            <v>8287365472.2999992</v>
          </cell>
          <cell r="N14">
            <v>8287365472.2999992</v>
          </cell>
          <cell r="O14">
            <v>12421207591.014391</v>
          </cell>
          <cell r="P14">
            <v>11891923484.375</v>
          </cell>
        </row>
        <row r="15">
          <cell r="A15" t="str">
            <v>Total Non-Current Assets</v>
          </cell>
          <cell r="B15">
            <v>17125270931.981098</v>
          </cell>
          <cell r="C15">
            <v>17802558992.441841</v>
          </cell>
          <cell r="D15">
            <v>18569254923.722839</v>
          </cell>
          <cell r="E15">
            <v>19280166698.804253</v>
          </cell>
          <cell r="F15">
            <v>19948445814.993397</v>
          </cell>
          <cell r="G15">
            <v>20701080046.219402</v>
          </cell>
          <cell r="H15">
            <v>21437306360.147278</v>
          </cell>
          <cell r="I15">
            <v>22074772689.118969</v>
          </cell>
          <cell r="J15">
            <v>22742638078.0602</v>
          </cell>
          <cell r="K15">
            <v>23421139724.377167</v>
          </cell>
          <cell r="L15">
            <v>24116936694.203339</v>
          </cell>
          <cell r="M15">
            <v>24764505322.179344</v>
          </cell>
          <cell r="N15">
            <v>24764505322.179344</v>
          </cell>
          <cell r="O15">
            <v>38818196111.771492</v>
          </cell>
          <cell r="P15">
            <v>43883074548.327477</v>
          </cell>
        </row>
        <row r="17">
          <cell r="A17" t="str">
            <v>CURRENT  ASSETS</v>
          </cell>
        </row>
        <row r="18">
          <cell r="A18" t="str">
            <v>Stocks</v>
          </cell>
          <cell r="B18">
            <v>234252871.97897136</v>
          </cell>
          <cell r="C18">
            <v>236936773.24146333</v>
          </cell>
          <cell r="D18">
            <v>242952897.55117527</v>
          </cell>
          <cell r="E18">
            <v>241262887.96875972</v>
          </cell>
          <cell r="F18">
            <v>243110807.47884101</v>
          </cell>
          <cell r="G18">
            <v>251105311.45792127</v>
          </cell>
          <cell r="H18">
            <v>261511674.10895649</v>
          </cell>
          <cell r="I18">
            <v>260196772.97215444</v>
          </cell>
          <cell r="J18">
            <v>261558676.06202656</v>
          </cell>
          <cell r="K18">
            <v>272298487.69436139</v>
          </cell>
          <cell r="L18">
            <v>278712806.78097552</v>
          </cell>
          <cell r="M18">
            <v>286892756.64631337</v>
          </cell>
          <cell r="N18">
            <v>286892756.64631337</v>
          </cell>
          <cell r="O18">
            <v>713492332.90970623</v>
          </cell>
          <cell r="P18">
            <v>881164198.63913536</v>
          </cell>
        </row>
        <row r="19">
          <cell r="A19" t="str">
            <v>Trade Debtors</v>
          </cell>
          <cell r="B19">
            <v>1830899021.9499938</v>
          </cell>
          <cell r="C19">
            <v>1859029395.708977</v>
          </cell>
          <cell r="D19">
            <v>1902837604.6924615</v>
          </cell>
          <cell r="E19">
            <v>1891316696.2531433</v>
          </cell>
          <cell r="F19">
            <v>1917117524.2740319</v>
          </cell>
          <cell r="G19">
            <v>1974572720.7214515</v>
          </cell>
          <cell r="H19">
            <v>2086689061.169481</v>
          </cell>
          <cell r="I19">
            <v>2098079919.1389909</v>
          </cell>
          <cell r="J19">
            <v>2111641245.1849887</v>
          </cell>
          <cell r="K19">
            <v>2222075419.2966337</v>
          </cell>
          <cell r="L19">
            <v>2286848774.7826509</v>
          </cell>
          <cell r="M19">
            <v>2341275229.3781028</v>
          </cell>
          <cell r="N19">
            <v>2341275229.3781028</v>
          </cell>
          <cell r="O19">
            <v>3846216494.8871284</v>
          </cell>
          <cell r="P19">
            <v>4778604496.7449408</v>
          </cell>
        </row>
        <row r="20">
          <cell r="A20" t="str">
            <v>Other  Debtors</v>
          </cell>
          <cell r="B20">
            <v>42072932.61339923</v>
          </cell>
          <cell r="C20">
            <v>42731383.713640533</v>
          </cell>
          <cell r="D20">
            <v>43733423.308727324</v>
          </cell>
          <cell r="E20">
            <v>43486269.72403501</v>
          </cell>
          <cell r="F20">
            <v>44072747.550813794</v>
          </cell>
          <cell r="G20">
            <v>45374039.192433693</v>
          </cell>
          <cell r="H20">
            <v>47878837.305653408</v>
          </cell>
          <cell r="I20">
            <v>48153622.217989877</v>
          </cell>
          <cell r="J20">
            <v>48464626.651890129</v>
          </cell>
          <cell r="K20">
            <v>50966607.14612937</v>
          </cell>
          <cell r="L20">
            <v>52430453.058680333</v>
          </cell>
          <cell r="M20">
            <v>53628080.008605681</v>
          </cell>
          <cell r="N20">
            <v>53628080.008605681</v>
          </cell>
          <cell r="O20">
            <v>86447063.438485667</v>
          </cell>
          <cell r="P20">
            <v>107403295.32325654</v>
          </cell>
        </row>
        <row r="21">
          <cell r="A21" t="str">
            <v>Deposits</v>
          </cell>
          <cell r="B21">
            <v>32054200.724991813</v>
          </cell>
          <cell r="C21">
            <v>32555856.36018765</v>
          </cell>
          <cell r="D21">
            <v>33319282.542299613</v>
          </cell>
          <cell r="E21">
            <v>33130983.079402048</v>
          </cell>
          <cell r="F21">
            <v>33577804.273281395</v>
          </cell>
          <cell r="G21">
            <v>34569222.291738085</v>
          </cell>
          <cell r="H21">
            <v>36477558.519081444</v>
          </cell>
          <cell r="I21">
            <v>36686909.524326734</v>
          </cell>
          <cell r="J21">
            <v>36923855.178726546</v>
          </cell>
          <cell r="K21">
            <v>38830044.740297951</v>
          </cell>
          <cell r="L21">
            <v>39945308.350337431</v>
          </cell>
          <cell r="M21">
            <v>40857747.114692569</v>
          </cell>
          <cell r="N21">
            <v>40857747.114692569</v>
          </cell>
          <cell r="O21">
            <v>65861620.557936236</v>
          </cell>
          <cell r="P21">
            <v>81827592.539171189</v>
          </cell>
        </row>
        <row r="22">
          <cell r="A22" t="str">
            <v>Advance &amp; Prepayments</v>
          </cell>
          <cell r="B22">
            <v>522316420.99721432</v>
          </cell>
          <cell r="C22">
            <v>530490793.46703798</v>
          </cell>
          <cell r="D22">
            <v>542930661.63150597</v>
          </cell>
          <cell r="E22">
            <v>539862361.71100056</v>
          </cell>
          <cell r="F22">
            <v>547143218.55766022</v>
          </cell>
          <cell r="G22">
            <v>563298165.47258067</v>
          </cell>
          <cell r="H22">
            <v>594394100.66300845</v>
          </cell>
          <cell r="I22">
            <v>597805431.01343703</v>
          </cell>
          <cell r="J22">
            <v>601666410.33526611</v>
          </cell>
          <cell r="K22">
            <v>632727366.0609833</v>
          </cell>
          <cell r="L22">
            <v>650900350.6960386</v>
          </cell>
          <cell r="M22">
            <v>665768347.37035644</v>
          </cell>
          <cell r="N22">
            <v>665768347.37035644</v>
          </cell>
          <cell r="O22">
            <v>1073201176.5333636</v>
          </cell>
          <cell r="P22">
            <v>1333363312.9886496</v>
          </cell>
        </row>
        <row r="23">
          <cell r="A23" t="str">
            <v>Cash &amp; Bank Balance</v>
          </cell>
          <cell r="B23">
            <v>1299284743.065629</v>
          </cell>
          <cell r="C23">
            <v>1446135093.3543522</v>
          </cell>
          <cell r="D23">
            <v>1411909885.5874567</v>
          </cell>
          <cell r="E23">
            <v>1505637963.9826319</v>
          </cell>
          <cell r="F23">
            <v>1641008004.0889645</v>
          </cell>
          <cell r="G23">
            <v>1516619712.1529238</v>
          </cell>
          <cell r="H23">
            <v>1587924616.1883974</v>
          </cell>
          <cell r="I23">
            <v>1790497094.9986441</v>
          </cell>
          <cell r="J23">
            <v>1887948879.9593968</v>
          </cell>
          <cell r="K23">
            <v>1129851360.6368351</v>
          </cell>
          <cell r="L23">
            <v>3566523525.3710041</v>
          </cell>
          <cell r="M23">
            <v>1251534053.3739691</v>
          </cell>
          <cell r="N23">
            <v>1251534053.3739691</v>
          </cell>
          <cell r="O23">
            <v>902437260.80442619</v>
          </cell>
          <cell r="P23">
            <v>406101498.27286339</v>
          </cell>
        </row>
        <row r="24">
          <cell r="B24">
            <v>0</v>
          </cell>
          <cell r="C24">
            <v>0</v>
          </cell>
          <cell r="D24">
            <v>0</v>
          </cell>
          <cell r="E24">
            <v>0</v>
          </cell>
          <cell r="F24">
            <v>0</v>
          </cell>
          <cell r="G24">
            <v>0</v>
          </cell>
          <cell r="H24">
            <v>0</v>
          </cell>
          <cell r="I24">
            <v>0</v>
          </cell>
          <cell r="J24">
            <v>0</v>
          </cell>
          <cell r="K24">
            <v>0</v>
          </cell>
          <cell r="L24">
            <v>0</v>
          </cell>
          <cell r="M24">
            <v>0</v>
          </cell>
          <cell r="N24">
            <v>0</v>
          </cell>
        </row>
        <row r="25">
          <cell r="A25" t="str">
            <v>TOTAL CURRENT ASSETS</v>
          </cell>
          <cell r="B25">
            <v>3960880191.3301992</v>
          </cell>
          <cell r="C25">
            <v>4147879295.8456593</v>
          </cell>
          <cell r="D25">
            <v>4177683755.3136268</v>
          </cell>
          <cell r="E25">
            <v>4254697162.7189722</v>
          </cell>
          <cell r="F25">
            <v>4426030106.2235928</v>
          </cell>
          <cell r="G25">
            <v>4385539171.2890491</v>
          </cell>
          <cell r="H25">
            <v>4614875847.9545784</v>
          </cell>
          <cell r="I25">
            <v>4831419749.8655434</v>
          </cell>
          <cell r="J25">
            <v>4948203693.3722954</v>
          </cell>
          <cell r="K25">
            <v>4346749285.5752401</v>
          </cell>
          <cell r="L25">
            <v>6875361219.0396872</v>
          </cell>
          <cell r="M25">
            <v>4639956213.8920403</v>
          </cell>
          <cell r="N25">
            <v>4639956213.8920403</v>
          </cell>
          <cell r="O25">
            <v>6687655949.1310472</v>
          </cell>
          <cell r="P25">
            <v>7588464394.5080166</v>
          </cell>
        </row>
        <row r="27">
          <cell r="A27" t="str">
            <v>CURRENT  LIABILITIES</v>
          </cell>
        </row>
        <row r="28">
          <cell r="A28" t="str">
            <v>Trade  Creditors</v>
          </cell>
          <cell r="B28">
            <v>814792598.1877265</v>
          </cell>
          <cell r="C28">
            <v>824127906.92682898</v>
          </cell>
          <cell r="D28">
            <v>845053556.69974005</v>
          </cell>
          <cell r="E28">
            <v>839175262.50003374</v>
          </cell>
          <cell r="F28">
            <v>845602808.62205577</v>
          </cell>
          <cell r="G28">
            <v>873409778.98407388</v>
          </cell>
          <cell r="H28">
            <v>909605822.98767459</v>
          </cell>
          <cell r="I28">
            <v>905032253.81618941</v>
          </cell>
          <cell r="J28">
            <v>909769308.04183149</v>
          </cell>
          <cell r="K28">
            <v>947125174.58908319</v>
          </cell>
          <cell r="L28">
            <v>969435849.67295825</v>
          </cell>
          <cell r="M28">
            <v>997887849.20456815</v>
          </cell>
          <cell r="N28">
            <v>997887849.20456815</v>
          </cell>
          <cell r="O28">
            <v>2481712462.2946301</v>
          </cell>
          <cell r="P28">
            <v>3064918951.7882967</v>
          </cell>
        </row>
        <row r="29">
          <cell r="A29" t="str">
            <v>Customer Deposits</v>
          </cell>
          <cell r="B29">
            <v>714358860.89882267</v>
          </cell>
          <cell r="C29">
            <v>725538741.8509804</v>
          </cell>
          <cell r="D29">
            <v>742552432.5841465</v>
          </cell>
          <cell r="E29">
            <v>738355996.96007895</v>
          </cell>
          <cell r="F29">
            <v>748313839.36031806</v>
          </cell>
          <cell r="G29">
            <v>770408548.64399409</v>
          </cell>
          <cell r="H29">
            <v>812937666.9106704</v>
          </cell>
          <cell r="I29">
            <v>817603256.51367211</v>
          </cell>
          <cell r="J29">
            <v>822883819.55825317</v>
          </cell>
          <cell r="K29">
            <v>865365097.30228662</v>
          </cell>
          <cell r="L29">
            <v>890219825.35821187</v>
          </cell>
          <cell r="M29">
            <v>910554405.58801806</v>
          </cell>
          <cell r="N29">
            <v>910554405.58801806</v>
          </cell>
          <cell r="O29">
            <v>1467789905.0540068</v>
          </cell>
          <cell r="P29">
            <v>1823607030.4133365</v>
          </cell>
        </row>
        <row r="30">
          <cell r="A30" t="str">
            <v>Other Creditors &amp; Accrual</v>
          </cell>
          <cell r="B30">
            <v>879884185.19466412</v>
          </cell>
          <cell r="C30">
            <v>891253909.97437632</v>
          </cell>
          <cell r="D30">
            <v>908547131.87080538</v>
          </cell>
          <cell r="E30">
            <v>904286273.22332883</v>
          </cell>
          <cell r="F30">
            <v>914416759.49423361</v>
          </cell>
          <cell r="G30">
            <v>936888183.74365532</v>
          </cell>
          <cell r="H30">
            <v>980107041.0325166</v>
          </cell>
          <cell r="I30">
            <v>984851697.21365118</v>
          </cell>
          <cell r="J30">
            <v>990238294.93153942</v>
          </cell>
          <cell r="K30">
            <v>1033416435.3986288</v>
          </cell>
          <cell r="L30">
            <v>1058682529.7146806</v>
          </cell>
          <cell r="M30">
            <v>1083047302.8956864</v>
          </cell>
          <cell r="N30">
            <v>1083047302.8956864</v>
          </cell>
          <cell r="O30">
            <v>1024066389.5120656</v>
          </cell>
          <cell r="P30">
            <v>1157642385.2839046</v>
          </cell>
        </row>
        <row r="31">
          <cell r="A31" t="str">
            <v>Amount Due to TMI Lanka</v>
          </cell>
          <cell r="B31">
            <v>0</v>
          </cell>
          <cell r="C31">
            <v>0</v>
          </cell>
          <cell r="D31">
            <v>0</v>
          </cell>
          <cell r="E31">
            <v>0</v>
          </cell>
          <cell r="F31">
            <v>0</v>
          </cell>
          <cell r="G31">
            <v>0</v>
          </cell>
          <cell r="H31">
            <v>0</v>
          </cell>
          <cell r="I31">
            <v>0</v>
          </cell>
          <cell r="J31">
            <v>0</v>
          </cell>
          <cell r="K31">
            <v>0</v>
          </cell>
          <cell r="L31">
            <v>0</v>
          </cell>
          <cell r="M31">
            <v>0</v>
          </cell>
          <cell r="O31">
            <v>0</v>
          </cell>
          <cell r="P31">
            <v>0</v>
          </cell>
        </row>
        <row r="32">
          <cell r="A32" t="str">
            <v>Amounts  Due to TM Int'l Bhd</v>
          </cell>
          <cell r="B32">
            <v>0</v>
          </cell>
          <cell r="C32">
            <v>0</v>
          </cell>
          <cell r="D32">
            <v>0</v>
          </cell>
          <cell r="E32">
            <v>0</v>
          </cell>
          <cell r="F32">
            <v>0</v>
          </cell>
          <cell r="G32">
            <v>0</v>
          </cell>
          <cell r="H32">
            <v>0</v>
          </cell>
          <cell r="I32">
            <v>0</v>
          </cell>
          <cell r="J32">
            <v>0</v>
          </cell>
          <cell r="K32">
            <v>0</v>
          </cell>
          <cell r="L32">
            <v>0</v>
          </cell>
          <cell r="M32">
            <v>0</v>
          </cell>
          <cell r="O32">
            <v>0</v>
          </cell>
          <cell r="P32">
            <v>0</v>
          </cell>
        </row>
        <row r="33">
          <cell r="A33" t="str">
            <v>Amount Due to TM Berhads</v>
          </cell>
          <cell r="B33">
            <v>0</v>
          </cell>
          <cell r="C33">
            <v>0</v>
          </cell>
          <cell r="D33">
            <v>0</v>
          </cell>
          <cell r="E33">
            <v>0</v>
          </cell>
          <cell r="F33">
            <v>0</v>
          </cell>
          <cell r="G33">
            <v>0</v>
          </cell>
          <cell r="H33">
            <v>0</v>
          </cell>
          <cell r="I33">
            <v>0</v>
          </cell>
          <cell r="J33">
            <v>0</v>
          </cell>
          <cell r="K33">
            <v>0</v>
          </cell>
          <cell r="L33">
            <v>0</v>
          </cell>
          <cell r="M33">
            <v>0</v>
          </cell>
          <cell r="O33">
            <v>0</v>
          </cell>
          <cell r="P33">
            <v>0</v>
          </cell>
        </row>
        <row r="34">
          <cell r="A34" t="str">
            <v>Amount due to Internet business</v>
          </cell>
          <cell r="B34">
            <v>0</v>
          </cell>
          <cell r="C34">
            <v>0</v>
          </cell>
          <cell r="D34">
            <v>0</v>
          </cell>
          <cell r="E34">
            <v>0</v>
          </cell>
          <cell r="F34">
            <v>0</v>
          </cell>
          <cell r="G34">
            <v>0</v>
          </cell>
          <cell r="H34">
            <v>0</v>
          </cell>
          <cell r="I34">
            <v>0</v>
          </cell>
          <cell r="J34">
            <v>0</v>
          </cell>
          <cell r="K34">
            <v>0</v>
          </cell>
          <cell r="L34">
            <v>0</v>
          </cell>
          <cell r="M34">
            <v>0</v>
          </cell>
          <cell r="O34">
            <v>0</v>
          </cell>
          <cell r="P34">
            <v>0</v>
          </cell>
        </row>
        <row r="35">
          <cell r="A35" t="str">
            <v>Dividend payable</v>
          </cell>
        </row>
        <row r="36">
          <cell r="A36" t="str">
            <v>TOTAL CURRENT LIABILITIES</v>
          </cell>
          <cell r="B36">
            <v>2409035644.2812133</v>
          </cell>
          <cell r="C36">
            <v>2440920558.7521858</v>
          </cell>
          <cell r="D36">
            <v>2496153121.1546917</v>
          </cell>
          <cell r="E36">
            <v>2481817532.6834412</v>
          </cell>
          <cell r="F36">
            <v>2508333407.4766073</v>
          </cell>
          <cell r="G36">
            <v>2580706511.3717232</v>
          </cell>
          <cell r="H36">
            <v>2702650530.9308615</v>
          </cell>
          <cell r="I36">
            <v>2707487207.5435128</v>
          </cell>
          <cell r="J36">
            <v>2722891422.5316243</v>
          </cell>
          <cell r="K36">
            <v>2845906707.2899985</v>
          </cell>
          <cell r="L36">
            <v>2918338204.7458506</v>
          </cell>
          <cell r="M36">
            <v>2991489557.6882725</v>
          </cell>
          <cell r="N36">
            <v>2991489557.6882725</v>
          </cell>
          <cell r="O36">
            <v>4973568756.8607025</v>
          </cell>
          <cell r="P36">
            <v>6046168367.4855385</v>
          </cell>
        </row>
        <row r="38">
          <cell r="A38" t="str">
            <v>TOTAL NET ASSETS</v>
          </cell>
          <cell r="B38">
            <v>18677115479.028393</v>
          </cell>
          <cell r="C38">
            <v>19509517729.531963</v>
          </cell>
          <cell r="D38">
            <v>20250785557.876747</v>
          </cell>
          <cell r="E38">
            <v>21053046328.843102</v>
          </cell>
          <cell r="F38">
            <v>21866142513.742004</v>
          </cell>
          <cell r="G38">
            <v>22505912706.13673</v>
          </cell>
          <cell r="H38">
            <v>23349531677.170994</v>
          </cell>
          <cell r="I38">
            <v>24198705231.437645</v>
          </cell>
          <cell r="J38">
            <v>24967950348.893585</v>
          </cell>
          <cell r="K38">
            <v>24921982302.662411</v>
          </cell>
          <cell r="L38">
            <v>28073959708.497177</v>
          </cell>
          <cell r="M38">
            <v>26412971978.38311</v>
          </cell>
          <cell r="N38">
            <v>26412971978.38311</v>
          </cell>
          <cell r="O38">
            <v>40532283304.04184</v>
          </cell>
          <cell r="P38">
            <v>45425370575.34996</v>
          </cell>
        </row>
        <row r="40">
          <cell r="A40" t="str">
            <v>EQUITY</v>
          </cell>
        </row>
        <row r="41">
          <cell r="A41" t="str">
            <v xml:space="preserve">Authorized  Sharecapital </v>
          </cell>
          <cell r="B41">
            <v>6000000000</v>
          </cell>
          <cell r="C41">
            <v>6000000000</v>
          </cell>
          <cell r="D41">
            <v>6000000000</v>
          </cell>
          <cell r="E41">
            <v>6000000000</v>
          </cell>
          <cell r="F41">
            <v>6000000000</v>
          </cell>
          <cell r="G41">
            <v>6000000000</v>
          </cell>
          <cell r="H41">
            <v>6000000000</v>
          </cell>
          <cell r="I41">
            <v>6000000000</v>
          </cell>
          <cell r="J41">
            <v>6000000000</v>
          </cell>
          <cell r="K41">
            <v>6000000000</v>
          </cell>
          <cell r="L41">
            <v>6000000000</v>
          </cell>
          <cell r="M41">
            <v>6000000000</v>
          </cell>
          <cell r="N41">
            <v>6000000000</v>
          </cell>
          <cell r="O41">
            <v>6000000000</v>
          </cell>
          <cell r="P41">
            <v>6000000000</v>
          </cell>
        </row>
        <row r="42">
          <cell r="A42" t="str">
            <v xml:space="preserve">                   - Ordinary Shares</v>
          </cell>
          <cell r="B42">
            <v>370000000</v>
          </cell>
          <cell r="C42">
            <v>370000000</v>
          </cell>
          <cell r="D42">
            <v>370000000</v>
          </cell>
          <cell r="E42">
            <v>370000000</v>
          </cell>
          <cell r="F42">
            <v>370000000</v>
          </cell>
          <cell r="G42">
            <v>370000000</v>
          </cell>
          <cell r="H42">
            <v>370000000</v>
          </cell>
          <cell r="I42">
            <v>370000000</v>
          </cell>
          <cell r="J42">
            <v>370000000</v>
          </cell>
          <cell r="K42">
            <v>370000000</v>
          </cell>
          <cell r="L42">
            <v>370000000</v>
          </cell>
          <cell r="M42">
            <v>370000000</v>
          </cell>
          <cell r="N42">
            <v>370000000</v>
          </cell>
          <cell r="O42">
            <v>370000000</v>
          </cell>
          <cell r="P42">
            <v>370000000</v>
          </cell>
        </row>
        <row r="43">
          <cell r="A43" t="str">
            <v xml:space="preserve">                   - Preference Shares</v>
          </cell>
          <cell r="B43">
            <v>1268978760</v>
          </cell>
          <cell r="C43">
            <v>1268978760</v>
          </cell>
          <cell r="D43">
            <v>1268978760</v>
          </cell>
          <cell r="E43">
            <v>1268978760</v>
          </cell>
          <cell r="F43">
            <v>1268978760</v>
          </cell>
          <cell r="G43">
            <v>1268978760</v>
          </cell>
          <cell r="H43">
            <v>1268978760</v>
          </cell>
          <cell r="I43">
            <v>1268978760</v>
          </cell>
          <cell r="J43">
            <v>1268978760</v>
          </cell>
          <cell r="K43">
            <v>1268978760</v>
          </cell>
          <cell r="L43">
            <v>1268978760</v>
          </cell>
          <cell r="M43">
            <v>1268978760</v>
          </cell>
          <cell r="N43">
            <v>1268978760</v>
          </cell>
          <cell r="O43">
            <v>1268978760</v>
          </cell>
          <cell r="P43">
            <v>1268978760</v>
          </cell>
        </row>
        <row r="44">
          <cell r="A44" t="str">
            <v>Revaluation Reverse</v>
          </cell>
          <cell r="B44">
            <v>5117131</v>
          </cell>
          <cell r="C44">
            <v>5117131</v>
          </cell>
          <cell r="D44">
            <v>5117131</v>
          </cell>
          <cell r="E44">
            <v>5117131</v>
          </cell>
          <cell r="F44">
            <v>5117131</v>
          </cell>
          <cell r="G44">
            <v>5117131</v>
          </cell>
          <cell r="H44">
            <v>5117131</v>
          </cell>
          <cell r="I44">
            <v>5117131</v>
          </cell>
          <cell r="J44">
            <v>5117131</v>
          </cell>
          <cell r="K44">
            <v>5117131</v>
          </cell>
          <cell r="L44">
            <v>5117131</v>
          </cell>
          <cell r="M44">
            <v>5117131</v>
          </cell>
          <cell r="N44">
            <v>5117131</v>
          </cell>
          <cell r="O44">
            <v>5117131</v>
          </cell>
          <cell r="P44">
            <v>5117131</v>
          </cell>
        </row>
        <row r="45">
          <cell r="A45" t="str">
            <v>Profit / (Loss) B/F</v>
          </cell>
          <cell r="B45">
            <v>6154448196.3189993</v>
          </cell>
          <cell r="C45">
            <v>6480017568.01229</v>
          </cell>
          <cell r="D45">
            <v>6812382084.6038752</v>
          </cell>
          <cell r="E45">
            <v>7153305414.3466806</v>
          </cell>
          <cell r="F45">
            <v>7487543755.6765804</v>
          </cell>
          <cell r="G45">
            <v>7717802592.2010975</v>
          </cell>
          <cell r="H45">
            <v>8065301043.1412554</v>
          </cell>
          <cell r="I45">
            <v>8440817491.9140568</v>
          </cell>
          <cell r="J45">
            <v>8815202704.9537373</v>
          </cell>
          <cell r="K45">
            <v>8274445983.4477806</v>
          </cell>
          <cell r="L45">
            <v>8670440560.9932346</v>
          </cell>
          <cell r="M45">
            <v>9074689161.8352184</v>
          </cell>
          <cell r="N45">
            <v>5136452193.6392498</v>
          </cell>
          <cell r="O45">
            <v>12491222591.730064</v>
          </cell>
          <cell r="P45">
            <v>17355295600.282185</v>
          </cell>
        </row>
        <row r="46">
          <cell r="A46" t="str">
            <v>Profit / (Loss) for the Period</v>
          </cell>
          <cell r="B46">
            <v>325569371.69329101</v>
          </cell>
          <cell r="C46">
            <v>332364516.59158474</v>
          </cell>
          <cell r="D46">
            <v>340923329.74280548</v>
          </cell>
          <cell r="E46">
            <v>334238341.32989955</v>
          </cell>
          <cell r="F46">
            <v>338122031.12451714</v>
          </cell>
          <cell r="G46">
            <v>347498450.94015825</v>
          </cell>
          <cell r="H46">
            <v>375516448.7728017</v>
          </cell>
          <cell r="I46">
            <v>374385213.03968006</v>
          </cell>
          <cell r="J46">
            <v>369376086.57379371</v>
          </cell>
          <cell r="K46">
            <v>395994577.54545367</v>
          </cell>
          <cell r="L46">
            <v>404248600.84198433</v>
          </cell>
          <cell r="M46">
            <v>399481957.88740087</v>
          </cell>
          <cell r="N46">
            <v>4337718926.0833702</v>
          </cell>
          <cell r="O46">
            <v>6629248270.8694897</v>
          </cell>
          <cell r="P46">
            <v>8165158943.210021</v>
          </cell>
        </row>
        <row r="47">
          <cell r="A47" t="str">
            <v>TOTAL EQUITY</v>
          </cell>
          <cell r="B47">
            <v>8124113459.01229</v>
          </cell>
          <cell r="C47">
            <v>8456477975.6038752</v>
          </cell>
          <cell r="D47">
            <v>8797401305.3466797</v>
          </cell>
          <cell r="E47">
            <v>9131639646.6765785</v>
          </cell>
          <cell r="F47">
            <v>9469761677.8010979</v>
          </cell>
          <cell r="G47">
            <v>9709396934.1412563</v>
          </cell>
          <cell r="H47">
            <v>10084913382.914057</v>
          </cell>
          <cell r="I47">
            <v>10459298595.953737</v>
          </cell>
          <cell r="J47">
            <v>10828674682.527531</v>
          </cell>
          <cell r="K47">
            <v>10314536451.993235</v>
          </cell>
          <cell r="L47">
            <v>10718785052.835218</v>
          </cell>
          <cell r="M47">
            <v>11118267010.72262</v>
          </cell>
          <cell r="N47">
            <v>11118267010.72262</v>
          </cell>
          <cell r="O47">
            <v>20764566753.599556</v>
          </cell>
          <cell r="P47">
            <v>27164550434.492207</v>
          </cell>
        </row>
        <row r="49">
          <cell r="A49" t="str">
            <v>LONG TERM LIABILTIES</v>
          </cell>
        </row>
        <row r="50">
          <cell r="A50" t="str">
            <v>Bank Loan</v>
          </cell>
          <cell r="B50">
            <v>3963171590.3796453</v>
          </cell>
          <cell r="C50">
            <v>3995186894.6551714</v>
          </cell>
          <cell r="D50">
            <v>3927508963.6206889</v>
          </cell>
          <cell r="E50">
            <v>3927508963.6206889</v>
          </cell>
          <cell r="F50">
            <v>3934460687.7586198</v>
          </cell>
          <cell r="G50">
            <v>3866493101.5517235</v>
          </cell>
          <cell r="H50">
            <v>3866493101.5517235</v>
          </cell>
          <cell r="I50">
            <v>3873155170.5172405</v>
          </cell>
          <cell r="J50">
            <v>3804897929.1379304</v>
          </cell>
          <cell r="K50">
            <v>3804897929.1379304</v>
          </cell>
          <cell r="L50">
            <v>6084456549.8275852</v>
          </cell>
          <cell r="M50">
            <v>3555764825.6896544</v>
          </cell>
          <cell r="N50">
            <v>3555764825.6896544</v>
          </cell>
          <cell r="O50">
            <v>3898672756.7241373</v>
          </cell>
          <cell r="P50">
            <v>2925097998.1034474</v>
          </cell>
        </row>
        <row r="51">
          <cell r="A51" t="str">
            <v>Subscription in Advance</v>
          </cell>
          <cell r="B51">
            <v>3414190000</v>
          </cell>
          <cell r="C51">
            <v>3414190000</v>
          </cell>
          <cell r="D51">
            <v>3414190000</v>
          </cell>
          <cell r="E51">
            <v>3414190000</v>
          </cell>
          <cell r="F51">
            <v>3414190000</v>
          </cell>
          <cell r="G51">
            <v>3414190000</v>
          </cell>
          <cell r="H51">
            <v>3414190000</v>
          </cell>
          <cell r="I51">
            <v>3414190000</v>
          </cell>
          <cell r="J51">
            <v>3414190000</v>
          </cell>
          <cell r="K51">
            <v>3414190000</v>
          </cell>
          <cell r="L51">
            <v>3414190000</v>
          </cell>
          <cell r="M51">
            <v>3414190000</v>
          </cell>
          <cell r="N51">
            <v>3414190000</v>
          </cell>
          <cell r="O51">
            <v>3414190000</v>
          </cell>
          <cell r="P51">
            <v>3414190000</v>
          </cell>
        </row>
        <row r="52">
          <cell r="A52" t="str">
            <v>Shareholders loan</v>
          </cell>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row>
        <row r="53">
          <cell r="A53" t="str">
            <v>Vendor Finance</v>
          </cell>
          <cell r="B53">
            <v>3121481789.3583331</v>
          </cell>
          <cell r="C53">
            <v>3591107578.7166662</v>
          </cell>
          <cell r="D53">
            <v>4060733368.0749993</v>
          </cell>
          <cell r="E53">
            <v>4530359157.4333324</v>
          </cell>
          <cell r="F53">
            <v>4999984946.791666</v>
          </cell>
          <cell r="G53">
            <v>5469610736.1499996</v>
          </cell>
          <cell r="H53">
            <v>5939236525.5083332</v>
          </cell>
          <cell r="I53">
            <v>6408862314.8666668</v>
          </cell>
          <cell r="J53">
            <v>6878488104.2250004</v>
          </cell>
          <cell r="K53">
            <v>7348113893.583334</v>
          </cell>
          <cell r="M53">
            <v>8287365472.2999992</v>
          </cell>
          <cell r="N53">
            <v>8287365472.2999992</v>
          </cell>
          <cell r="O53">
            <v>12421207591.014391</v>
          </cell>
          <cell r="P53">
            <v>11891923484.375</v>
          </cell>
        </row>
        <row r="54">
          <cell r="A54" t="str">
            <v>Deffered Tax</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row>
        <row r="55">
          <cell r="A55" t="str">
            <v>Lease creditors</v>
          </cell>
          <cell r="B55">
            <v>54158640.278125003</v>
          </cell>
          <cell r="C55">
            <v>52555280.556250006</v>
          </cell>
          <cell r="D55">
            <v>50951920.834375009</v>
          </cell>
          <cell r="E55">
            <v>49348561.112500012</v>
          </cell>
          <cell r="F55">
            <v>47745201.390625015</v>
          </cell>
          <cell r="G55">
            <v>46221934.293750018</v>
          </cell>
          <cell r="H55">
            <v>44698667.196875021</v>
          </cell>
          <cell r="I55">
            <v>43199150.100000024</v>
          </cell>
          <cell r="J55">
            <v>41699633.003125027</v>
          </cell>
          <cell r="K55">
            <v>40244027.947916694</v>
          </cell>
          <cell r="L55">
            <v>38788422.892708361</v>
          </cell>
          <cell r="M55">
            <v>37384669.670833364</v>
          </cell>
          <cell r="N55">
            <v>37384669.670833364</v>
          </cell>
          <cell r="O55">
            <v>33646202.703750029</v>
          </cell>
          <cell r="P55">
            <v>29608658.379300024</v>
          </cell>
        </row>
        <row r="56">
          <cell r="A56" t="str">
            <v>TOTAL LONG TERM LIABILITIES</v>
          </cell>
          <cell r="B56">
            <v>10553002020.016104</v>
          </cell>
          <cell r="C56">
            <v>11053039753.928087</v>
          </cell>
          <cell r="D56">
            <v>11453384252.530064</v>
          </cell>
          <cell r="E56">
            <v>11921406682.166521</v>
          </cell>
          <cell r="F56">
            <v>12396380835.94091</v>
          </cell>
          <cell r="G56">
            <v>12796515771.995474</v>
          </cell>
          <cell r="H56">
            <v>13264618294.256931</v>
          </cell>
          <cell r="I56">
            <v>13739406635.483908</v>
          </cell>
          <cell r="J56">
            <v>14139275666.366055</v>
          </cell>
          <cell r="K56">
            <v>14607445850.66918</v>
          </cell>
          <cell r="L56">
            <v>9537434972.720293</v>
          </cell>
          <cell r="M56">
            <v>15294704967.660488</v>
          </cell>
          <cell r="N56">
            <v>15294704967.660488</v>
          </cell>
          <cell r="O56">
            <v>19767716550.44228</v>
          </cell>
          <cell r="P56">
            <v>18260820140.857746</v>
          </cell>
        </row>
        <row r="58">
          <cell r="A58" t="str">
            <v>TOTAL FUNDING</v>
          </cell>
          <cell r="B58">
            <v>18677115479.028393</v>
          </cell>
          <cell r="C58">
            <v>19509517729.531963</v>
          </cell>
          <cell r="D58">
            <v>20250785557.876743</v>
          </cell>
          <cell r="E58">
            <v>21053046328.843102</v>
          </cell>
          <cell r="F58">
            <v>21866142513.742008</v>
          </cell>
          <cell r="G58">
            <v>22505912706.13673</v>
          </cell>
          <cell r="H58">
            <v>23349531677.17099</v>
          </cell>
          <cell r="I58">
            <v>24198705231.437645</v>
          </cell>
          <cell r="J58">
            <v>24967950348.893585</v>
          </cell>
          <cell r="K58">
            <v>24921982302.662415</v>
          </cell>
          <cell r="L58">
            <v>20256220025.555511</v>
          </cell>
          <cell r="M58">
            <v>26412971978.38311</v>
          </cell>
          <cell r="N58">
            <v>26412971978.38311</v>
          </cell>
          <cell r="O58">
            <v>40532283304.04184</v>
          </cell>
          <cell r="P58">
            <v>45425370575.349953</v>
          </cell>
        </row>
      </sheetData>
      <sheetData sheetId="17">
        <row r="2">
          <cell r="B2" t="str">
            <v>Revise Budgets - 2005</v>
          </cell>
          <cell r="C2">
            <v>9</v>
          </cell>
        </row>
        <row r="4">
          <cell r="C4">
            <v>1</v>
          </cell>
          <cell r="D4">
            <v>2</v>
          </cell>
          <cell r="E4">
            <v>3</v>
          </cell>
          <cell r="F4">
            <v>4</v>
          </cell>
          <cell r="G4">
            <v>5</v>
          </cell>
          <cell r="H4">
            <v>6</v>
          </cell>
          <cell r="I4">
            <v>7</v>
          </cell>
          <cell r="J4">
            <v>8</v>
          </cell>
          <cell r="K4">
            <v>9</v>
          </cell>
          <cell r="L4">
            <v>10</v>
          </cell>
          <cell r="M4">
            <v>11</v>
          </cell>
          <cell r="N4">
            <v>12</v>
          </cell>
        </row>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cell r="N5">
            <v>20815802078.615799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cell r="N7">
            <v>3967607951.3999996</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cell r="N12">
            <v>352022091.77678216</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cell r="N13">
            <v>2800362976.2803888</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cell r="N14">
            <v>56821399.318144873</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cell r="N15">
            <v>49138747.136198692</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cell r="N16">
            <v>689942468.37644243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cell r="N17">
            <v>2083042318.7261913</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cell r="N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cell r="N19">
            <v>6031330001.6141481</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cell r="N21">
            <v>6031430001.6141481</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cell r="N22">
            <v>1224424667.0496771</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cell r="N23">
            <v>1312667187.7826242</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cell r="N24">
            <v>1636464059.4883223</v>
          </cell>
        </row>
        <row r="25">
          <cell r="B25" t="str">
            <v>Amount Due to TMI Lanka</v>
          </cell>
          <cell r="C25">
            <v>0</v>
          </cell>
          <cell r="D25">
            <v>0</v>
          </cell>
          <cell r="E25">
            <v>0</v>
          </cell>
          <cell r="F25">
            <v>0</v>
          </cell>
          <cell r="G25">
            <v>0</v>
          </cell>
          <cell r="H25">
            <v>0</v>
          </cell>
          <cell r="I25">
            <v>0</v>
          </cell>
          <cell r="J25">
            <v>0</v>
          </cell>
          <cell r="K25">
            <v>0</v>
          </cell>
          <cell r="L25">
            <v>0</v>
          </cell>
          <cell r="M25">
            <v>0</v>
          </cell>
          <cell r="N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cell r="N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cell r="N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cell r="N28">
            <v>0</v>
          </cell>
        </row>
        <row r="29">
          <cell r="B29" t="str">
            <v>Dividend payable</v>
          </cell>
          <cell r="C29">
            <v>0</v>
          </cell>
          <cell r="D29">
            <v>0</v>
          </cell>
          <cell r="E29">
            <v>0</v>
          </cell>
          <cell r="F29">
            <v>0</v>
          </cell>
          <cell r="G29">
            <v>0</v>
          </cell>
          <cell r="H29">
            <v>0</v>
          </cell>
          <cell r="I29">
            <v>0</v>
          </cell>
          <cell r="J29">
            <v>0</v>
          </cell>
          <cell r="K29">
            <v>0</v>
          </cell>
          <cell r="L29">
            <v>0</v>
          </cell>
          <cell r="M29">
            <v>0</v>
          </cell>
          <cell r="N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cell r="N30">
            <v>4173555914.3206234</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cell r="N31">
            <v>30501184117.30864</v>
          </cell>
        </row>
        <row r="32">
          <cell r="B32" t="str">
            <v>EQUITY</v>
          </cell>
          <cell r="C32">
            <v>0</v>
          </cell>
          <cell r="D32">
            <v>0</v>
          </cell>
          <cell r="E32">
            <v>0</v>
          </cell>
          <cell r="F32">
            <v>0</v>
          </cell>
          <cell r="G32">
            <v>0</v>
          </cell>
          <cell r="H32">
            <v>0</v>
          </cell>
          <cell r="I32">
            <v>0</v>
          </cell>
          <cell r="J32">
            <v>0</v>
          </cell>
          <cell r="K32">
            <v>0</v>
          </cell>
          <cell r="L32">
            <v>0</v>
          </cell>
          <cell r="M32">
            <v>0</v>
          </cell>
          <cell r="N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cell r="N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cell r="N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cell r="N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cell r="N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cell r="N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cell r="N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cell r="N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cell r="N40">
            <v>-380</v>
          </cell>
        </row>
        <row r="41">
          <cell r="B41" t="str">
            <v>Retained Earnings</v>
          </cell>
          <cell r="C41">
            <v>0</v>
          </cell>
          <cell r="D41">
            <v>0</v>
          </cell>
          <cell r="E41">
            <v>0</v>
          </cell>
          <cell r="F41">
            <v>0</v>
          </cell>
          <cell r="G41">
            <v>0</v>
          </cell>
          <cell r="H41">
            <v>0</v>
          </cell>
          <cell r="I41">
            <v>0</v>
          </cell>
          <cell r="J41">
            <v>0</v>
          </cell>
          <cell r="K41">
            <v>0</v>
          </cell>
          <cell r="L41">
            <v>0</v>
          </cell>
          <cell r="M41">
            <v>0</v>
          </cell>
          <cell r="N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cell r="N42">
            <v>4564302959.030345</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cell r="N43">
            <v>13803479706.030346</v>
          </cell>
        </row>
        <row r="44">
          <cell r="B44" t="str">
            <v>LONG TERM LIABILTIES</v>
          </cell>
          <cell r="C44">
            <v>0</v>
          </cell>
          <cell r="D44">
            <v>0</v>
          </cell>
          <cell r="E44">
            <v>0</v>
          </cell>
          <cell r="F44">
            <v>0</v>
          </cell>
          <cell r="G44">
            <v>0</v>
          </cell>
          <cell r="H44">
            <v>0</v>
          </cell>
          <cell r="I44">
            <v>0</v>
          </cell>
          <cell r="J44">
            <v>0</v>
          </cell>
          <cell r="K44">
            <v>0</v>
          </cell>
          <cell r="L44">
            <v>0</v>
          </cell>
          <cell r="M44">
            <v>0</v>
          </cell>
          <cell r="N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cell r="N45">
            <v>7520139825.6896544</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cell r="N46">
            <v>5280476310.7221603</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cell r="N48">
            <v>0</v>
          </cell>
        </row>
        <row r="49">
          <cell r="B49" t="str">
            <v>Deffered Tax</v>
          </cell>
          <cell r="C49">
            <v>0</v>
          </cell>
          <cell r="D49">
            <v>0</v>
          </cell>
          <cell r="E49">
            <v>0</v>
          </cell>
          <cell r="F49">
            <v>0</v>
          </cell>
          <cell r="G49">
            <v>0</v>
          </cell>
          <cell r="H49">
            <v>0</v>
          </cell>
          <cell r="I49">
            <v>0</v>
          </cell>
          <cell r="J49">
            <v>0</v>
          </cell>
          <cell r="K49">
            <v>0</v>
          </cell>
          <cell r="L49">
            <v>0</v>
          </cell>
          <cell r="M49">
            <v>0</v>
          </cell>
          <cell r="N49">
            <v>0</v>
          </cell>
        </row>
        <row r="50">
          <cell r="B50" t="str">
            <v>Lease creditors</v>
          </cell>
          <cell r="C50">
            <v>51254000</v>
          </cell>
          <cell r="D50">
            <v>47330000</v>
          </cell>
          <cell r="E50">
            <v>44748000</v>
          </cell>
          <cell r="F50">
            <v>42328000</v>
          </cell>
          <cell r="G50">
            <v>39907000</v>
          </cell>
          <cell r="H50">
            <v>45925672.857500002</v>
          </cell>
          <cell r="I50">
            <v>44402405.760625005</v>
          </cell>
          <cell r="J50">
            <v>42902888.663750008</v>
          </cell>
          <cell r="K50">
            <v>41403371.566875011</v>
          </cell>
          <cell r="L50">
            <v>39947766.511666678</v>
          </cell>
          <cell r="M50">
            <v>38492161.456458345</v>
          </cell>
          <cell r="N50">
            <v>37088408.234583348</v>
          </cell>
        </row>
        <row r="51">
          <cell r="B51" t="str">
            <v>TOTAL LONG TERM LIABILITIES</v>
          </cell>
          <cell r="C51">
            <v>6846595000</v>
          </cell>
          <cell r="D51">
            <v>6842507000</v>
          </cell>
          <cell r="E51">
            <v>6774039000</v>
          </cell>
          <cell r="F51">
            <v>7283570000</v>
          </cell>
          <cell r="G51">
            <v>6323465000</v>
          </cell>
          <cell r="H51">
            <v>10224971390.226675</v>
          </cell>
          <cell r="I51">
            <v>12762268738.947252</v>
          </cell>
          <cell r="J51">
            <v>13648751906.633343</v>
          </cell>
          <cell r="K51">
            <v>14460315763.974609</v>
          </cell>
          <cell r="L51">
            <v>15340180774.736853</v>
          </cell>
          <cell r="M51">
            <v>16229604406.188749</v>
          </cell>
          <cell r="N51">
            <v>16697704544.646395</v>
          </cell>
        </row>
        <row r="52">
          <cell r="B52" t="str">
            <v>TOTAL FUNDING</v>
          </cell>
          <cell r="C52">
            <v>16226369250.857573</v>
          </cell>
          <cell r="D52">
            <v>16742638684.39698</v>
          </cell>
          <cell r="E52">
            <v>14349076585.376963</v>
          </cell>
          <cell r="F52">
            <v>15462144135.596497</v>
          </cell>
          <cell r="G52">
            <v>16049057808.694296</v>
          </cell>
          <cell r="H52">
            <v>20354394008.390198</v>
          </cell>
          <cell r="I52">
            <v>23293815615.813217</v>
          </cell>
          <cell r="J52">
            <v>26977110508.661461</v>
          </cell>
          <cell r="K52">
            <v>28267738293.620167</v>
          </cell>
          <cell r="L52">
            <v>29666508429.153801</v>
          </cell>
          <cell r="M52">
            <v>31075915084.015755</v>
          </cell>
          <cell r="N52">
            <v>30501184250.676743</v>
          </cell>
        </row>
        <row r="54">
          <cell r="C54">
            <v>-227.85757255554199</v>
          </cell>
          <cell r="D54">
            <v>-38.746978759765625</v>
          </cell>
          <cell r="E54">
            <v>-236.10696220397949</v>
          </cell>
          <cell r="F54">
            <v>-184.27649688720703</v>
          </cell>
          <cell r="G54">
            <v>-484.65429496765137</v>
          </cell>
          <cell r="H54">
            <v>73.962650299072266</v>
          </cell>
          <cell r="I54">
            <v>491.33083343505859</v>
          </cell>
          <cell r="J54">
            <v>-352.7933349609375</v>
          </cell>
          <cell r="K54">
            <v>-364.74978256225586</v>
          </cell>
          <cell r="L54">
            <v>242.32594299316406</v>
          </cell>
          <cell r="M54">
            <v>-142.40286636352539</v>
          </cell>
          <cell r="N54">
            <v>-133.36810302734375</v>
          </cell>
        </row>
        <row r="57">
          <cell r="B57" t="str">
            <v>Revise Budgets - 2005 YTD</v>
          </cell>
          <cell r="C57">
            <v>8</v>
          </cell>
        </row>
        <row r="59">
          <cell r="C59">
            <v>1</v>
          </cell>
          <cell r="D59">
            <v>2</v>
          </cell>
          <cell r="E59">
            <v>3</v>
          </cell>
          <cell r="F59">
            <v>4</v>
          </cell>
          <cell r="G59">
            <v>5</v>
          </cell>
          <cell r="H59">
            <v>6</v>
          </cell>
          <cell r="I59">
            <v>7</v>
          </cell>
          <cell r="J59">
            <v>8</v>
          </cell>
          <cell r="K59">
            <v>9</v>
          </cell>
          <cell r="L59">
            <v>10</v>
          </cell>
          <cell r="M59">
            <v>11</v>
          </cell>
          <cell r="N59">
            <v>12</v>
          </cell>
        </row>
        <row r="60">
          <cell r="B60" t="str">
            <v>FIXED  ASSETS</v>
          </cell>
          <cell r="C60">
            <v>11773586000</v>
          </cell>
          <cell r="D60">
            <v>23849623000</v>
          </cell>
          <cell r="E60">
            <v>36394749000</v>
          </cell>
          <cell r="F60">
            <v>49276504000</v>
          </cell>
          <cell r="G60">
            <v>62077642000</v>
          </cell>
          <cell r="H60">
            <v>75084154784.118454</v>
          </cell>
          <cell r="I60">
            <v>88852671272.110138</v>
          </cell>
          <cell r="J60">
            <v>103116758774.91736</v>
          </cell>
          <cell r="K60">
            <v>117336551239.45679</v>
          </cell>
          <cell r="L60">
            <v>131765062138.64508</v>
          </cell>
          <cell r="M60">
            <v>146265050239.66553</v>
          </cell>
          <cell r="N60">
            <v>161796876007.56137</v>
          </cell>
        </row>
        <row r="61">
          <cell r="B61" t="str">
            <v>PRE-OPERATING EXPENSE</v>
          </cell>
          <cell r="C61">
            <v>0</v>
          </cell>
          <cell r="D61">
            <v>0</v>
          </cell>
          <cell r="E61">
            <v>0</v>
          </cell>
          <cell r="F61">
            <v>0</v>
          </cell>
          <cell r="G61">
            <v>0</v>
          </cell>
          <cell r="H61">
            <v>0</v>
          </cell>
          <cell r="I61">
            <v>0</v>
          </cell>
          <cell r="J61">
            <v>0</v>
          </cell>
          <cell r="K61">
            <v>0</v>
          </cell>
          <cell r="L61">
            <v>0</v>
          </cell>
          <cell r="M61">
            <v>0</v>
          </cell>
          <cell r="N61">
            <v>0</v>
          </cell>
        </row>
        <row r="62">
          <cell r="B62" t="str">
            <v>WORK-IN -PROGRESS</v>
          </cell>
          <cell r="C62">
            <v>1740995000</v>
          </cell>
          <cell r="D62">
            <v>3538346000</v>
          </cell>
          <cell r="E62">
            <v>5092974000</v>
          </cell>
          <cell r="F62">
            <v>5093074000</v>
          </cell>
          <cell r="G62">
            <v>5093174000</v>
          </cell>
          <cell r="H62">
            <v>5093274000</v>
          </cell>
          <cell r="I62">
            <v>5093374000</v>
          </cell>
          <cell r="J62">
            <v>5093474000</v>
          </cell>
          <cell r="K62">
            <v>5093574000</v>
          </cell>
          <cell r="L62">
            <v>5093674000</v>
          </cell>
          <cell r="M62">
            <v>5093774000</v>
          </cell>
          <cell r="N62">
            <v>5093874000</v>
          </cell>
        </row>
        <row r="63">
          <cell r="B63" t="str">
            <v>CWIP - Assets acquired based on vendor financing</v>
          </cell>
          <cell r="C63">
            <v>0</v>
          </cell>
          <cell r="D63">
            <v>0</v>
          </cell>
          <cell r="E63">
            <v>0</v>
          </cell>
          <cell r="F63">
            <v>511951000</v>
          </cell>
          <cell r="G63">
            <v>1023183000</v>
          </cell>
          <cell r="H63">
            <v>2415735615.817451</v>
          </cell>
          <cell r="I63">
            <v>4689608847.4523525</v>
          </cell>
          <cell r="J63">
            <v>7844802694.904705</v>
          </cell>
          <cell r="K63">
            <v>11881317158.174509</v>
          </cell>
          <cell r="L63">
            <v>16799152237.261765</v>
          </cell>
          <cell r="M63">
            <v>22598307932.16647</v>
          </cell>
          <cell r="N63">
            <v>29282284242.888626</v>
          </cell>
        </row>
        <row r="66">
          <cell r="B66" t="str">
            <v>CURRENT  ASSETS</v>
          </cell>
        </row>
        <row r="67">
          <cell r="B67" t="str">
            <v>Stocks</v>
          </cell>
          <cell r="C67">
            <v>198481000</v>
          </cell>
          <cell r="D67">
            <v>418640000</v>
          </cell>
          <cell r="E67">
            <v>655839000</v>
          </cell>
          <cell r="F67">
            <v>888190000</v>
          </cell>
          <cell r="G67">
            <v>1159661000</v>
          </cell>
          <cell r="H67">
            <v>1473218872.1939888</v>
          </cell>
          <cell r="I67">
            <v>1787873341.7893159</v>
          </cell>
          <cell r="J67">
            <v>2093741932.1446989</v>
          </cell>
          <cell r="K67">
            <v>2401200301.5885134</v>
          </cell>
          <cell r="L67">
            <v>2721289731.6800575</v>
          </cell>
          <cell r="M67">
            <v>3064230000.9631529</v>
          </cell>
          <cell r="N67">
            <v>3416252092.7399349</v>
          </cell>
        </row>
        <row r="68">
          <cell r="B68" t="str">
            <v>Trade Debtors</v>
          </cell>
          <cell r="C68">
            <v>2004025000</v>
          </cell>
          <cell r="D68">
            <v>4106151000</v>
          </cell>
          <cell r="E68">
            <v>6035433000</v>
          </cell>
          <cell r="F68">
            <v>8122528000</v>
          </cell>
          <cell r="G68">
            <v>10024448000</v>
          </cell>
          <cell r="H68">
            <v>12518640969.765072</v>
          </cell>
          <cell r="I68">
            <v>15012833941.530144</v>
          </cell>
          <cell r="J68">
            <v>17520650570.465694</v>
          </cell>
          <cell r="K68">
            <v>20044677536.141571</v>
          </cell>
          <cell r="L68">
            <v>22701636826.94154</v>
          </cell>
          <cell r="M68">
            <v>25436525317.055695</v>
          </cell>
          <cell r="N68">
            <v>28236888293.336082</v>
          </cell>
        </row>
        <row r="69">
          <cell r="B69" t="str">
            <v>Other  Debtors</v>
          </cell>
          <cell r="C69">
            <v>28959000</v>
          </cell>
          <cell r="D69">
            <v>57810000</v>
          </cell>
          <cell r="E69">
            <v>77796000</v>
          </cell>
          <cell r="F69">
            <v>99428000</v>
          </cell>
          <cell r="G69">
            <v>117232000</v>
          </cell>
          <cell r="H69">
            <v>167930320.42582968</v>
          </cell>
          <cell r="I69">
            <v>218628640.89148325</v>
          </cell>
          <cell r="J69">
            <v>269617044.33322585</v>
          </cell>
          <cell r="K69">
            <v>320935290.69679445</v>
          </cell>
          <cell r="L69">
            <v>374920900.52831346</v>
          </cell>
          <cell r="M69">
            <v>430466322.64858854</v>
          </cell>
          <cell r="N69">
            <v>487287721.9667334</v>
          </cell>
        </row>
        <row r="70">
          <cell r="B70" t="str">
            <v>Deposits</v>
          </cell>
          <cell r="C70">
            <v>35572000</v>
          </cell>
          <cell r="D70">
            <v>76109000</v>
          </cell>
          <cell r="E70">
            <v>123102000</v>
          </cell>
          <cell r="F70">
            <v>171913000</v>
          </cell>
          <cell r="G70">
            <v>221359000</v>
          </cell>
          <cell r="H70">
            <v>265202551.50576669</v>
          </cell>
          <cell r="I70">
            <v>309046103.04597282</v>
          </cell>
          <cell r="J70">
            <v>353140516.30696732</v>
          </cell>
          <cell r="K70">
            <v>397520175.41063327</v>
          </cell>
          <cell r="L70">
            <v>444206551.71142554</v>
          </cell>
          <cell r="M70">
            <v>492241842.72668958</v>
          </cell>
          <cell r="N70">
            <v>541380589.86288822</v>
          </cell>
        </row>
        <row r="71">
          <cell r="B71" t="str">
            <v>Advance &amp; Prepayments</v>
          </cell>
          <cell r="C71">
            <v>472344000</v>
          </cell>
          <cell r="D71">
            <v>944256000</v>
          </cell>
          <cell r="E71">
            <v>1346016000</v>
          </cell>
          <cell r="F71">
            <v>1740386000</v>
          </cell>
          <cell r="G71">
            <v>2125004000</v>
          </cell>
          <cell r="H71">
            <v>2740598208.4651699</v>
          </cell>
          <cell r="I71">
            <v>3356192417.4138932</v>
          </cell>
          <cell r="J71">
            <v>3975308900.8394604</v>
          </cell>
          <cell r="K71">
            <v>4598430435.9250011</v>
          </cell>
          <cell r="L71">
            <v>5253939898.0454044</v>
          </cell>
          <cell r="M71">
            <v>5928389068.6844711</v>
          </cell>
          <cell r="N71">
            <v>6618331537.0609131</v>
          </cell>
        </row>
        <row r="72">
          <cell r="B72" t="str">
            <v>Cash &amp; Bank Balance</v>
          </cell>
          <cell r="C72">
            <v>3644566023</v>
          </cell>
          <cell r="D72">
            <v>7524771668.6499996</v>
          </cell>
          <cell r="E72">
            <v>8988909017.9200001</v>
          </cell>
          <cell r="F72">
            <v>10611782969.24</v>
          </cell>
          <cell r="G72">
            <v>12539857293.279999</v>
          </cell>
          <cell r="H72">
            <v>14022481508.966297</v>
          </cell>
          <cell r="I72">
            <v>15582519506.5714</v>
          </cell>
          <cell r="J72">
            <v>18031027233.720108</v>
          </cell>
          <cell r="K72">
            <v>20314925700.524601</v>
          </cell>
          <cell r="L72">
            <v>22570661078.92392</v>
          </cell>
          <cell r="M72">
            <v>24987195731.01548</v>
          </cell>
          <cell r="N72">
            <v>27070238049.741673</v>
          </cell>
        </row>
        <row r="73">
          <cell r="B73" t="str">
            <v>Amount due from intl. Business</v>
          </cell>
          <cell r="C73">
            <v>0</v>
          </cell>
          <cell r="D73">
            <v>0</v>
          </cell>
          <cell r="E73">
            <v>0</v>
          </cell>
          <cell r="F73">
            <v>0</v>
          </cell>
          <cell r="G73">
            <v>0</v>
          </cell>
          <cell r="H73">
            <v>0</v>
          </cell>
          <cell r="I73">
            <v>0</v>
          </cell>
          <cell r="J73">
            <v>0</v>
          </cell>
          <cell r="K73">
            <v>0</v>
          </cell>
          <cell r="L73">
            <v>0</v>
          </cell>
          <cell r="M73">
            <v>0</v>
          </cell>
          <cell r="N73">
            <v>0</v>
          </cell>
        </row>
        <row r="74">
          <cell r="B74" t="str">
            <v>TOTAL CURRENT ASSETS</v>
          </cell>
          <cell r="C74">
            <v>6383947023</v>
          </cell>
          <cell r="D74">
            <v>13127737668.65</v>
          </cell>
          <cell r="E74">
            <v>17227095017.919998</v>
          </cell>
          <cell r="F74">
            <v>21634227969.239998</v>
          </cell>
          <cell r="G74">
            <v>26187561293.279999</v>
          </cell>
          <cell r="H74">
            <v>31188072431.322124</v>
          </cell>
          <cell r="I74">
            <v>36267093951.24221</v>
          </cell>
          <cell r="J74">
            <v>42243486197.810158</v>
          </cell>
          <cell r="K74">
            <v>48077689440.287117</v>
          </cell>
          <cell r="L74">
            <v>54066654987.830658</v>
          </cell>
          <cell r="M74">
            <v>60339048283.09407</v>
          </cell>
          <cell r="N74">
            <v>66370378284.708221</v>
          </cell>
        </row>
        <row r="76">
          <cell r="B76" t="str">
            <v>CURRENT  LIABILITIES</v>
          </cell>
          <cell r="C76">
            <v>6384047023</v>
          </cell>
          <cell r="D76">
            <v>13127937668.65</v>
          </cell>
          <cell r="E76">
            <v>17227395017.919998</v>
          </cell>
          <cell r="F76">
            <v>21634627969.239998</v>
          </cell>
          <cell r="G76">
            <v>26188061293.279999</v>
          </cell>
          <cell r="H76">
            <v>31188672431.322124</v>
          </cell>
          <cell r="I76">
            <v>36267793951.24221</v>
          </cell>
          <cell r="J76">
            <v>42244286197.810158</v>
          </cell>
          <cell r="K76">
            <v>48078589440.287117</v>
          </cell>
          <cell r="L76">
            <v>54067654987.830658</v>
          </cell>
          <cell r="M76">
            <v>60340148283.09407</v>
          </cell>
          <cell r="N76">
            <v>66371578284.708221</v>
          </cell>
        </row>
        <row r="77">
          <cell r="B77" t="str">
            <v>Trade  Creditors</v>
          </cell>
          <cell r="C77">
            <v>1873471000</v>
          </cell>
          <cell r="D77">
            <v>4075917000</v>
          </cell>
          <cell r="E77">
            <v>6267846000</v>
          </cell>
          <cell r="F77">
            <v>7749082000</v>
          </cell>
          <cell r="G77">
            <v>8919301000</v>
          </cell>
          <cell r="H77">
            <v>10009937077.196484</v>
          </cell>
          <cell r="I77">
            <v>11104387406.223707</v>
          </cell>
          <cell r="J77">
            <v>12168278155.285908</v>
          </cell>
          <cell r="K77">
            <v>13237698570.742655</v>
          </cell>
          <cell r="L77">
            <v>14351053110.191504</v>
          </cell>
          <cell r="M77">
            <v>15543888829.437054</v>
          </cell>
          <cell r="N77">
            <v>16768313496.486731</v>
          </cell>
        </row>
        <row r="78">
          <cell r="B78" t="str">
            <v>Customer Deposits</v>
          </cell>
          <cell r="C78">
            <v>810916000</v>
          </cell>
          <cell r="D78">
            <v>1642903000</v>
          </cell>
          <cell r="E78">
            <v>2501002000</v>
          </cell>
          <cell r="F78">
            <v>3400590000</v>
          </cell>
          <cell r="G78">
            <v>4288218000</v>
          </cell>
          <cell r="H78">
            <v>5459432058.3877649</v>
          </cell>
          <cell r="I78">
            <v>6630646117.6955261</v>
          </cell>
          <cell r="J78">
            <v>7808561567.8351879</v>
          </cell>
          <cell r="K78">
            <v>8994096928.5331802</v>
          </cell>
          <cell r="L78">
            <v>10241252744.627991</v>
          </cell>
          <cell r="M78">
            <v>11524442773.803091</v>
          </cell>
          <cell r="N78">
            <v>12837109961.585716</v>
          </cell>
        </row>
        <row r="79">
          <cell r="B79" t="str">
            <v>Other Creditors &amp; Accrual</v>
          </cell>
          <cell r="C79">
            <v>987772000</v>
          </cell>
          <cell r="D79">
            <v>1827879000</v>
          </cell>
          <cell r="E79">
            <v>2627886000</v>
          </cell>
          <cell r="F79">
            <v>3420424000</v>
          </cell>
          <cell r="G79">
            <v>4151176000</v>
          </cell>
          <cell r="H79">
            <v>6547514140.5625801</v>
          </cell>
          <cell r="I79">
            <v>8841729068.1099358</v>
          </cell>
          <cell r="J79">
            <v>10421238334.419365</v>
          </cell>
          <cell r="K79">
            <v>11913395146.905954</v>
          </cell>
          <cell r="L79">
            <v>13472241905.891888</v>
          </cell>
          <cell r="M79">
            <v>15070112913.258068</v>
          </cell>
          <cell r="N79">
            <v>16706576972.746391</v>
          </cell>
        </row>
        <row r="80">
          <cell r="B80" t="str">
            <v>Amount Due to TMI Lanka</v>
          </cell>
          <cell r="C80">
            <v>0</v>
          </cell>
          <cell r="D80">
            <v>0</v>
          </cell>
          <cell r="E80">
            <v>0</v>
          </cell>
          <cell r="F80">
            <v>0</v>
          </cell>
          <cell r="G80">
            <v>0</v>
          </cell>
          <cell r="H80">
            <v>0</v>
          </cell>
          <cell r="I80">
            <v>0</v>
          </cell>
          <cell r="J80">
            <v>0</v>
          </cell>
          <cell r="K80">
            <v>0</v>
          </cell>
          <cell r="L80">
            <v>0</v>
          </cell>
          <cell r="M80">
            <v>0</v>
          </cell>
          <cell r="N80">
            <v>0</v>
          </cell>
        </row>
        <row r="81">
          <cell r="B81" t="str">
            <v>Amounts  Due to TM Int'l Bhd</v>
          </cell>
          <cell r="C81">
            <v>0</v>
          </cell>
          <cell r="D81">
            <v>0</v>
          </cell>
          <cell r="E81">
            <v>0</v>
          </cell>
          <cell r="F81">
            <v>0</v>
          </cell>
          <cell r="G81">
            <v>0</v>
          </cell>
          <cell r="H81">
            <v>0</v>
          </cell>
          <cell r="I81">
            <v>0</v>
          </cell>
          <cell r="J81">
            <v>0</v>
          </cell>
          <cell r="K81">
            <v>0</v>
          </cell>
          <cell r="L81">
            <v>0</v>
          </cell>
          <cell r="M81">
            <v>0</v>
          </cell>
          <cell r="N81">
            <v>0</v>
          </cell>
        </row>
        <row r="82">
          <cell r="B82" t="str">
            <v>Amount Due to TM Berhads</v>
          </cell>
          <cell r="C82">
            <v>0</v>
          </cell>
          <cell r="D82">
            <v>0</v>
          </cell>
          <cell r="E82">
            <v>0</v>
          </cell>
          <cell r="F82">
            <v>0</v>
          </cell>
          <cell r="G82">
            <v>0</v>
          </cell>
          <cell r="H82">
            <v>0</v>
          </cell>
          <cell r="I82">
            <v>0</v>
          </cell>
          <cell r="J82">
            <v>0</v>
          </cell>
          <cell r="K82">
            <v>0</v>
          </cell>
          <cell r="L82">
            <v>0</v>
          </cell>
          <cell r="M82">
            <v>0</v>
          </cell>
          <cell r="N82">
            <v>0</v>
          </cell>
        </row>
        <row r="83">
          <cell r="B83" t="str">
            <v>Amount due to Internet business</v>
          </cell>
          <cell r="C83">
            <v>0</v>
          </cell>
          <cell r="D83">
            <v>0</v>
          </cell>
          <cell r="E83">
            <v>0</v>
          </cell>
          <cell r="F83">
            <v>0</v>
          </cell>
          <cell r="G83">
            <v>0</v>
          </cell>
          <cell r="H83">
            <v>0</v>
          </cell>
          <cell r="I83">
            <v>0</v>
          </cell>
          <cell r="J83">
            <v>0</v>
          </cell>
          <cell r="K83">
            <v>0</v>
          </cell>
          <cell r="L83">
            <v>0</v>
          </cell>
          <cell r="M83">
            <v>0</v>
          </cell>
          <cell r="N83">
            <v>0</v>
          </cell>
        </row>
        <row r="84">
          <cell r="B84" t="str">
            <v>Dividend payable</v>
          </cell>
          <cell r="C84">
            <v>0</v>
          </cell>
          <cell r="D84">
            <v>0</v>
          </cell>
          <cell r="E84">
            <v>0</v>
          </cell>
          <cell r="F84">
            <v>0</v>
          </cell>
          <cell r="G84">
            <v>0</v>
          </cell>
          <cell r="H84">
            <v>0</v>
          </cell>
          <cell r="I84">
            <v>0</v>
          </cell>
          <cell r="J84">
            <v>0</v>
          </cell>
          <cell r="K84">
            <v>0</v>
          </cell>
          <cell r="L84">
            <v>0</v>
          </cell>
          <cell r="M84">
            <v>0</v>
          </cell>
          <cell r="N84">
            <v>0</v>
          </cell>
        </row>
        <row r="85">
          <cell r="B85" t="str">
            <v>TOTAL CURRENT LIABILITIES</v>
          </cell>
          <cell r="C85">
            <v>3672159000</v>
          </cell>
          <cell r="D85">
            <v>7546699000</v>
          </cell>
          <cell r="E85">
            <v>11396734000</v>
          </cell>
          <cell r="F85">
            <v>14570096000</v>
          </cell>
          <cell r="G85">
            <v>17358695000</v>
          </cell>
          <cell r="H85">
            <v>22016883276.146828</v>
          </cell>
          <cell r="I85">
            <v>26576762592.029167</v>
          </cell>
          <cell r="J85">
            <v>30398078057.540459</v>
          </cell>
          <cell r="K85">
            <v>34145190646.181786</v>
          </cell>
          <cell r="L85">
            <v>38064547760.71138</v>
          </cell>
          <cell r="M85">
            <v>42138444516.498207</v>
          </cell>
          <cell r="N85">
            <v>46312000430.818832</v>
          </cell>
        </row>
        <row r="86">
          <cell r="B86" t="str">
            <v>TOTAL NET ASSETS</v>
          </cell>
          <cell r="C86">
            <v>16226369023</v>
          </cell>
          <cell r="D86">
            <v>32969007668.650002</v>
          </cell>
          <cell r="E86">
            <v>47318084017.919998</v>
          </cell>
          <cell r="F86">
            <v>62780227969.239998</v>
          </cell>
          <cell r="G86">
            <v>78829285293.279999</v>
          </cell>
          <cell r="H86">
            <v>99183679375.632843</v>
          </cell>
          <cell r="I86">
            <v>122477495482.77689</v>
          </cell>
          <cell r="J86">
            <v>149454605638.64502</v>
          </cell>
          <cell r="K86">
            <v>177722343567.51541</v>
          </cell>
          <cell r="L86">
            <v>207388852238.99515</v>
          </cell>
          <cell r="M86">
            <v>238464767180.60803</v>
          </cell>
          <cell r="N86">
            <v>268965951297.91669</v>
          </cell>
        </row>
        <row r="87">
          <cell r="B87" t="str">
            <v>EQUITY</v>
          </cell>
          <cell r="C87">
            <v>0</v>
          </cell>
          <cell r="D87">
            <v>0</v>
          </cell>
          <cell r="E87">
            <v>0</v>
          </cell>
          <cell r="F87">
            <v>0</v>
          </cell>
          <cell r="G87">
            <v>0</v>
          </cell>
          <cell r="H87">
            <v>0</v>
          </cell>
          <cell r="I87">
            <v>0</v>
          </cell>
          <cell r="J87">
            <v>0</v>
          </cell>
          <cell r="K87">
            <v>0</v>
          </cell>
          <cell r="L87">
            <v>0</v>
          </cell>
          <cell r="M87">
            <v>0</v>
          </cell>
          <cell r="N87">
            <v>0</v>
          </cell>
        </row>
        <row r="88">
          <cell r="B88" t="str">
            <v xml:space="preserve">Authorized  Sharecapital </v>
          </cell>
          <cell r="C88">
            <v>6000000000</v>
          </cell>
          <cell r="D88">
            <v>12000000000</v>
          </cell>
          <cell r="E88">
            <v>18000000000</v>
          </cell>
          <cell r="F88">
            <v>24000000000</v>
          </cell>
          <cell r="G88">
            <v>34000000000</v>
          </cell>
          <cell r="H88">
            <v>44000000000</v>
          </cell>
          <cell r="I88">
            <v>54000000000</v>
          </cell>
          <cell r="J88">
            <v>64000000000</v>
          </cell>
          <cell r="K88">
            <v>74000000000</v>
          </cell>
          <cell r="L88">
            <v>84000000000</v>
          </cell>
          <cell r="M88">
            <v>94000000000</v>
          </cell>
          <cell r="N88">
            <v>104000000000</v>
          </cell>
        </row>
        <row r="89">
          <cell r="B89" t="str">
            <v xml:space="preserve">                   - Ordinary Shares</v>
          </cell>
          <cell r="C89">
            <v>370000000</v>
          </cell>
          <cell r="D89">
            <v>740000000</v>
          </cell>
          <cell r="E89">
            <v>1110000000</v>
          </cell>
          <cell r="F89">
            <v>1480000000</v>
          </cell>
          <cell r="G89">
            <v>8393468140</v>
          </cell>
          <cell r="H89">
            <v>15306936280</v>
          </cell>
          <cell r="I89">
            <v>22220404420</v>
          </cell>
          <cell r="J89">
            <v>29133872560</v>
          </cell>
          <cell r="K89">
            <v>36047340700</v>
          </cell>
          <cell r="L89">
            <v>42960808840</v>
          </cell>
          <cell r="M89">
            <v>49874276980</v>
          </cell>
          <cell r="N89">
            <v>56787745120</v>
          </cell>
        </row>
        <row r="90">
          <cell r="B90" t="str">
            <v xml:space="preserve">                   - Preference Shares</v>
          </cell>
          <cell r="C90">
            <v>1268978760</v>
          </cell>
          <cell r="D90">
            <v>2537957520</v>
          </cell>
          <cell r="E90">
            <v>3806936280</v>
          </cell>
          <cell r="F90">
            <v>5075915040</v>
          </cell>
          <cell r="G90">
            <v>5075915040</v>
          </cell>
          <cell r="H90">
            <v>5075915040</v>
          </cell>
          <cell r="I90">
            <v>5075915040</v>
          </cell>
          <cell r="J90">
            <v>5075915040</v>
          </cell>
          <cell r="K90">
            <v>5075915040</v>
          </cell>
          <cell r="L90">
            <v>5075915040</v>
          </cell>
          <cell r="M90">
            <v>5075915040</v>
          </cell>
          <cell r="N90">
            <v>5075915040</v>
          </cell>
        </row>
        <row r="91">
          <cell r="B91" t="str">
            <v xml:space="preserve">    - Share Premium</v>
          </cell>
          <cell r="C91">
            <v>0</v>
          </cell>
          <cell r="D91">
            <v>0</v>
          </cell>
          <cell r="E91">
            <v>0</v>
          </cell>
          <cell r="F91">
            <v>0</v>
          </cell>
          <cell r="G91">
            <v>0</v>
          </cell>
          <cell r="H91">
            <v>0</v>
          </cell>
          <cell r="I91">
            <v>0</v>
          </cell>
          <cell r="J91">
            <v>0</v>
          </cell>
          <cell r="K91">
            <v>0</v>
          </cell>
          <cell r="L91">
            <v>0</v>
          </cell>
          <cell r="M91">
            <v>0</v>
          </cell>
          <cell r="N91">
            <v>0</v>
          </cell>
        </row>
        <row r="92">
          <cell r="B92" t="str">
            <v>Revaluation Reverse</v>
          </cell>
          <cell r="C92">
            <v>5117131</v>
          </cell>
          <cell r="D92">
            <v>10234262</v>
          </cell>
          <cell r="E92">
            <v>15130393</v>
          </cell>
          <cell r="F92">
            <v>20026524</v>
          </cell>
          <cell r="G92">
            <v>24922655</v>
          </cell>
          <cell r="H92">
            <v>30039786</v>
          </cell>
          <cell r="I92">
            <v>35156917</v>
          </cell>
          <cell r="J92">
            <v>40274048</v>
          </cell>
          <cell r="K92">
            <v>45391179</v>
          </cell>
          <cell r="L92">
            <v>50508310</v>
          </cell>
          <cell r="M92">
            <v>55625441</v>
          </cell>
          <cell r="N92">
            <v>60742572</v>
          </cell>
        </row>
        <row r="93">
          <cell r="B93" t="str">
            <v>Profit / (Loss) B/F</v>
          </cell>
          <cell r="C93">
            <v>7068060000</v>
          </cell>
          <cell r="D93">
            <v>14136120000</v>
          </cell>
          <cell r="E93">
            <v>18345465000</v>
          </cell>
          <cell r="F93">
            <v>22554810000</v>
          </cell>
          <cell r="G93">
            <v>22554809620</v>
          </cell>
          <cell r="H93">
            <v>22554809240</v>
          </cell>
          <cell r="I93">
            <v>22554808860</v>
          </cell>
          <cell r="J93">
            <v>22554808480</v>
          </cell>
          <cell r="K93">
            <v>22554808100</v>
          </cell>
          <cell r="L93">
            <v>22554807720</v>
          </cell>
          <cell r="M93">
            <v>22554807340</v>
          </cell>
          <cell r="N93">
            <v>22554806960</v>
          </cell>
        </row>
        <row r="94">
          <cell r="B94" t="str">
            <v>Retained Earnings</v>
          </cell>
          <cell r="C94">
            <v>0</v>
          </cell>
          <cell r="D94">
            <v>0</v>
          </cell>
          <cell r="E94">
            <v>0</v>
          </cell>
          <cell r="F94">
            <v>0</v>
          </cell>
          <cell r="G94">
            <v>0</v>
          </cell>
          <cell r="H94">
            <v>0</v>
          </cell>
          <cell r="I94">
            <v>0</v>
          </cell>
          <cell r="J94">
            <v>0</v>
          </cell>
          <cell r="K94">
            <v>0</v>
          </cell>
          <cell r="L94">
            <v>0</v>
          </cell>
          <cell r="M94">
            <v>0</v>
          </cell>
          <cell r="N94">
            <v>0</v>
          </cell>
        </row>
        <row r="95">
          <cell r="B95" t="str">
            <v>Profit / (Loss) for the Period</v>
          </cell>
          <cell r="C95">
            <v>667618359.85757291</v>
          </cell>
          <cell r="D95">
            <v>1855594153.2545528</v>
          </cell>
          <cell r="E95">
            <v>3577411847.631515</v>
          </cell>
          <cell r="F95">
            <v>5902766092.2280111</v>
          </cell>
          <cell r="G95">
            <v>8709995009.9223061</v>
          </cell>
          <cell r="H95">
            <v>11920832737.085831</v>
          </cell>
          <cell r="I95">
            <v>15533794722.951794</v>
          </cell>
          <cell r="J95">
            <v>19622976577.979912</v>
          </cell>
          <cell r="K95">
            <v>24191222360.625469</v>
          </cell>
          <cell r="L95">
            <v>29278373268.042416</v>
          </cell>
          <cell r="M95">
            <v>34885507198.869423</v>
          </cell>
          <cell r="N95">
            <v>39449810157.899765</v>
          </cell>
        </row>
        <row r="96">
          <cell r="B96" t="str">
            <v>TOTAL EQUITY</v>
          </cell>
          <cell r="C96">
            <v>9379774250.8575726</v>
          </cell>
          <cell r="D96">
            <v>19279905935.254555</v>
          </cell>
          <cell r="E96">
            <v>26854943520.631516</v>
          </cell>
          <cell r="F96">
            <v>35033517656.228012</v>
          </cell>
          <cell r="G96">
            <v>44759110464.92231</v>
          </cell>
          <cell r="H96">
            <v>54888533083.085831</v>
          </cell>
          <cell r="I96">
            <v>65420079959.951797</v>
          </cell>
          <cell r="J96">
            <v>78748438561.979919</v>
          </cell>
          <cell r="K96">
            <v>92555861091.625473</v>
          </cell>
          <cell r="L96">
            <v>106882188746.04242</v>
          </cell>
          <cell r="M96">
            <v>121728499423.86943</v>
          </cell>
          <cell r="N96">
            <v>135531979129.89978</v>
          </cell>
        </row>
        <row r="97">
          <cell r="B97" t="str">
            <v>LONG TERM LIABILTIES</v>
          </cell>
          <cell r="C97">
            <v>0</v>
          </cell>
          <cell r="D97">
            <v>0</v>
          </cell>
          <cell r="E97">
            <v>0</v>
          </cell>
          <cell r="F97">
            <v>0</v>
          </cell>
          <cell r="G97">
            <v>0</v>
          </cell>
          <cell r="H97">
            <v>0</v>
          </cell>
          <cell r="I97">
            <v>0</v>
          </cell>
          <cell r="J97">
            <v>0</v>
          </cell>
          <cell r="K97">
            <v>0</v>
          </cell>
          <cell r="L97">
            <v>0</v>
          </cell>
          <cell r="M97">
            <v>0</v>
          </cell>
          <cell r="N97">
            <v>0</v>
          </cell>
        </row>
        <row r="98">
          <cell r="B98" t="str">
            <v>Bank Loan</v>
          </cell>
          <cell r="C98">
            <v>3356251000</v>
          </cell>
          <cell r="D98">
            <v>6712350000</v>
          </cell>
          <cell r="E98">
            <v>10002501000</v>
          </cell>
          <cell r="F98">
            <v>13292652000</v>
          </cell>
          <cell r="G98">
            <v>16583209000</v>
          </cell>
          <cell r="H98">
            <v>22909702101.551723</v>
          </cell>
          <cell r="I98">
            <v>30893695203.103447</v>
          </cell>
          <cell r="J98">
            <v>38884350373.620689</v>
          </cell>
          <cell r="K98">
            <v>46806748302.758621</v>
          </cell>
          <cell r="L98">
            <v>54729146231.896553</v>
          </cell>
          <cell r="M98">
            <v>62661102781.724136</v>
          </cell>
          <cell r="N98">
            <v>70181242607.413788</v>
          </cell>
        </row>
        <row r="99">
          <cell r="B99" t="str">
            <v>Vendor Finance</v>
          </cell>
          <cell r="C99">
            <v>0</v>
          </cell>
          <cell r="D99">
            <v>0</v>
          </cell>
          <cell r="E99">
            <v>0</v>
          </cell>
          <cell r="F99">
            <v>511951000</v>
          </cell>
          <cell r="G99">
            <v>1023183000</v>
          </cell>
          <cell r="H99">
            <v>2415735615.817451</v>
          </cell>
          <cell r="I99">
            <v>4689608847.4523525</v>
          </cell>
          <cell r="J99">
            <v>7844802694.904705</v>
          </cell>
          <cell r="K99">
            <v>11881317158.174509</v>
          </cell>
          <cell r="L99">
            <v>16799152237.261765</v>
          </cell>
          <cell r="M99">
            <v>22598307932.16647</v>
          </cell>
          <cell r="N99">
            <v>29278784242.888626</v>
          </cell>
        </row>
        <row r="100">
          <cell r="B100" t="str">
            <v>Subscription in Advance</v>
          </cell>
          <cell r="C100">
            <v>3414190000</v>
          </cell>
          <cell r="D100">
            <v>6828380000</v>
          </cell>
          <cell r="E100">
            <v>10242570000</v>
          </cell>
          <cell r="F100">
            <v>13656760000</v>
          </cell>
          <cell r="G100">
            <v>16116760000</v>
          </cell>
          <cell r="H100">
            <v>18576760000</v>
          </cell>
          <cell r="I100">
            <v>21036760000</v>
          </cell>
          <cell r="J100">
            <v>23496760000</v>
          </cell>
          <cell r="K100">
            <v>25956760000</v>
          </cell>
          <cell r="L100">
            <v>28416760000</v>
          </cell>
          <cell r="M100">
            <v>30876760000</v>
          </cell>
          <cell r="N100">
            <v>33336760000</v>
          </cell>
        </row>
        <row r="101">
          <cell r="B101" t="str">
            <v>Shareholders loan</v>
          </cell>
          <cell r="C101">
            <v>24900000</v>
          </cell>
          <cell r="D101">
            <v>49788000</v>
          </cell>
          <cell r="E101">
            <v>74738000</v>
          </cell>
          <cell r="F101">
            <v>99688000</v>
          </cell>
          <cell r="G101">
            <v>121457000</v>
          </cell>
          <cell r="H101">
            <v>121457000</v>
          </cell>
          <cell r="I101">
            <v>121457000</v>
          </cell>
          <cell r="J101">
            <v>121457000</v>
          </cell>
          <cell r="K101">
            <v>121457000</v>
          </cell>
          <cell r="L101">
            <v>121457000</v>
          </cell>
          <cell r="M101">
            <v>121457000</v>
          </cell>
          <cell r="N101">
            <v>121457000</v>
          </cell>
        </row>
        <row r="102">
          <cell r="B102" t="str">
            <v>Deffered Tax</v>
          </cell>
          <cell r="C102">
            <v>0</v>
          </cell>
          <cell r="D102">
            <v>0</v>
          </cell>
          <cell r="E102">
            <v>0</v>
          </cell>
          <cell r="F102">
            <v>0</v>
          </cell>
          <cell r="G102">
            <v>0</v>
          </cell>
          <cell r="H102">
            <v>0</v>
          </cell>
          <cell r="I102">
            <v>0</v>
          </cell>
          <cell r="J102">
            <v>0</v>
          </cell>
          <cell r="K102">
            <v>0</v>
          </cell>
          <cell r="L102">
            <v>0</v>
          </cell>
          <cell r="M102">
            <v>0</v>
          </cell>
          <cell r="N102">
            <v>0</v>
          </cell>
        </row>
        <row r="103">
          <cell r="B103" t="str">
            <v>Lease creditors</v>
          </cell>
          <cell r="C103">
            <v>51254000</v>
          </cell>
          <cell r="D103">
            <v>98584000</v>
          </cell>
          <cell r="E103">
            <v>143332000</v>
          </cell>
          <cell r="F103">
            <v>185660000</v>
          </cell>
          <cell r="G103">
            <v>225567000</v>
          </cell>
          <cell r="H103">
            <v>271492672.85750002</v>
          </cell>
          <cell r="I103">
            <v>315895078.61812502</v>
          </cell>
          <cell r="J103">
            <v>358797967.28187501</v>
          </cell>
          <cell r="K103">
            <v>400201338.84875</v>
          </cell>
          <cell r="L103">
            <v>440149105.36041665</v>
          </cell>
          <cell r="M103">
            <v>478641266.81687498</v>
          </cell>
          <cell r="N103">
            <v>515729675.05145836</v>
          </cell>
        </row>
        <row r="104">
          <cell r="B104" t="str">
            <v>TOTAL LONG TERM LIABILITIES</v>
          </cell>
          <cell r="C104">
            <v>6846595000</v>
          </cell>
          <cell r="D104">
            <v>13689102000</v>
          </cell>
          <cell r="E104">
            <v>20463141000</v>
          </cell>
          <cell r="F104">
            <v>27746711000</v>
          </cell>
          <cell r="G104">
            <v>34070176000</v>
          </cell>
          <cell r="H104">
            <v>44295147390.226677</v>
          </cell>
          <cell r="I104">
            <v>57057416129.173927</v>
          </cell>
          <cell r="J104">
            <v>70706168035.807266</v>
          </cell>
          <cell r="K104">
            <v>85166483799.781876</v>
          </cell>
          <cell r="L104">
            <v>100506664574.51872</v>
          </cell>
          <cell r="M104">
            <v>116736268980.70747</v>
          </cell>
          <cell r="N104">
            <v>133433973525.35387</v>
          </cell>
        </row>
        <row r="105">
          <cell r="B105" t="str">
            <v>TOTAL FUNDING</v>
          </cell>
          <cell r="C105">
            <v>16226369250.857573</v>
          </cell>
          <cell r="D105">
            <v>32969007935.254555</v>
          </cell>
          <cell r="E105">
            <v>47318084520.631516</v>
          </cell>
          <cell r="F105">
            <v>62780228656.228012</v>
          </cell>
          <cell r="G105">
            <v>78829286464.922302</v>
          </cell>
          <cell r="H105">
            <v>99183680473.3125</v>
          </cell>
          <cell r="I105">
            <v>122477496089.12572</v>
          </cell>
          <cell r="J105">
            <v>149454606597.78717</v>
          </cell>
          <cell r="K105">
            <v>177722344891.40735</v>
          </cell>
          <cell r="L105">
            <v>207388853320.56116</v>
          </cell>
          <cell r="M105">
            <v>238464768404.5769</v>
          </cell>
          <cell r="N105">
            <v>268965952655.25366</v>
          </cell>
        </row>
        <row r="107">
          <cell r="C107">
            <v>-227.85757255554199</v>
          </cell>
          <cell r="D107">
            <v>-266.60455131530762</v>
          </cell>
          <cell r="E107">
            <v>-502.71151351928711</v>
          </cell>
          <cell r="F107">
            <v>-686.98801040649414</v>
          </cell>
          <cell r="G107">
            <v>-1171.6423053741455</v>
          </cell>
          <cell r="H107">
            <v>-1097.6796550750732</v>
          </cell>
          <cell r="I107">
            <v>-606.34882164001465</v>
          </cell>
          <cell r="J107">
            <v>-959.14215660095215</v>
          </cell>
          <cell r="K107">
            <v>-1323.891939163208</v>
          </cell>
          <cell r="L107">
            <v>-1081.5659961700439</v>
          </cell>
          <cell r="M107">
            <v>-1223.9688625335693</v>
          </cell>
          <cell r="N107">
            <v>-1357.3369655609131</v>
          </cell>
        </row>
      </sheetData>
      <sheetData sheetId="18" refreshError="1">
        <row r="2">
          <cell r="A2" t="str">
            <v>Revised Budgets - 2005</v>
          </cell>
          <cell r="B2">
            <v>9</v>
          </cell>
        </row>
        <row r="5">
          <cell r="B5">
            <v>1</v>
          </cell>
          <cell r="C5">
            <v>2</v>
          </cell>
          <cell r="D5">
            <v>3</v>
          </cell>
          <cell r="E5">
            <v>4</v>
          </cell>
          <cell r="F5">
            <v>5</v>
          </cell>
          <cell r="G5">
            <v>6</v>
          </cell>
          <cell r="H5">
            <v>7</v>
          </cell>
          <cell r="I5">
            <v>8</v>
          </cell>
          <cell r="J5">
            <v>9</v>
          </cell>
          <cell r="K5">
            <v>10</v>
          </cell>
          <cell r="L5">
            <v>11</v>
          </cell>
          <cell r="M5">
            <v>12</v>
          </cell>
          <cell r="N5" t="str">
            <v>Total</v>
          </cell>
        </row>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cell r="N6">
            <v>15704339172.443705</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cell r="N7">
            <v>-3807283.6156339324</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cell r="N8">
            <v>15700531888.828072</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cell r="N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cell r="N10">
            <v>-341494545.08780801</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cell r="N11">
            <v>15359037343.740263</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cell r="N12">
            <v>4977318184.8657923</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cell r="N13">
            <v>10381719158.87447</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cell r="N14">
            <v>866992351.76208782</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cell r="N15">
            <v>70066137.034519821</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cell r="N16">
            <v>1125087772.0529876</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cell r="N17">
            <v>-46443699.109536089</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cell r="N18">
            <v>2015702561.7400589</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cell r="N19">
            <v>8366016597.1344109</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cell r="N20">
            <v>-400327080.25785923</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cell r="N21">
            <v>84958482.820795611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cell r="N22">
            <v>8050647999.6973476</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cell r="N23">
            <v>-2173082968.0571795</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cell r="N24">
            <v>12218366.949999996</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cell r="N25">
            <v>5889783398.590168</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cell r="N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cell r="N27">
            <v>400641273.66426229</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cell r="N28">
            <v>23205639.081037976</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cell r="N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cell r="N30">
            <v>6313630311.3354683</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cell r="N31">
            <v>-27611507.216258574</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cell r="N32">
            <v>-27626412</v>
          </cell>
        </row>
        <row r="33">
          <cell r="B33">
            <v>667618359.25673211</v>
          </cell>
          <cell r="C33">
            <v>520357432.9600001</v>
          </cell>
          <cell r="D33">
            <v>533841900.48000014</v>
          </cell>
          <cell r="E33">
            <v>603536549.65999997</v>
          </cell>
          <cell r="F33">
            <v>592828672.54999971</v>
          </cell>
          <cell r="G33">
            <v>403608809.00308597</v>
          </cell>
          <cell r="H33">
            <v>402124258.22957176</v>
          </cell>
          <cell r="I33">
            <v>476219867.73167455</v>
          </cell>
          <cell r="J33">
            <v>479063927.08249992</v>
          </cell>
          <cell r="K33">
            <v>518905124.23218715</v>
          </cell>
          <cell r="L33">
            <v>526286837.28030735</v>
          </cell>
          <cell r="M33">
            <v>534000653.65315443</v>
          </cell>
          <cell r="N33">
            <v>6258392392.1192093</v>
          </cell>
        </row>
        <row r="37">
          <cell r="A37" t="str">
            <v>REVENUE</v>
          </cell>
          <cell r="B37">
            <v>1298540729</v>
          </cell>
          <cell r="C37">
            <v>2441818256</v>
          </cell>
          <cell r="D37">
            <v>3699508864</v>
          </cell>
          <cell r="E37">
            <v>5041145243</v>
          </cell>
          <cell r="F37">
            <v>6412032791</v>
          </cell>
          <cell r="G37">
            <v>7685096004.0722437</v>
          </cell>
          <cell r="H37">
            <v>8958159218.1444874</v>
          </cell>
          <cell r="I37">
            <v>10238506578.144487</v>
          </cell>
          <cell r="J37">
            <v>11527136478.624439</v>
          </cell>
          <cell r="K37">
            <v>12882745369.304043</v>
          </cell>
          <cell r="L37">
            <v>14277522019.929827</v>
          </cell>
          <cell r="M37">
            <v>15704339172.443705</v>
          </cell>
          <cell r="N37">
            <v>15704339172.443705</v>
          </cell>
        </row>
        <row r="38">
          <cell r="A38" t="str">
            <v>Less - Turnover Tax</v>
          </cell>
          <cell r="B38">
            <v>-638451.92000000004</v>
          </cell>
          <cell r="C38">
            <v>-1110947.7</v>
          </cell>
          <cell r="D38">
            <v>-1722128.3</v>
          </cell>
          <cell r="E38">
            <v>-2365325.4700000002</v>
          </cell>
          <cell r="F38">
            <v>-3004188.46</v>
          </cell>
          <cell r="G38">
            <v>-3131029.3237436563</v>
          </cell>
          <cell r="H38">
            <v>-3257870.1874873126</v>
          </cell>
          <cell r="I38">
            <v>-3356399.1874873126</v>
          </cell>
          <cell r="J38">
            <v>-3468616.3179470971</v>
          </cell>
          <cell r="K38">
            <v>-3581169.4327914584</v>
          </cell>
          <cell r="L38">
            <v>-3694058.5320204035</v>
          </cell>
          <cell r="M38">
            <v>-3807283.6156339324</v>
          </cell>
          <cell r="N38">
            <v>-3807283.6156339324</v>
          </cell>
        </row>
        <row r="39">
          <cell r="B39">
            <v>1297902277.0799999</v>
          </cell>
          <cell r="C39">
            <v>2440707308.3000002</v>
          </cell>
          <cell r="D39">
            <v>3697786735.7000003</v>
          </cell>
          <cell r="E39">
            <v>5038779917.5300007</v>
          </cell>
          <cell r="F39">
            <v>6409028602.5400009</v>
          </cell>
          <cell r="G39">
            <v>7681964974.7485008</v>
          </cell>
          <cell r="H39">
            <v>8954901347.9570007</v>
          </cell>
          <cell r="I39">
            <v>10235150178.957001</v>
          </cell>
          <cell r="J39">
            <v>11523667862.306494</v>
          </cell>
          <cell r="K39">
            <v>12879164199.871254</v>
          </cell>
          <cell r="L39">
            <v>14273827961.39781</v>
          </cell>
          <cell r="M39">
            <v>15700531888.828075</v>
          </cell>
          <cell r="N39">
            <v>15700531888.828072</v>
          </cell>
        </row>
        <row r="40">
          <cell r="A40" t="str">
            <v xml:space="preserve">        -  National Security Levy</v>
          </cell>
          <cell r="B40">
            <v>0</v>
          </cell>
          <cell r="C40">
            <v>0</v>
          </cell>
          <cell r="D40">
            <v>0</v>
          </cell>
          <cell r="E40">
            <v>0</v>
          </cell>
          <cell r="F40">
            <v>0</v>
          </cell>
          <cell r="G40">
            <v>0</v>
          </cell>
          <cell r="H40">
            <v>0</v>
          </cell>
          <cell r="I40">
            <v>0</v>
          </cell>
          <cell r="J40">
            <v>0</v>
          </cell>
          <cell r="K40">
            <v>0</v>
          </cell>
          <cell r="L40">
            <v>0</v>
          </cell>
          <cell r="M40">
            <v>0</v>
          </cell>
          <cell r="N40">
            <v>0</v>
          </cell>
        </row>
        <row r="41">
          <cell r="A41" t="str">
            <v>Less - Provision For Bad Debts</v>
          </cell>
          <cell r="B41">
            <v>-16154173</v>
          </cell>
          <cell r="C41">
            <v>-45268584</v>
          </cell>
          <cell r="D41">
            <v>-74382995</v>
          </cell>
          <cell r="E41">
            <v>-132344300</v>
          </cell>
          <cell r="F41">
            <v>-156211405</v>
          </cell>
          <cell r="G41">
            <v>-182051292.32596353</v>
          </cell>
          <cell r="H41">
            <v>-207891179.65192705</v>
          </cell>
          <cell r="I41">
            <v>-234231696.65192705</v>
          </cell>
          <cell r="J41">
            <v>-260735897.16348279</v>
          </cell>
          <cell r="K41">
            <v>-287752589.32825851</v>
          </cell>
          <cell r="L41">
            <v>-314972105.79773748</v>
          </cell>
          <cell r="M41">
            <v>-341494545.08780801</v>
          </cell>
          <cell r="N41">
            <v>-341494545.08780801</v>
          </cell>
        </row>
        <row r="42">
          <cell r="B42">
            <v>1281748104.0799999</v>
          </cell>
          <cell r="C42">
            <v>2395438724.3000002</v>
          </cell>
          <cell r="D42">
            <v>3623403740.7000003</v>
          </cell>
          <cell r="E42">
            <v>4906435617.5300007</v>
          </cell>
          <cell r="F42">
            <v>6252817197.5400009</v>
          </cell>
          <cell r="G42">
            <v>7499913682.4225378</v>
          </cell>
          <cell r="H42">
            <v>8747010168.3050747</v>
          </cell>
          <cell r="I42">
            <v>10000918482.305075</v>
          </cell>
          <cell r="J42">
            <v>11262931965.143013</v>
          </cell>
          <cell r="K42">
            <v>12591411610.542997</v>
          </cell>
          <cell r="L42">
            <v>13958855855.600075</v>
          </cell>
          <cell r="M42">
            <v>15359037343.740269</v>
          </cell>
          <cell r="N42">
            <v>15359037343.740263</v>
          </cell>
        </row>
        <row r="43">
          <cell r="A43" t="str">
            <v>DIRECT COST</v>
          </cell>
          <cell r="B43">
            <v>384466775.68326789</v>
          </cell>
          <cell r="C43">
            <v>712569592.68326783</v>
          </cell>
          <cell r="D43">
            <v>1185158700.6832678</v>
          </cell>
          <cell r="E43">
            <v>1591664389.6832678</v>
          </cell>
          <cell r="F43">
            <v>2033938498.6832678</v>
          </cell>
          <cell r="G43">
            <v>2442927027.6319489</v>
          </cell>
          <cell r="H43">
            <v>2853345901.017158</v>
          </cell>
          <cell r="I43">
            <v>3252304931.9154835</v>
          </cell>
          <cell r="J43">
            <v>3653337587.7117634</v>
          </cell>
          <cell r="K43">
            <v>4070845540.0050817</v>
          </cell>
          <cell r="L43">
            <v>4518158934.7221632</v>
          </cell>
          <cell r="M43">
            <v>4977318184.8657923</v>
          </cell>
          <cell r="N43">
            <v>4977318184.8657923</v>
          </cell>
        </row>
        <row r="44">
          <cell r="B44">
            <v>897281328.39673209</v>
          </cell>
          <cell r="C44">
            <v>1682869131.6167321</v>
          </cell>
          <cell r="D44">
            <v>2438245040.0167322</v>
          </cell>
          <cell r="E44">
            <v>3314771227.8467321</v>
          </cell>
          <cell r="F44">
            <v>4218878698.8567324</v>
          </cell>
          <cell r="G44">
            <v>5056986654.7905884</v>
          </cell>
          <cell r="H44">
            <v>5893664267.2879162</v>
          </cell>
          <cell r="I44">
            <v>6748613550.3895912</v>
          </cell>
          <cell r="J44">
            <v>7609594377.4312487</v>
          </cell>
          <cell r="K44">
            <v>8520566070.5379143</v>
          </cell>
          <cell r="L44">
            <v>9440696920.8779106</v>
          </cell>
          <cell r="M44">
            <v>10381719158.874475</v>
          </cell>
          <cell r="N44">
            <v>10381719158.87447</v>
          </cell>
        </row>
        <row r="45">
          <cell r="A45" t="str">
            <v>Manpower</v>
          </cell>
          <cell r="B45">
            <v>57247000</v>
          </cell>
          <cell r="C45">
            <v>113488000</v>
          </cell>
          <cell r="D45">
            <v>166178000</v>
          </cell>
          <cell r="E45">
            <v>225452000</v>
          </cell>
          <cell r="F45">
            <v>286084000</v>
          </cell>
          <cell r="G45">
            <v>366613128.36846656</v>
          </cell>
          <cell r="H45">
            <v>447142256.79861832</v>
          </cell>
          <cell r="I45">
            <v>528120710.06754482</v>
          </cell>
          <cell r="J45">
            <v>609610072.25194395</v>
          </cell>
          <cell r="K45">
            <v>695231045.07785106</v>
          </cell>
          <cell r="L45">
            <v>776964273.58024633</v>
          </cell>
          <cell r="M45">
            <v>866992351.76208782</v>
          </cell>
          <cell r="N45">
            <v>866992351.76208782</v>
          </cell>
        </row>
        <row r="46">
          <cell r="A46" t="str">
            <v>Materials</v>
          </cell>
          <cell r="B46">
            <v>5761000</v>
          </cell>
          <cell r="C46">
            <v>10140000</v>
          </cell>
          <cell r="D46">
            <v>15300000</v>
          </cell>
          <cell r="E46">
            <v>19230000</v>
          </cell>
          <cell r="F46">
            <v>27438000</v>
          </cell>
          <cell r="G46">
            <v>33278133.797498852</v>
          </cell>
          <cell r="H46">
            <v>39118267.599585168</v>
          </cell>
          <cell r="I46">
            <v>44991817.599585168</v>
          </cell>
          <cell r="J46">
            <v>50903363.041306674</v>
          </cell>
          <cell r="K46">
            <v>57122172.301800653</v>
          </cell>
          <cell r="L46">
            <v>63520662.316781268</v>
          </cell>
          <cell r="M46">
            <v>70066137.034519821</v>
          </cell>
          <cell r="N46">
            <v>70066137.034519821</v>
          </cell>
        </row>
        <row r="47">
          <cell r="A47" t="str">
            <v>Incidental</v>
          </cell>
          <cell r="B47">
            <v>54956000</v>
          </cell>
          <cell r="C47">
            <v>120059005</v>
          </cell>
          <cell r="D47">
            <v>191257009</v>
          </cell>
          <cell r="E47">
            <v>256825014</v>
          </cell>
          <cell r="F47">
            <v>351620018</v>
          </cell>
          <cell r="G47">
            <v>513636679.42595804</v>
          </cell>
          <cell r="H47">
            <v>665659945.26375628</v>
          </cell>
          <cell r="I47">
            <v>753134247.36482978</v>
          </cell>
          <cell r="J47">
            <v>841124574.65926373</v>
          </cell>
          <cell r="K47">
            <v>933258122.16762996</v>
          </cell>
          <cell r="L47">
            <v>1027815199.2728738</v>
          </cell>
          <cell r="M47">
            <v>1125087772.0529876</v>
          </cell>
          <cell r="N47">
            <v>1125087772.0529876</v>
          </cell>
        </row>
        <row r="48">
          <cell r="A48" t="str">
            <v>Sundry Income</v>
          </cell>
          <cell r="B48">
            <v>-899058.4</v>
          </cell>
          <cell r="C48">
            <v>-3457004.83</v>
          </cell>
          <cell r="D48">
            <v>-5951928.4399999995</v>
          </cell>
          <cell r="E48">
            <v>-8888953</v>
          </cell>
          <cell r="F48">
            <v>-19389086.98</v>
          </cell>
          <cell r="G48">
            <v>-23095619.016006522</v>
          </cell>
          <cell r="H48">
            <v>-26802151.054924551</v>
          </cell>
          <cell r="I48">
            <v>-30529891.054924551</v>
          </cell>
          <cell r="J48">
            <v>-34281745.605146162</v>
          </cell>
          <cell r="K48">
            <v>-38228609.932074197</v>
          </cell>
          <cell r="L48">
            <v>-42289511.453328803</v>
          </cell>
          <cell r="M48">
            <v>-46443699.109536089</v>
          </cell>
          <cell r="N48">
            <v>-46443699.109536089</v>
          </cell>
        </row>
        <row r="49">
          <cell r="B49">
            <v>117064941.59999999</v>
          </cell>
          <cell r="C49">
            <v>240230000.16999999</v>
          </cell>
          <cell r="D49">
            <v>366783080.56</v>
          </cell>
          <cell r="E49">
            <v>492618061</v>
          </cell>
          <cell r="F49">
            <v>645752931.01999998</v>
          </cell>
          <cell r="G49">
            <v>890432322.57591701</v>
          </cell>
          <cell r="H49">
            <v>1125118318.6070354</v>
          </cell>
          <cell r="I49">
            <v>1295716883.9770355</v>
          </cell>
          <cell r="J49">
            <v>1467356264.3473685</v>
          </cell>
          <cell r="K49">
            <v>1647382729.6152077</v>
          </cell>
          <cell r="L49">
            <v>1826010623.7165728</v>
          </cell>
          <cell r="M49">
            <v>2015702561.7400594</v>
          </cell>
          <cell r="N49">
            <v>2015702561.7400589</v>
          </cell>
        </row>
        <row r="50">
          <cell r="B50">
            <v>780216386.79673207</v>
          </cell>
          <cell r="C50">
            <v>1442639131.446732</v>
          </cell>
          <cell r="D50">
            <v>2071461959.4567323</v>
          </cell>
          <cell r="E50">
            <v>2822153166.8467321</v>
          </cell>
          <cell r="F50">
            <v>3573125767.8367319</v>
          </cell>
          <cell r="G50">
            <v>4166554332.2146702</v>
          </cell>
          <cell r="H50">
            <v>4768545948.6808796</v>
          </cell>
          <cell r="I50">
            <v>5452896666.4125538</v>
          </cell>
          <cell r="J50">
            <v>6142238113.0838776</v>
          </cell>
          <cell r="K50">
            <v>6873183340.9227047</v>
          </cell>
          <cell r="L50">
            <v>7614686297.161335</v>
          </cell>
          <cell r="M50">
            <v>8366016597.1344137</v>
          </cell>
          <cell r="N50">
            <v>8366016597.1344109</v>
          </cell>
        </row>
        <row r="51">
          <cell r="A51" t="str">
            <v>LESS- Interest  Expenses</v>
          </cell>
          <cell r="B51">
            <v>-14794729.220000001</v>
          </cell>
          <cell r="C51">
            <v>-25746337.520000003</v>
          </cell>
          <cell r="D51">
            <v>-52342671.869999997</v>
          </cell>
          <cell r="E51">
            <v>-64516497.449999996</v>
          </cell>
          <cell r="F51">
            <v>-92475994.620000005</v>
          </cell>
          <cell r="G51">
            <v>-133801125.92721982</v>
          </cell>
          <cell r="H51">
            <v>-174555757.23443964</v>
          </cell>
          <cell r="I51">
            <v>-219456278.23443964</v>
          </cell>
          <cell r="J51">
            <v>-264356799.67743534</v>
          </cell>
          <cell r="K51">
            <v>-308669765.84097701</v>
          </cell>
          <cell r="L51">
            <v>-354218533.35150146</v>
          </cell>
          <cell r="M51">
            <v>-400327080.25785923</v>
          </cell>
          <cell r="N51">
            <v>-400327080.25785923</v>
          </cell>
        </row>
        <row r="52">
          <cell r="A52" t="str">
            <v>ADD- Interest  Income</v>
          </cell>
          <cell r="B52">
            <v>11510653.699999999</v>
          </cell>
          <cell r="C52">
            <v>21839234.399999999</v>
          </cell>
          <cell r="D52">
            <v>39384534.670000002</v>
          </cell>
          <cell r="E52">
            <v>40475509.380000003</v>
          </cell>
          <cell r="F52">
            <v>41935560.740000002</v>
          </cell>
          <cell r="G52">
            <v>44436855.962551408</v>
          </cell>
          <cell r="H52">
            <v>47528044.449124455</v>
          </cell>
          <cell r="I52">
            <v>55672560.449124455</v>
          </cell>
          <cell r="J52">
            <v>63034555.310494319</v>
          </cell>
          <cell r="K52">
            <v>70424797.898655683</v>
          </cell>
          <cell r="L52">
            <v>78648247.295243099</v>
          </cell>
          <cell r="M52">
            <v>84958482.820795611</v>
          </cell>
          <cell r="N52">
            <v>84958482.820795611</v>
          </cell>
        </row>
        <row r="53">
          <cell r="B53">
            <v>776932311.27673209</v>
          </cell>
          <cell r="C53">
            <v>1438732028.3267322</v>
          </cell>
          <cell r="D53">
            <v>2058503822.2567322</v>
          </cell>
          <cell r="E53">
            <v>2798112178.776732</v>
          </cell>
          <cell r="F53">
            <v>3522585333.9567318</v>
          </cell>
          <cell r="G53">
            <v>4077190062.2500019</v>
          </cell>
          <cell r="H53">
            <v>4641518235.8955641</v>
          </cell>
          <cell r="I53">
            <v>5289112948.6272383</v>
          </cell>
          <cell r="J53">
            <v>5940915868.7169371</v>
          </cell>
          <cell r="K53">
            <v>6634938372.9803829</v>
          </cell>
          <cell r="L53">
            <v>7339116011.1050758</v>
          </cell>
          <cell r="M53">
            <v>8050647999.6973495</v>
          </cell>
          <cell r="N53">
            <v>8050647999.6973476</v>
          </cell>
        </row>
        <row r="54">
          <cell r="A54" t="str">
            <v>Depreciation</v>
          </cell>
          <cell r="B54">
            <v>-156102137.03</v>
          </cell>
          <cell r="C54">
            <v>-300600271.61000001</v>
          </cell>
          <cell r="D54">
            <v>-466635004.54000002</v>
          </cell>
          <cell r="E54">
            <v>-636007066.23000002</v>
          </cell>
          <cell r="F54">
            <v>-810025538.17000008</v>
          </cell>
          <cell r="G54">
            <v>-986484504.05154943</v>
          </cell>
          <cell r="H54">
            <v>-1173053107.4283071</v>
          </cell>
          <cell r="I54">
            <v>-1367484399.4283071</v>
          </cell>
          <cell r="J54">
            <v>-1563760062.6961064</v>
          </cell>
          <cell r="K54">
            <v>-1764234753.0472391</v>
          </cell>
          <cell r="L54">
            <v>-1967316767.2925968</v>
          </cell>
          <cell r="M54">
            <v>-2173082968.0571795</v>
          </cell>
          <cell r="N54">
            <v>-2173082968.0571795</v>
          </cell>
        </row>
        <row r="55">
          <cell r="A55" t="str">
            <v>Exchange Gain/(Loss) on the term loan</v>
          </cell>
          <cell r="B55">
            <v>42236520.060000002</v>
          </cell>
          <cell r="C55">
            <v>44663426.370000005</v>
          </cell>
          <cell r="D55">
            <v>20663229.459999997</v>
          </cell>
          <cell r="E55">
            <v>14223574.329999996</v>
          </cell>
          <cell r="F55">
            <v>15093366.949999996</v>
          </cell>
          <cell r="G55">
            <v>14918366.949999996</v>
          </cell>
          <cell r="H55">
            <v>14668366.949999996</v>
          </cell>
          <cell r="I55">
            <v>14418366.949999996</v>
          </cell>
          <cell r="J55">
            <v>14068366.949999996</v>
          </cell>
          <cell r="K55">
            <v>13718366.949999996</v>
          </cell>
          <cell r="L55">
            <v>12968366.949999996</v>
          </cell>
          <cell r="M55">
            <v>12218366.949999996</v>
          </cell>
          <cell r="N55">
            <v>12218366.949999996</v>
          </cell>
        </row>
        <row r="56">
          <cell r="B56">
            <v>663066694.30673218</v>
          </cell>
          <cell r="C56">
            <v>1182795183.0867324</v>
          </cell>
          <cell r="D56">
            <v>1612532047.1767325</v>
          </cell>
          <cell r="E56">
            <v>2176328686.8767323</v>
          </cell>
          <cell r="F56">
            <v>2727653162.7367325</v>
          </cell>
          <cell r="G56">
            <v>3105623925.1484532</v>
          </cell>
          <cell r="H56">
            <v>3483133495.4172578</v>
          </cell>
          <cell r="I56">
            <v>3936046916.1489325</v>
          </cell>
          <cell r="J56">
            <v>4391224172.9708319</v>
          </cell>
          <cell r="K56">
            <v>4884421986.8831453</v>
          </cell>
          <cell r="L56">
            <v>5384767610.7624807</v>
          </cell>
          <cell r="M56">
            <v>5889783398.5901718</v>
          </cell>
          <cell r="N56">
            <v>5889783398.590168</v>
          </cell>
        </row>
        <row r="57">
          <cell r="A57" t="str">
            <v>LESS- Dividend</v>
          </cell>
          <cell r="B57">
            <v>0</v>
          </cell>
          <cell r="C57">
            <v>0</v>
          </cell>
          <cell r="D57">
            <v>0</v>
          </cell>
          <cell r="E57">
            <v>0</v>
          </cell>
          <cell r="F57">
            <v>0</v>
          </cell>
          <cell r="G57">
            <v>0</v>
          </cell>
          <cell r="H57">
            <v>0</v>
          </cell>
          <cell r="I57">
            <v>0</v>
          </cell>
          <cell r="J57">
            <v>0</v>
          </cell>
          <cell r="K57">
            <v>0</v>
          </cell>
          <cell r="L57">
            <v>0</v>
          </cell>
          <cell r="M57">
            <v>0</v>
          </cell>
          <cell r="N57">
            <v>0</v>
          </cell>
        </row>
        <row r="58">
          <cell r="A58" t="str">
            <v>Gross contribution from International Business Unit</v>
          </cell>
          <cell r="B58">
            <v>9860201</v>
          </cell>
          <cell r="C58">
            <v>14163284.629999965</v>
          </cell>
          <cell r="D58">
            <v>122886072.90000004</v>
          </cell>
          <cell r="E58">
            <v>161696860.73000014</v>
          </cell>
          <cell r="F58">
            <v>204896338.13999993</v>
          </cell>
          <cell r="G58">
            <v>232065344.27352139</v>
          </cell>
          <cell r="H58">
            <v>258350623.75725171</v>
          </cell>
          <cell r="I58">
            <v>285022077.75725174</v>
          </cell>
          <cell r="J58">
            <v>312019434.94262481</v>
          </cell>
          <cell r="K58">
            <v>340846612.6984778</v>
          </cell>
          <cell r="L58">
            <v>370109855.88816732</v>
          </cell>
          <cell r="M58">
            <v>400641273.66426229</v>
          </cell>
          <cell r="N58">
            <v>400641273.66426229</v>
          </cell>
        </row>
        <row r="59">
          <cell r="A59" t="str">
            <v>Gross contribution from Internet Unit</v>
          </cell>
          <cell r="B59">
            <v>734627.39999999944</v>
          </cell>
          <cell r="C59">
            <v>2153922.4</v>
          </cell>
          <cell r="D59">
            <v>4277276.4000000004</v>
          </cell>
          <cell r="E59">
            <v>9515376.7900000121</v>
          </cell>
          <cell r="F59">
            <v>10773476.270000013</v>
          </cell>
          <cell r="G59">
            <v>12357638.675173007</v>
          </cell>
          <cell r="H59">
            <v>13993884.410346001</v>
          </cell>
          <cell r="I59">
            <v>15578046.410346001</v>
          </cell>
          <cell r="J59">
            <v>17162208.815518998</v>
          </cell>
          <cell r="K59">
            <v>18746371.220691994</v>
          </cell>
          <cell r="L59">
            <v>20399163.485864989</v>
          </cell>
          <cell r="M59">
            <v>23205639.081037983</v>
          </cell>
          <cell r="N59">
            <v>23205639.081037976</v>
          </cell>
        </row>
        <row r="60">
          <cell r="A60" t="str">
            <v>Extra Ordinary Item-Impairment</v>
          </cell>
          <cell r="B60">
            <v>0</v>
          </cell>
          <cell r="C60">
            <v>0</v>
          </cell>
          <cell r="D60">
            <v>0</v>
          </cell>
          <cell r="E60">
            <v>0</v>
          </cell>
          <cell r="F60">
            <v>0</v>
          </cell>
          <cell r="G60">
            <v>0</v>
          </cell>
          <cell r="H60">
            <v>0</v>
          </cell>
          <cell r="I60">
            <v>0</v>
          </cell>
          <cell r="J60">
            <v>0</v>
          </cell>
          <cell r="K60">
            <v>0</v>
          </cell>
          <cell r="L60">
            <v>0</v>
          </cell>
          <cell r="M60">
            <v>0</v>
          </cell>
          <cell r="N60">
            <v>0</v>
          </cell>
        </row>
        <row r="61">
          <cell r="B61">
            <v>673661522.70673215</v>
          </cell>
          <cell r="C61">
            <v>1199112390.1167321</v>
          </cell>
          <cell r="D61">
            <v>1739695396.4767323</v>
          </cell>
          <cell r="E61">
            <v>2347540924.3967323</v>
          </cell>
          <cell r="F61">
            <v>2943322977.1467323</v>
          </cell>
          <cell r="G61">
            <v>3350046908.0971475</v>
          </cell>
          <cell r="H61">
            <v>3755478003.5848556</v>
          </cell>
          <cell r="I61">
            <v>4236647040.3165302</v>
          </cell>
          <cell r="J61">
            <v>4720405816.7289753</v>
          </cell>
          <cell r="K61">
            <v>5244014970.8023148</v>
          </cell>
          <cell r="L61">
            <v>5775276630.1365128</v>
          </cell>
          <cell r="M61">
            <v>6313630311.3354721</v>
          </cell>
          <cell r="N61">
            <v>6313630311.3354683</v>
          </cell>
        </row>
        <row r="62">
          <cell r="A62" t="str">
            <v>LESS- Tax</v>
          </cell>
          <cell r="B62">
            <v>-3740962.45</v>
          </cell>
          <cell r="C62">
            <v>-6532195.9000000004</v>
          </cell>
          <cell r="D62">
            <v>-10971100.780000001</v>
          </cell>
          <cell r="E62">
            <v>-12977878.040000001</v>
          </cell>
          <cell r="F62">
            <v>-13629057.24</v>
          </cell>
          <cell r="G62">
            <v>-14441978.187329207</v>
          </cell>
          <cell r="H62">
            <v>-15446614.445465447</v>
          </cell>
          <cell r="I62">
            <v>-18093582.445465446</v>
          </cell>
          <cell r="J62">
            <v>-20486230.775410652</v>
          </cell>
          <cell r="K62">
            <v>-22888059.616563097</v>
          </cell>
          <cell r="L62">
            <v>-25560680.670454007</v>
          </cell>
          <cell r="M62">
            <v>-27611507.216258574</v>
          </cell>
          <cell r="N62">
            <v>-27611507.216258574</v>
          </cell>
        </row>
        <row r="63">
          <cell r="A63" t="str">
            <v xml:space="preserve">            Economic service charge</v>
          </cell>
          <cell r="B63">
            <v>-2302201</v>
          </cell>
          <cell r="C63">
            <v>-4604402</v>
          </cell>
          <cell r="D63">
            <v>-6906603</v>
          </cell>
          <cell r="E63">
            <v>-9208804</v>
          </cell>
          <cell r="F63">
            <v>-11511005</v>
          </cell>
          <cell r="G63">
            <v>-13813206</v>
          </cell>
          <cell r="H63">
            <v>-16115407</v>
          </cell>
          <cell r="I63">
            <v>-18417608</v>
          </cell>
          <cell r="J63">
            <v>-20719809</v>
          </cell>
          <cell r="K63">
            <v>-23022010</v>
          </cell>
          <cell r="L63">
            <v>-25324211</v>
          </cell>
          <cell r="M63">
            <v>-27626412</v>
          </cell>
          <cell r="N63">
            <v>-27626412</v>
          </cell>
        </row>
        <row r="64">
          <cell r="B64">
            <v>667618359.25673211</v>
          </cell>
          <cell r="C64">
            <v>1187975792.2167323</v>
          </cell>
          <cell r="D64">
            <v>1721817692.6967325</v>
          </cell>
          <cell r="E64">
            <v>2325354242.3567324</v>
          </cell>
          <cell r="F64">
            <v>2918182914.9067321</v>
          </cell>
          <cell r="G64">
            <v>3321791723.9098182</v>
          </cell>
          <cell r="H64">
            <v>3723915982.13939</v>
          </cell>
          <cell r="I64">
            <v>4200135849.8710647</v>
          </cell>
          <cell r="J64">
            <v>4679199776.9535646</v>
          </cell>
          <cell r="K64">
            <v>5198104901.1857519</v>
          </cell>
          <cell r="L64">
            <v>5724391738.4660597</v>
          </cell>
          <cell r="M64">
            <v>6258392392.1192141</v>
          </cell>
          <cell r="N64">
            <v>6258392392.1192093</v>
          </cell>
        </row>
      </sheetData>
      <sheetData sheetId="19">
        <row r="125">
          <cell r="A125" t="str">
            <v>Transport &amp; Traveling</v>
          </cell>
          <cell r="B125">
            <v>5971000</v>
          </cell>
          <cell r="C125">
            <v>8019000</v>
          </cell>
          <cell r="D125">
            <v>4712000</v>
          </cell>
          <cell r="E125">
            <v>6350000</v>
          </cell>
          <cell r="F125">
            <v>4635000</v>
          </cell>
          <cell r="G125">
            <v>3051134.1625530962</v>
          </cell>
          <cell r="H125">
            <v>3051134.1649497831</v>
          </cell>
          <cell r="I125">
            <v>3068591.98</v>
          </cell>
          <cell r="J125">
            <v>3088442.6412364333</v>
          </cell>
          <cell r="K125">
            <v>3248970.3220876348</v>
          </cell>
          <cell r="L125">
            <v>3342843.1865419205</v>
          </cell>
          <cell r="M125">
            <v>3419634.2436491242</v>
          </cell>
        </row>
        <row r="126">
          <cell r="A126" t="str">
            <v>Hiring Charges- Vehicles</v>
          </cell>
          <cell r="B126">
            <v>1883000</v>
          </cell>
          <cell r="C126">
            <v>2579000</v>
          </cell>
          <cell r="D126">
            <v>2515000</v>
          </cell>
          <cell r="E126">
            <v>2364000</v>
          </cell>
          <cell r="F126">
            <v>2335000</v>
          </cell>
          <cell r="G126">
            <v>3015193.7460520505</v>
          </cell>
          <cell r="H126">
            <v>3015193.7484205058</v>
          </cell>
          <cell r="I126">
            <v>3032445.92</v>
          </cell>
          <cell r="J126">
            <v>3052062.7546264175</v>
          </cell>
          <cell r="K126">
            <v>3210699.5216723369</v>
          </cell>
          <cell r="L126">
            <v>3303466.623591484</v>
          </cell>
          <cell r="M126">
            <v>3379353.1309709633</v>
          </cell>
        </row>
        <row r="127">
          <cell r="A127" t="str">
            <v>Hiring Charges- furniture</v>
          </cell>
          <cell r="B127">
            <v>0</v>
          </cell>
          <cell r="C127">
            <v>0</v>
          </cell>
          <cell r="D127">
            <v>0</v>
          </cell>
          <cell r="E127">
            <v>0</v>
          </cell>
          <cell r="F127">
            <v>0</v>
          </cell>
          <cell r="G127">
            <v>3750</v>
          </cell>
          <cell r="H127">
            <v>3750</v>
          </cell>
          <cell r="I127">
            <v>3750</v>
          </cell>
          <cell r="J127">
            <v>3750</v>
          </cell>
          <cell r="K127">
            <v>3750</v>
          </cell>
          <cell r="L127">
            <v>3750</v>
          </cell>
          <cell r="M127">
            <v>3750</v>
          </cell>
        </row>
        <row r="128">
          <cell r="A128" t="str">
            <v>Hiring Charges- office equipment</v>
          </cell>
          <cell r="B128">
            <v>39000</v>
          </cell>
          <cell r="C128">
            <v>14000</v>
          </cell>
          <cell r="D128">
            <v>200000</v>
          </cell>
          <cell r="E128">
            <v>86000</v>
          </cell>
          <cell r="F128">
            <v>36000</v>
          </cell>
          <cell r="G128">
            <v>40485.025324492664</v>
          </cell>
          <cell r="H128">
            <v>40485.025356293932</v>
          </cell>
          <cell r="I128">
            <v>40716.67</v>
          </cell>
          <cell r="J128">
            <v>40980.065733679163</v>
          </cell>
          <cell r="K128">
            <v>43110.082598983063</v>
          </cell>
          <cell r="L128">
            <v>44355.667057823877</v>
          </cell>
          <cell r="M128">
            <v>45374.595667989706</v>
          </cell>
        </row>
        <row r="129">
          <cell r="A129" t="str">
            <v>Hiring Charges- Venues</v>
          </cell>
          <cell r="B129">
            <v>0</v>
          </cell>
          <cell r="C129">
            <v>0</v>
          </cell>
          <cell r="D129">
            <v>0</v>
          </cell>
          <cell r="E129">
            <v>0</v>
          </cell>
          <cell r="F129">
            <v>0</v>
          </cell>
          <cell r="G129">
            <v>0</v>
          </cell>
          <cell r="H129">
            <v>0</v>
          </cell>
          <cell r="J129">
            <v>0</v>
          </cell>
          <cell r="K129">
            <v>0</v>
          </cell>
          <cell r="L129">
            <v>0</v>
          </cell>
          <cell r="M129">
            <v>0</v>
          </cell>
        </row>
        <row r="130">
          <cell r="A130" t="str">
            <v>Maintenance - Vehicles</v>
          </cell>
          <cell r="B130">
            <v>998000</v>
          </cell>
          <cell r="C130">
            <v>3013000</v>
          </cell>
          <cell r="D130">
            <v>1897000</v>
          </cell>
          <cell r="E130">
            <v>2808000</v>
          </cell>
          <cell r="F130">
            <v>2397000</v>
          </cell>
          <cell r="G130">
            <v>2023357.9334951798</v>
          </cell>
          <cell r="H130">
            <v>2023357.9350845416</v>
          </cell>
          <cell r="I130">
            <v>2034935.08</v>
          </cell>
          <cell r="J130">
            <v>2048099.0305131488</v>
          </cell>
          <cell r="K130">
            <v>2154552.8733438668</v>
          </cell>
          <cell r="L130">
            <v>2216804.6115219616</v>
          </cell>
          <cell r="M130">
            <v>2267728.5585991787</v>
          </cell>
        </row>
        <row r="131">
          <cell r="A131" t="str">
            <v>Maintenance - Buildings</v>
          </cell>
          <cell r="B131">
            <v>2284000</v>
          </cell>
          <cell r="C131">
            <v>763000</v>
          </cell>
          <cell r="D131">
            <v>11697000</v>
          </cell>
          <cell r="E131">
            <v>3084000</v>
          </cell>
          <cell r="F131">
            <v>4827000</v>
          </cell>
          <cell r="G131">
            <v>4373760.6850545863</v>
          </cell>
          <cell r="H131">
            <v>4373760.6884902054</v>
          </cell>
          <cell r="I131">
            <v>4398786.24</v>
          </cell>
          <cell r="J131">
            <v>4427241.8984627286</v>
          </cell>
          <cell r="K131">
            <v>4657356.2172583565</v>
          </cell>
          <cell r="L131">
            <v>4791921.7335777227</v>
          </cell>
          <cell r="M131">
            <v>4902000.7037722776</v>
          </cell>
        </row>
        <row r="132">
          <cell r="A132" t="str">
            <v>Maintenance- Equipment</v>
          </cell>
          <cell r="B132">
            <v>569000</v>
          </cell>
          <cell r="C132">
            <v>852000</v>
          </cell>
          <cell r="D132">
            <v>698000</v>
          </cell>
          <cell r="E132">
            <v>476000</v>
          </cell>
          <cell r="F132">
            <v>760000</v>
          </cell>
          <cell r="G132">
            <v>551222.86948212457</v>
          </cell>
          <cell r="H132">
            <v>551222.86991511402</v>
          </cell>
          <cell r="I132">
            <v>554376.82999999996</v>
          </cell>
          <cell r="J132">
            <v>557963.08003341465</v>
          </cell>
          <cell r="K132">
            <v>586964.27242807066</v>
          </cell>
          <cell r="L132">
            <v>603923.49708166614</v>
          </cell>
          <cell r="M132">
            <v>617796.69458596036</v>
          </cell>
        </row>
        <row r="133">
          <cell r="A133" t="str">
            <v>Maintenance- Hardware/Software</v>
          </cell>
          <cell r="B133">
            <v>8134000</v>
          </cell>
          <cell r="C133">
            <v>11917000</v>
          </cell>
          <cell r="D133">
            <v>14850000</v>
          </cell>
          <cell r="E133">
            <v>10286000</v>
          </cell>
          <cell r="F133">
            <v>30184000</v>
          </cell>
          <cell r="G133">
            <v>16287934.863109319</v>
          </cell>
          <cell r="H133">
            <v>16294164.633419571</v>
          </cell>
          <cell r="I133">
            <v>16376240.57</v>
          </cell>
          <cell r="J133">
            <v>16469773.004646994</v>
          </cell>
          <cell r="K133">
            <v>17222236.262105376</v>
          </cell>
          <cell r="L133">
            <v>17662460.00781174</v>
          </cell>
          <cell r="M133">
            <v>18022665.963995166</v>
          </cell>
        </row>
        <row r="134">
          <cell r="A134" t="str">
            <v>Telephones</v>
          </cell>
          <cell r="B134">
            <v>1500000</v>
          </cell>
          <cell r="C134">
            <v>1500000</v>
          </cell>
          <cell r="D134">
            <v>1200000</v>
          </cell>
          <cell r="E134">
            <v>912000</v>
          </cell>
          <cell r="F134">
            <v>721000</v>
          </cell>
          <cell r="G134">
            <v>1727844.3724567187</v>
          </cell>
          <cell r="H134">
            <v>1727844.3738139526</v>
          </cell>
          <cell r="I134">
            <v>1737730.66</v>
          </cell>
          <cell r="J134">
            <v>1748972.0061508019</v>
          </cell>
          <cell r="K134">
            <v>1839878.1529163001</v>
          </cell>
          <cell r="L134">
            <v>1893037.9590514745</v>
          </cell>
          <cell r="M134">
            <v>1936524.4099280427</v>
          </cell>
        </row>
        <row r="135">
          <cell r="A135" t="str">
            <v>Office rent</v>
          </cell>
          <cell r="B135">
            <v>5788000</v>
          </cell>
          <cell r="C135">
            <v>7345000</v>
          </cell>
          <cell r="D135">
            <v>6465000</v>
          </cell>
          <cell r="E135">
            <v>6988000</v>
          </cell>
          <cell r="F135">
            <v>17252000</v>
          </cell>
          <cell r="G135">
            <v>5332321.3016487528</v>
          </cell>
          <cell r="H135">
            <v>5332321.3058373276</v>
          </cell>
          <cell r="I135">
            <v>5362831.5</v>
          </cell>
          <cell r="J135">
            <v>5397523.5461311117</v>
          </cell>
          <cell r="K135">
            <v>5678070.0991515378</v>
          </cell>
          <cell r="L135">
            <v>5842127.2163113812</v>
          </cell>
          <cell r="M135">
            <v>5976331.2754492573</v>
          </cell>
        </row>
        <row r="136">
          <cell r="A136" t="str">
            <v>Rent Vehicle</v>
          </cell>
          <cell r="B136">
            <v>0</v>
          </cell>
          <cell r="C136">
            <v>0</v>
          </cell>
          <cell r="D136">
            <v>0</v>
          </cell>
          <cell r="E136">
            <v>0</v>
          </cell>
          <cell r="F136">
            <v>0</v>
          </cell>
          <cell r="G136">
            <v>0</v>
          </cell>
          <cell r="H136">
            <v>0</v>
          </cell>
          <cell r="J136">
            <v>0</v>
          </cell>
          <cell r="K136">
            <v>0</v>
          </cell>
          <cell r="L136">
            <v>0</v>
          </cell>
          <cell r="M136">
            <v>0</v>
          </cell>
        </row>
        <row r="137">
          <cell r="A137" t="str">
            <v>Electricity</v>
          </cell>
          <cell r="B137">
            <v>5685000</v>
          </cell>
          <cell r="C137">
            <v>5698000</v>
          </cell>
          <cell r="D137">
            <v>5698000</v>
          </cell>
          <cell r="E137">
            <v>5683000</v>
          </cell>
          <cell r="F137">
            <v>3157000</v>
          </cell>
          <cell r="G137">
            <v>5681274.9151943251</v>
          </cell>
          <cell r="H137">
            <v>5681274.9196570059</v>
          </cell>
          <cell r="I137">
            <v>5713781.7400000002</v>
          </cell>
          <cell r="J137">
            <v>5750744.0741284387</v>
          </cell>
          <cell r="K137">
            <v>6049649.9359575752</v>
          </cell>
          <cell r="L137">
            <v>6224443.1510796873</v>
          </cell>
          <cell r="M137">
            <v>6367429.6876301989</v>
          </cell>
        </row>
        <row r="138">
          <cell r="A138" t="str">
            <v>Water</v>
          </cell>
          <cell r="B138">
            <v>158000</v>
          </cell>
          <cell r="C138">
            <v>178000</v>
          </cell>
          <cell r="D138">
            <v>230000</v>
          </cell>
          <cell r="E138">
            <v>230000</v>
          </cell>
          <cell r="F138">
            <v>230000</v>
          </cell>
          <cell r="G138">
            <v>158761.90565163203</v>
          </cell>
          <cell r="H138">
            <v>158761.9057763406</v>
          </cell>
          <cell r="I138">
            <v>159670.29999999999</v>
          </cell>
          <cell r="J138">
            <v>160703.20513476373</v>
          </cell>
          <cell r="K138">
            <v>169056.05989761301</v>
          </cell>
          <cell r="L138">
            <v>173940.61562533263</v>
          </cell>
          <cell r="M138">
            <v>177936.34112077972</v>
          </cell>
        </row>
        <row r="139">
          <cell r="A139" t="str">
            <v>Insurance</v>
          </cell>
          <cell r="B139">
            <v>180000</v>
          </cell>
          <cell r="C139">
            <v>-1084000</v>
          </cell>
          <cell r="D139">
            <v>177000</v>
          </cell>
          <cell r="E139">
            <v>206000</v>
          </cell>
          <cell r="F139">
            <v>3179000</v>
          </cell>
          <cell r="G139">
            <v>723914.95992057829</v>
          </cell>
          <cell r="H139">
            <v>723914.96048921847</v>
          </cell>
          <cell r="I139">
            <v>728057.02</v>
          </cell>
          <cell r="J139">
            <v>732766.80464842403</v>
          </cell>
          <cell r="K139">
            <v>770853.75312672404</v>
          </cell>
          <cell r="L139">
            <v>793126.11720139673</v>
          </cell>
          <cell r="M139">
            <v>811345.63560549868</v>
          </cell>
        </row>
        <row r="140">
          <cell r="A140" t="str">
            <v>Internet&amp; Email</v>
          </cell>
          <cell r="B140">
            <v>26000</v>
          </cell>
          <cell r="C140">
            <v>26000</v>
          </cell>
          <cell r="D140">
            <v>26000</v>
          </cell>
          <cell r="E140">
            <v>26000</v>
          </cell>
          <cell r="F140">
            <v>0</v>
          </cell>
          <cell r="G140">
            <v>65467.927608476261</v>
          </cell>
          <cell r="H140">
            <v>65467.927659901776</v>
          </cell>
          <cell r="I140">
            <v>65842.52</v>
          </cell>
          <cell r="J140">
            <v>66268.452479391563</v>
          </cell>
          <cell r="K140">
            <v>69712.881347222501</v>
          </cell>
          <cell r="L140">
            <v>71727.103458436046</v>
          </cell>
          <cell r="M140">
            <v>73374.802674476436</v>
          </cell>
        </row>
        <row r="141">
          <cell r="A141" t="str">
            <v>Stock Exchange Link</v>
          </cell>
          <cell r="B141">
            <v>0</v>
          </cell>
          <cell r="C141">
            <v>0</v>
          </cell>
          <cell r="D141">
            <v>0</v>
          </cell>
          <cell r="E141">
            <v>0</v>
          </cell>
          <cell r="F141">
            <v>125000</v>
          </cell>
          <cell r="G141">
            <v>65467.927659901776</v>
          </cell>
          <cell r="H141">
            <v>65842.518595450223</v>
          </cell>
          <cell r="I141">
            <v>66268.45</v>
          </cell>
          <cell r="J141">
            <v>69712.881347222501</v>
          </cell>
          <cell r="K141">
            <v>71727.103458436046</v>
          </cell>
          <cell r="L141">
            <v>73374.802674476436</v>
          </cell>
          <cell r="M141">
            <v>807603.6834031645</v>
          </cell>
        </row>
        <row r="142">
          <cell r="A142" t="str">
            <v>Board of investment Fee of Sri Lanka</v>
          </cell>
          <cell r="B142">
            <v>35000</v>
          </cell>
          <cell r="C142">
            <v>16000</v>
          </cell>
          <cell r="D142">
            <v>16000</v>
          </cell>
          <cell r="E142">
            <v>16000</v>
          </cell>
          <cell r="F142">
            <v>16000</v>
          </cell>
          <cell r="G142">
            <v>45498.012390686163</v>
          </cell>
          <cell r="H142">
            <v>45498.012426425164</v>
          </cell>
          <cell r="I142">
            <v>45758.34</v>
          </cell>
          <cell r="J142">
            <v>46054.350307990899</v>
          </cell>
          <cell r="K142">
            <v>48448.112765917227</v>
          </cell>
          <cell r="L142">
            <v>49847.929529961591</v>
          </cell>
          <cell r="M142">
            <v>50993.025183452592</v>
          </cell>
        </row>
        <row r="143">
          <cell r="A143" t="str">
            <v>Postage</v>
          </cell>
          <cell r="B143">
            <v>31000</v>
          </cell>
          <cell r="C143">
            <v>366000</v>
          </cell>
          <cell r="D143">
            <v>793000</v>
          </cell>
          <cell r="E143">
            <v>37000</v>
          </cell>
          <cell r="F143">
            <v>1149000</v>
          </cell>
          <cell r="G143">
            <v>96745.575687546923</v>
          </cell>
          <cell r="H143">
            <v>96745.575763541245</v>
          </cell>
          <cell r="I143">
            <v>97299.13</v>
          </cell>
          <cell r="J143">
            <v>97928.5555422334</v>
          </cell>
          <cell r="K143">
            <v>103018.57848791109</v>
          </cell>
          <cell r="L143">
            <v>105995.10584764855</v>
          </cell>
          <cell r="M143">
            <v>108430.00206383958</v>
          </cell>
        </row>
        <row r="144">
          <cell r="A144" t="str">
            <v>Courier  Charges</v>
          </cell>
          <cell r="B144">
            <v>265000</v>
          </cell>
          <cell r="C144">
            <v>113000</v>
          </cell>
          <cell r="D144">
            <v>151000</v>
          </cell>
          <cell r="E144">
            <v>243000</v>
          </cell>
          <cell r="F144">
            <v>248000</v>
          </cell>
          <cell r="G144">
            <v>849453.99073206354</v>
          </cell>
          <cell r="H144">
            <v>849453.99139931554</v>
          </cell>
          <cell r="I144">
            <v>854314.35</v>
          </cell>
          <cell r="J144">
            <v>859840.89423000219</v>
          </cell>
          <cell r="K144">
            <v>904532.76022383105</v>
          </cell>
          <cell r="L144">
            <v>930667.52686595684</v>
          </cell>
          <cell r="M144">
            <v>952046.6162265063</v>
          </cell>
        </row>
        <row r="145">
          <cell r="A145" t="str">
            <v>Subsistence /Meal expenses</v>
          </cell>
          <cell r="B145">
            <v>3088000</v>
          </cell>
          <cell r="C145">
            <v>4847000</v>
          </cell>
          <cell r="D145">
            <v>5575000</v>
          </cell>
          <cell r="E145">
            <v>6092000</v>
          </cell>
          <cell r="F145">
            <v>3221000</v>
          </cell>
          <cell r="G145">
            <v>5239659.748776854</v>
          </cell>
          <cell r="H145">
            <v>5239659.7528926432</v>
          </cell>
          <cell r="I145">
            <v>5269639.76</v>
          </cell>
          <cell r="J145">
            <v>5303728.9517782731</v>
          </cell>
          <cell r="K145">
            <v>5579400.3523491099</v>
          </cell>
          <cell r="L145">
            <v>5740606.5934315836</v>
          </cell>
          <cell r="M145">
            <v>5872478.5431900825</v>
          </cell>
        </row>
        <row r="146">
          <cell r="A146" t="str">
            <v>Security charges</v>
          </cell>
          <cell r="B146">
            <v>4565000</v>
          </cell>
          <cell r="C146">
            <v>3012000</v>
          </cell>
          <cell r="D146">
            <v>3010000</v>
          </cell>
          <cell r="E146">
            <v>3036000</v>
          </cell>
          <cell r="F146">
            <v>1020000</v>
          </cell>
          <cell r="G146">
            <v>4564512.8890621848</v>
          </cell>
          <cell r="H146">
            <v>4564512.8918621354</v>
          </cell>
          <cell r="I146">
            <v>4584908.13</v>
          </cell>
          <cell r="J146">
            <v>4608098.8299133666</v>
          </cell>
          <cell r="K146">
            <v>4795636.6296168603</v>
          </cell>
          <cell r="L146">
            <v>4905304.3850984797</v>
          </cell>
          <cell r="M146">
            <v>4995016.17692421</v>
          </cell>
        </row>
        <row r="147">
          <cell r="A147" t="str">
            <v>Subscription</v>
          </cell>
          <cell r="B147">
            <v>144000</v>
          </cell>
          <cell r="C147">
            <v>144000</v>
          </cell>
          <cell r="D147">
            <v>156000</v>
          </cell>
          <cell r="E147">
            <v>135000</v>
          </cell>
          <cell r="F147">
            <v>137000</v>
          </cell>
          <cell r="G147">
            <v>188696.78298070389</v>
          </cell>
          <cell r="H147">
            <v>188696.78312892653</v>
          </cell>
          <cell r="I147">
            <v>189776.46</v>
          </cell>
          <cell r="J147">
            <v>191004.11839448294</v>
          </cell>
          <cell r="K147">
            <v>200931.9207598264</v>
          </cell>
          <cell r="L147">
            <v>206737.46931587067</v>
          </cell>
          <cell r="M147">
            <v>211486.59690772061</v>
          </cell>
        </row>
        <row r="148">
          <cell r="A148" t="str">
            <v>Staff Training</v>
          </cell>
          <cell r="B148">
            <v>3349000</v>
          </cell>
          <cell r="C148">
            <v>4418000</v>
          </cell>
          <cell r="D148">
            <v>1791000</v>
          </cell>
          <cell r="E148">
            <v>6242000</v>
          </cell>
          <cell r="F148">
            <v>6165000</v>
          </cell>
          <cell r="G148">
            <v>8936179.874921957</v>
          </cell>
          <cell r="H148">
            <v>8936179.8819413874</v>
          </cell>
          <cell r="I148">
            <v>8987310.4399999995</v>
          </cell>
          <cell r="J148">
            <v>9045449.1690964922</v>
          </cell>
          <cell r="K148">
            <v>9515603.5951444283</v>
          </cell>
          <cell r="L148">
            <v>9790538.9986521285</v>
          </cell>
          <cell r="M148">
            <v>10015445.103246747</v>
          </cell>
        </row>
        <row r="149">
          <cell r="A149" t="str">
            <v>Foreign Travel</v>
          </cell>
          <cell r="B149">
            <v>1256000</v>
          </cell>
          <cell r="C149">
            <v>627000</v>
          </cell>
          <cell r="D149">
            <v>1851000</v>
          </cell>
          <cell r="E149">
            <v>973000</v>
          </cell>
          <cell r="F149">
            <v>3279000</v>
          </cell>
          <cell r="G149">
            <v>19405192.983264111</v>
          </cell>
          <cell r="H149">
            <v>19405192.986724421</v>
          </cell>
          <cell r="I149">
            <v>4430398.3899999997</v>
          </cell>
          <cell r="J149">
            <v>4459058.5426777871</v>
          </cell>
          <cell r="K149">
            <v>4690826.5920754075</v>
          </cell>
          <cell r="L149">
            <v>4826359.1716938978</v>
          </cell>
          <cell r="M149">
            <v>4937229.2311287886</v>
          </cell>
        </row>
        <row r="150">
          <cell r="A150" t="str">
            <v>Research &amp; devolopment expenses</v>
          </cell>
          <cell r="B150">
            <v>0</v>
          </cell>
          <cell r="C150">
            <v>0</v>
          </cell>
          <cell r="D150">
            <v>0</v>
          </cell>
          <cell r="E150">
            <v>0</v>
          </cell>
          <cell r="F150">
            <v>0</v>
          </cell>
          <cell r="G150">
            <v>0</v>
          </cell>
          <cell r="H150">
            <v>0</v>
          </cell>
          <cell r="J150">
            <v>0</v>
          </cell>
          <cell r="K150">
            <v>0</v>
          </cell>
          <cell r="L150">
            <v>0</v>
          </cell>
          <cell r="M150">
            <v>0</v>
          </cell>
        </row>
        <row r="151">
          <cell r="A151" t="str">
            <v>Consultation  Expenses</v>
          </cell>
          <cell r="B151">
            <v>310000</v>
          </cell>
          <cell r="C151">
            <v>1159000</v>
          </cell>
          <cell r="D151">
            <v>1950000</v>
          </cell>
          <cell r="E151">
            <v>102000</v>
          </cell>
          <cell r="F151">
            <v>1532000</v>
          </cell>
          <cell r="G151">
            <v>4190719.9515658673</v>
          </cell>
          <cell r="H151">
            <v>4190719.9548577066</v>
          </cell>
          <cell r="I151">
            <v>4214698.2</v>
          </cell>
          <cell r="J151">
            <v>4241962.9902692204</v>
          </cell>
          <cell r="K151">
            <v>4462447.0853897082</v>
          </cell>
          <cell r="L151">
            <v>4591381.0702689681</v>
          </cell>
          <cell r="M151">
            <v>4696853.264533842</v>
          </cell>
        </row>
        <row r="152">
          <cell r="A152" t="str">
            <v>License fee</v>
          </cell>
          <cell r="B152">
            <v>0</v>
          </cell>
          <cell r="C152">
            <v>0</v>
          </cell>
          <cell r="D152">
            <v>0</v>
          </cell>
          <cell r="E152">
            <v>0</v>
          </cell>
          <cell r="F152">
            <v>0</v>
          </cell>
          <cell r="G152">
            <v>3750000</v>
          </cell>
          <cell r="H152">
            <v>3750000</v>
          </cell>
          <cell r="I152">
            <v>3750000</v>
          </cell>
          <cell r="J152">
            <v>3750000</v>
          </cell>
          <cell r="K152">
            <v>3750000</v>
          </cell>
          <cell r="L152">
            <v>3750000</v>
          </cell>
          <cell r="M152">
            <v>3750000</v>
          </cell>
        </row>
        <row r="153">
          <cell r="A153" t="str">
            <v>Stamp duty on shares</v>
          </cell>
          <cell r="B153">
            <v>0</v>
          </cell>
          <cell r="C153">
            <v>1</v>
          </cell>
          <cell r="D153">
            <v>1</v>
          </cell>
          <cell r="E153">
            <v>1</v>
          </cell>
          <cell r="F153">
            <v>0</v>
          </cell>
          <cell r="G153">
            <v>1</v>
          </cell>
          <cell r="H153">
            <v>1</v>
          </cell>
          <cell r="J153">
            <v>1</v>
          </cell>
          <cell r="K153">
            <v>1</v>
          </cell>
          <cell r="L153">
            <v>1</v>
          </cell>
          <cell r="M153">
            <v>1</v>
          </cell>
        </row>
        <row r="154">
          <cell r="A154" t="str">
            <v>Stamp duty  on  Bill Collection</v>
          </cell>
          <cell r="B154">
            <v>0</v>
          </cell>
          <cell r="C154">
            <v>0</v>
          </cell>
          <cell r="D154">
            <v>0</v>
          </cell>
          <cell r="E154">
            <v>0</v>
          </cell>
          <cell r="F154">
            <v>0</v>
          </cell>
          <cell r="G154">
            <v>0</v>
          </cell>
          <cell r="H154">
            <v>0</v>
          </cell>
          <cell r="J154">
            <v>0</v>
          </cell>
          <cell r="K154">
            <v>0</v>
          </cell>
          <cell r="L154">
            <v>0</v>
          </cell>
          <cell r="M154">
            <v>0</v>
          </cell>
        </row>
        <row r="155">
          <cell r="A155" t="str">
            <v>Legal  Fees</v>
          </cell>
          <cell r="B155">
            <v>32000</v>
          </cell>
          <cell r="C155">
            <v>-5000</v>
          </cell>
          <cell r="D155">
            <v>39000</v>
          </cell>
          <cell r="E155">
            <v>348000</v>
          </cell>
          <cell r="F155">
            <v>713000</v>
          </cell>
          <cell r="G155">
            <v>89007.502037282247</v>
          </cell>
          <cell r="H155">
            <v>89007.502107198248</v>
          </cell>
          <cell r="I155">
            <v>89516.78</v>
          </cell>
          <cell r="J155">
            <v>90095.862730551904</v>
          </cell>
          <cell r="K155">
            <v>94778.766568660285</v>
          </cell>
          <cell r="L155">
            <v>97517.220117084013</v>
          </cell>
          <cell r="M155">
            <v>99757.364210320215</v>
          </cell>
        </row>
        <row r="156">
          <cell r="A156" t="str">
            <v>Audit fee</v>
          </cell>
          <cell r="B156">
            <v>0</v>
          </cell>
          <cell r="C156">
            <v>-200000</v>
          </cell>
          <cell r="D156">
            <v>0</v>
          </cell>
          <cell r="E156">
            <v>0</v>
          </cell>
          <cell r="F156">
            <v>0</v>
          </cell>
          <cell r="G156">
            <v>245756.41399764252</v>
          </cell>
          <cell r="H156">
            <v>245756.4141906859</v>
          </cell>
          <cell r="I156">
            <v>247162.57</v>
          </cell>
          <cell r="J156">
            <v>248761.45980829682</v>
          </cell>
          <cell r="K156">
            <v>261691.30985472619</v>
          </cell>
          <cell r="L156">
            <v>269252.38626464317</v>
          </cell>
          <cell r="M156">
            <v>275437.59275387967</v>
          </cell>
        </row>
        <row r="157">
          <cell r="A157" t="str">
            <v>Tax &amp; Rates</v>
          </cell>
          <cell r="B157">
            <v>8000</v>
          </cell>
          <cell r="C157">
            <v>1318000</v>
          </cell>
          <cell r="D157">
            <v>47000</v>
          </cell>
          <cell r="E157">
            <v>104000</v>
          </cell>
          <cell r="F157">
            <v>293000</v>
          </cell>
          <cell r="G157">
            <v>47789.718068907714</v>
          </cell>
          <cell r="H157">
            <v>47789.718106446868</v>
          </cell>
          <cell r="I157">
            <v>48063.16</v>
          </cell>
          <cell r="J157">
            <v>48374.078369984942</v>
          </cell>
          <cell r="K157">
            <v>50888.413106322849</v>
          </cell>
          <cell r="L157">
            <v>52358.737742207501</v>
          </cell>
          <cell r="M157">
            <v>53561.511128709739</v>
          </cell>
        </row>
        <row r="158">
          <cell r="A158" t="str">
            <v>Bank  charges</v>
          </cell>
          <cell r="B158">
            <v>3509000</v>
          </cell>
          <cell r="C158">
            <v>2843000</v>
          </cell>
          <cell r="D158">
            <v>2305000</v>
          </cell>
          <cell r="E158">
            <v>4831000</v>
          </cell>
          <cell r="F158">
            <v>4089000</v>
          </cell>
          <cell r="G158">
            <v>3482528.9248545407</v>
          </cell>
          <cell r="H158">
            <v>3482528.9275900912</v>
          </cell>
          <cell r="I158">
            <v>3502455.08</v>
          </cell>
          <cell r="J158">
            <v>3525112.3870148282</v>
          </cell>
          <cell r="K158">
            <v>3708336.8084989158</v>
          </cell>
          <cell r="L158">
            <v>3815482.2004430862</v>
          </cell>
          <cell r="M158">
            <v>3903130.6168346549</v>
          </cell>
        </row>
        <row r="159">
          <cell r="A159" t="str">
            <v>Debit Tax</v>
          </cell>
          <cell r="B159">
            <v>654000</v>
          </cell>
          <cell r="C159">
            <v>777000</v>
          </cell>
          <cell r="D159">
            <v>797000</v>
          </cell>
          <cell r="E159">
            <v>1223000</v>
          </cell>
          <cell r="F159">
            <v>1051000</v>
          </cell>
          <cell r="G159">
            <v>930310.71524147561</v>
          </cell>
          <cell r="H159">
            <v>930310.71597224113</v>
          </cell>
          <cell r="I159">
            <v>935633.72</v>
          </cell>
          <cell r="J159">
            <v>941686.31383508968</v>
          </cell>
          <cell r="K159">
            <v>990632.25119228964</v>
          </cell>
          <cell r="L159">
            <v>1019254.7000980292</v>
          </cell>
          <cell r="M159">
            <v>1042668.794482451</v>
          </cell>
        </row>
        <row r="160">
          <cell r="A160" t="str">
            <v>Social Responsibility</v>
          </cell>
          <cell r="B160">
            <v>0</v>
          </cell>
          <cell r="C160">
            <v>0</v>
          </cell>
          <cell r="D160">
            <v>0</v>
          </cell>
          <cell r="E160">
            <v>0</v>
          </cell>
          <cell r="F160">
            <v>0</v>
          </cell>
          <cell r="G160">
            <v>11588782.889914161</v>
          </cell>
          <cell r="H160">
            <v>1588782.8911621601</v>
          </cell>
          <cell r="I160">
            <v>1597873.51</v>
          </cell>
          <cell r="J160">
            <v>1608210.1157989812</v>
          </cell>
          <cell r="K160">
            <v>1691799.8955681464</v>
          </cell>
          <cell r="L160">
            <v>1740681.2599809789</v>
          </cell>
          <cell r="M160">
            <v>1780667.8063373205</v>
          </cell>
        </row>
        <row r="161">
          <cell r="A161" t="str">
            <v>GST Expenditure</v>
          </cell>
          <cell r="B161">
            <v>0</v>
          </cell>
          <cell r="C161">
            <v>0</v>
          </cell>
          <cell r="D161">
            <v>0</v>
          </cell>
          <cell r="E161">
            <v>0</v>
          </cell>
          <cell r="F161">
            <v>0</v>
          </cell>
          <cell r="G161">
            <v>0</v>
          </cell>
          <cell r="H161">
            <v>0</v>
          </cell>
          <cell r="J161">
            <v>0</v>
          </cell>
          <cell r="K161">
            <v>0</v>
          </cell>
          <cell r="L161">
            <v>0</v>
          </cell>
          <cell r="M161">
            <v>0</v>
          </cell>
        </row>
        <row r="162">
          <cell r="A162" t="str">
            <v>VAT Expenditure</v>
          </cell>
          <cell r="B162">
            <v>0</v>
          </cell>
          <cell r="C162">
            <v>0</v>
          </cell>
          <cell r="D162">
            <v>0</v>
          </cell>
          <cell r="E162">
            <v>0</v>
          </cell>
          <cell r="F162">
            <v>0</v>
          </cell>
          <cell r="G162">
            <v>0</v>
          </cell>
          <cell r="H162">
            <v>0</v>
          </cell>
          <cell r="J162">
            <v>0</v>
          </cell>
          <cell r="K162">
            <v>0</v>
          </cell>
          <cell r="L162">
            <v>0</v>
          </cell>
          <cell r="M162">
            <v>0</v>
          </cell>
        </row>
        <row r="163">
          <cell r="A163" t="str">
            <v>Seminar &amp; presentations</v>
          </cell>
          <cell r="B163">
            <v>0</v>
          </cell>
          <cell r="C163">
            <v>0</v>
          </cell>
          <cell r="D163">
            <v>0</v>
          </cell>
          <cell r="E163">
            <v>0</v>
          </cell>
          <cell r="F163">
            <v>0</v>
          </cell>
          <cell r="G163">
            <v>0</v>
          </cell>
          <cell r="H163">
            <v>0</v>
          </cell>
          <cell r="J163">
            <v>0</v>
          </cell>
          <cell r="K163">
            <v>0</v>
          </cell>
          <cell r="L163">
            <v>0</v>
          </cell>
          <cell r="M163">
            <v>0</v>
          </cell>
        </row>
        <row r="164">
          <cell r="A164" t="str">
            <v>Hospitality</v>
          </cell>
          <cell r="B164">
            <v>28000</v>
          </cell>
          <cell r="C164">
            <v>35000</v>
          </cell>
          <cell r="D164">
            <v>45000</v>
          </cell>
          <cell r="E164">
            <v>33000</v>
          </cell>
          <cell r="F164">
            <v>15000</v>
          </cell>
          <cell r="G164">
            <v>87969.704257411475</v>
          </cell>
          <cell r="H164">
            <v>87969.704326512292</v>
          </cell>
          <cell r="I164">
            <v>88473.04</v>
          </cell>
          <cell r="J164">
            <v>89045.375028086739</v>
          </cell>
          <cell r="K164">
            <v>93673.677769711125</v>
          </cell>
          <cell r="L164">
            <v>96380.201863338516</v>
          </cell>
          <cell r="M164">
            <v>98594.226623784358</v>
          </cell>
        </row>
        <row r="165">
          <cell r="A165" t="str">
            <v>Entertainment</v>
          </cell>
          <cell r="B165">
            <v>243000</v>
          </cell>
          <cell r="C165">
            <v>39000</v>
          </cell>
          <cell r="D165">
            <v>129000</v>
          </cell>
          <cell r="E165">
            <v>53000</v>
          </cell>
          <cell r="F165">
            <v>186000</v>
          </cell>
          <cell r="G165">
            <v>917639.93186767504</v>
          </cell>
          <cell r="H165">
            <v>917639.93258848751</v>
          </cell>
          <cell r="I165">
            <v>922890.44</v>
          </cell>
          <cell r="J165">
            <v>928860.59540231829</v>
          </cell>
          <cell r="K165">
            <v>977139.89164798416</v>
          </cell>
          <cell r="L165">
            <v>1005372.5042938908</v>
          </cell>
          <cell r="M165">
            <v>1028467.6999351527</v>
          </cell>
        </row>
        <row r="166">
          <cell r="A166" t="str">
            <v>Gift &amp; Donation</v>
          </cell>
          <cell r="B166">
            <v>151000</v>
          </cell>
          <cell r="C166">
            <v>224000</v>
          </cell>
          <cell r="D166">
            <v>443000</v>
          </cell>
          <cell r="E166">
            <v>696000</v>
          </cell>
          <cell r="F166">
            <v>440000</v>
          </cell>
          <cell r="G166">
            <v>926913.73742735328</v>
          </cell>
          <cell r="H166">
            <v>926913.73815545044</v>
          </cell>
          <cell r="I166">
            <v>932217.3</v>
          </cell>
          <cell r="J166">
            <v>938247.7986556422</v>
          </cell>
          <cell r="K166">
            <v>987015.01264593925</v>
          </cell>
          <cell r="L166">
            <v>1015532.9482720555</v>
          </cell>
          <cell r="M166">
            <v>1038861.5473935951</v>
          </cell>
        </row>
        <row r="167">
          <cell r="A167" t="str">
            <v>Emergency utilization- Natural disaster</v>
          </cell>
          <cell r="B167">
            <v>0</v>
          </cell>
          <cell r="C167">
            <v>0</v>
          </cell>
          <cell r="D167">
            <v>0</v>
          </cell>
          <cell r="E167">
            <v>0</v>
          </cell>
          <cell r="F167">
            <v>0</v>
          </cell>
          <cell r="G167">
            <v>0</v>
          </cell>
          <cell r="H167">
            <v>0</v>
          </cell>
          <cell r="J167">
            <v>0</v>
          </cell>
          <cell r="K167">
            <v>0</v>
          </cell>
          <cell r="L167">
            <v>0</v>
          </cell>
          <cell r="M167">
            <v>0</v>
          </cell>
        </row>
        <row r="168">
          <cell r="A168" t="str">
            <v>Stock write off</v>
          </cell>
          <cell r="B168">
            <v>0</v>
          </cell>
          <cell r="C168">
            <v>0</v>
          </cell>
          <cell r="D168">
            <v>0</v>
          </cell>
          <cell r="E168">
            <v>0</v>
          </cell>
          <cell r="F168">
            <v>0</v>
          </cell>
          <cell r="G168">
            <v>0</v>
          </cell>
          <cell r="H168">
            <v>0</v>
          </cell>
          <cell r="J168">
            <v>0</v>
          </cell>
          <cell r="K168">
            <v>0</v>
          </cell>
          <cell r="L168">
            <v>0</v>
          </cell>
          <cell r="M168">
            <v>0</v>
          </cell>
        </row>
        <row r="169">
          <cell r="A169" t="str">
            <v>Non moving stock -phones</v>
          </cell>
          <cell r="B169">
            <v>0</v>
          </cell>
          <cell r="C169">
            <v>0</v>
          </cell>
          <cell r="D169">
            <v>0</v>
          </cell>
          <cell r="E169">
            <v>0</v>
          </cell>
          <cell r="F169">
            <v>0</v>
          </cell>
          <cell r="G169">
            <v>0</v>
          </cell>
          <cell r="H169">
            <v>0</v>
          </cell>
          <cell r="J169">
            <v>0</v>
          </cell>
          <cell r="K169">
            <v>0</v>
          </cell>
          <cell r="L169">
            <v>0</v>
          </cell>
          <cell r="M169">
            <v>0</v>
          </cell>
        </row>
        <row r="170">
          <cell r="A170" t="str">
            <v>Non moving stock -accessories</v>
          </cell>
          <cell r="B170">
            <v>0</v>
          </cell>
          <cell r="C170">
            <v>0</v>
          </cell>
          <cell r="D170">
            <v>0</v>
          </cell>
          <cell r="E170">
            <v>0</v>
          </cell>
          <cell r="F170">
            <v>0</v>
          </cell>
          <cell r="G170">
            <v>0</v>
          </cell>
          <cell r="H170">
            <v>0</v>
          </cell>
          <cell r="J170">
            <v>0</v>
          </cell>
          <cell r="K170">
            <v>0</v>
          </cell>
          <cell r="L170">
            <v>0</v>
          </cell>
          <cell r="M170">
            <v>0</v>
          </cell>
        </row>
        <row r="171">
          <cell r="A171" t="str">
            <v>Business Promotios</v>
          </cell>
          <cell r="B171">
            <v>46000</v>
          </cell>
          <cell r="C171">
            <v>38000</v>
          </cell>
          <cell r="D171">
            <v>0</v>
          </cell>
          <cell r="E171">
            <v>2000</v>
          </cell>
          <cell r="F171">
            <v>0</v>
          </cell>
          <cell r="G171">
            <v>758317.86917438568</v>
          </cell>
          <cell r="H171">
            <v>758317.86977004958</v>
          </cell>
          <cell r="I171">
            <v>762656.77</v>
          </cell>
          <cell r="J171">
            <v>767590.38377060136</v>
          </cell>
          <cell r="K171">
            <v>807487.35401222727</v>
          </cell>
          <cell r="L171">
            <v>830818.17683212715</v>
          </cell>
          <cell r="M171">
            <v>849903.54892486287</v>
          </cell>
        </row>
        <row r="172">
          <cell r="A172" t="str">
            <v xml:space="preserve">Franchise Opex </v>
          </cell>
          <cell r="B172">
            <v>0</v>
          </cell>
          <cell r="C172">
            <v>0</v>
          </cell>
          <cell r="D172">
            <v>0</v>
          </cell>
          <cell r="E172">
            <v>0</v>
          </cell>
          <cell r="F172">
            <v>0</v>
          </cell>
          <cell r="G172">
            <v>1500000</v>
          </cell>
          <cell r="H172">
            <v>1500000</v>
          </cell>
          <cell r="I172">
            <v>1500000</v>
          </cell>
          <cell r="J172">
            <v>1500000</v>
          </cell>
          <cell r="K172">
            <v>1500000</v>
          </cell>
          <cell r="L172">
            <v>1500000</v>
          </cell>
          <cell r="M172">
            <v>1500000</v>
          </cell>
        </row>
        <row r="173">
          <cell r="A173" t="str">
            <v>Sundry expenses</v>
          </cell>
          <cell r="B173">
            <v>2997000</v>
          </cell>
          <cell r="C173">
            <v>3363000</v>
          </cell>
          <cell r="D173">
            <v>1204000</v>
          </cell>
          <cell r="E173">
            <v>1001000</v>
          </cell>
          <cell r="F173">
            <v>647000</v>
          </cell>
          <cell r="G173">
            <v>0</v>
          </cell>
          <cell r="H173">
            <v>0</v>
          </cell>
          <cell r="J173">
            <v>0</v>
          </cell>
          <cell r="K173">
            <v>0</v>
          </cell>
          <cell r="L173">
            <v>0</v>
          </cell>
          <cell r="M173">
            <v>0</v>
          </cell>
        </row>
        <row r="174">
          <cell r="A174" t="str">
            <v>Advertising Recruitment</v>
          </cell>
          <cell r="B174">
            <v>1024000</v>
          </cell>
          <cell r="C174">
            <v>639000</v>
          </cell>
          <cell r="D174">
            <v>471000</v>
          </cell>
          <cell r="E174">
            <v>902000</v>
          </cell>
          <cell r="F174">
            <v>220000</v>
          </cell>
          <cell r="G174">
            <v>422748.59891492396</v>
          </cell>
          <cell r="H174">
            <v>422748.59924699593</v>
          </cell>
          <cell r="I174">
            <v>425167.46</v>
          </cell>
          <cell r="J174">
            <v>427917.85934424266</v>
          </cell>
          <cell r="K174">
            <v>450159.70403261977</v>
          </cell>
          <cell r="L174">
            <v>463166.21892509272</v>
          </cell>
          <cell r="M174">
            <v>473805.97125053685</v>
          </cell>
        </row>
        <row r="175">
          <cell r="A175" t="str">
            <v>Directors Fees</v>
          </cell>
          <cell r="B175">
            <v>0</v>
          </cell>
          <cell r="C175">
            <v>510000</v>
          </cell>
          <cell r="D175">
            <v>60000</v>
          </cell>
          <cell r="E175">
            <v>0</v>
          </cell>
          <cell r="F175">
            <v>536000</v>
          </cell>
          <cell r="G175">
            <v>598224.34524110146</v>
          </cell>
          <cell r="H175">
            <v>598224.34571101074</v>
          </cell>
          <cell r="I175">
            <v>601647.23</v>
          </cell>
          <cell r="J175">
            <v>605539.27767055749</v>
          </cell>
          <cell r="K175">
            <v>637013.33343280107</v>
          </cell>
          <cell r="L175">
            <v>655418.63122773031</v>
          </cell>
          <cell r="M175">
            <v>670474.76360700571</v>
          </cell>
        </row>
        <row r="176">
          <cell r="A176" t="str">
            <v>Professional  Fees</v>
          </cell>
          <cell r="B176">
            <v>0</v>
          </cell>
          <cell r="C176">
            <v>0</v>
          </cell>
          <cell r="D176">
            <v>0</v>
          </cell>
          <cell r="E176">
            <v>0</v>
          </cell>
          <cell r="F176">
            <v>0</v>
          </cell>
          <cell r="G176">
            <v>52116.670368378953</v>
          </cell>
          <cell r="H176">
            <v>52116.670409316961</v>
          </cell>
          <cell r="I176">
            <v>52414.87</v>
          </cell>
          <cell r="J176">
            <v>52753.939522042834</v>
          </cell>
          <cell r="K176">
            <v>55495.925872758351</v>
          </cell>
          <cell r="L176">
            <v>57099.375892539116</v>
          </cell>
          <cell r="M176">
            <v>58411.050174061595</v>
          </cell>
        </row>
        <row r="177">
          <cell r="A177" t="str">
            <v>Incidental expense -Int'l Business</v>
          </cell>
          <cell r="B177">
            <v>0</v>
          </cell>
          <cell r="C177">
            <v>0</v>
          </cell>
          <cell r="D177">
            <v>0</v>
          </cell>
          <cell r="E177">
            <v>0</v>
          </cell>
          <cell r="F177">
            <v>0</v>
          </cell>
          <cell r="G177">
            <v>0</v>
          </cell>
          <cell r="H177">
            <v>0</v>
          </cell>
          <cell r="J177">
            <v>0</v>
          </cell>
          <cell r="K177">
            <v>0</v>
          </cell>
          <cell r="L177">
            <v>0</v>
          </cell>
          <cell r="M177">
            <v>0</v>
          </cell>
        </row>
        <row r="178">
          <cell r="A178" t="str">
            <v>Freight Charges</v>
          </cell>
          <cell r="B178">
            <v>0</v>
          </cell>
          <cell r="C178">
            <v>1</v>
          </cell>
          <cell r="D178">
            <v>1</v>
          </cell>
          <cell r="E178">
            <v>1</v>
          </cell>
          <cell r="F178">
            <v>1</v>
          </cell>
          <cell r="G178">
            <v>1</v>
          </cell>
          <cell r="H178">
            <v>1</v>
          </cell>
          <cell r="I178">
            <v>1</v>
          </cell>
          <cell r="J178">
            <v>1</v>
          </cell>
          <cell r="K178">
            <v>1</v>
          </cell>
          <cell r="L178">
            <v>1</v>
          </cell>
          <cell r="M178">
            <v>1</v>
          </cell>
        </row>
        <row r="179">
          <cell r="A179" t="str">
            <v>Secretarial  Charges</v>
          </cell>
          <cell r="B179">
            <v>0</v>
          </cell>
          <cell r="C179">
            <v>0</v>
          </cell>
          <cell r="D179">
            <v>0</v>
          </cell>
          <cell r="E179">
            <v>0</v>
          </cell>
          <cell r="F179">
            <v>0</v>
          </cell>
          <cell r="G179">
            <v>0</v>
          </cell>
          <cell r="H179">
            <v>0</v>
          </cell>
          <cell r="J179">
            <v>0</v>
          </cell>
          <cell r="K179">
            <v>0</v>
          </cell>
          <cell r="L179">
            <v>0</v>
          </cell>
          <cell r="M179">
            <v>0</v>
          </cell>
        </row>
        <row r="180">
          <cell r="A180" t="str">
            <v>Billing Souvenier</v>
          </cell>
          <cell r="B180">
            <v>0</v>
          </cell>
          <cell r="C180">
            <v>0</v>
          </cell>
          <cell r="D180">
            <v>0</v>
          </cell>
          <cell r="E180">
            <v>0</v>
          </cell>
          <cell r="F180">
            <v>0</v>
          </cell>
          <cell r="G180">
            <v>0</v>
          </cell>
          <cell r="H180">
            <v>0</v>
          </cell>
          <cell r="J180">
            <v>0</v>
          </cell>
          <cell r="K180">
            <v>0</v>
          </cell>
          <cell r="L180">
            <v>0</v>
          </cell>
          <cell r="M180">
            <v>0</v>
          </cell>
        </row>
        <row r="181">
          <cell r="A181" t="str">
            <v>IPO related cost</v>
          </cell>
          <cell r="B181">
            <v>0</v>
          </cell>
          <cell r="C181">
            <v>0</v>
          </cell>
          <cell r="D181">
            <v>0</v>
          </cell>
          <cell r="E181">
            <v>0</v>
          </cell>
          <cell r="F181">
            <v>0</v>
          </cell>
          <cell r="G181">
            <v>50000000</v>
          </cell>
          <cell r="H181">
            <v>50000000</v>
          </cell>
          <cell r="J181">
            <v>0</v>
          </cell>
          <cell r="K181">
            <v>0</v>
          </cell>
          <cell r="L181">
            <v>0</v>
          </cell>
          <cell r="M181">
            <v>0</v>
          </cell>
        </row>
      </sheetData>
      <sheetData sheetId="20" refreshError="1">
        <row r="11">
          <cell r="A11" t="str">
            <v>REVENUE</v>
          </cell>
          <cell r="B11" t="str">
            <v>January</v>
          </cell>
          <cell r="C11" t="str">
            <v>February</v>
          </cell>
          <cell r="D11" t="str">
            <v>March</v>
          </cell>
          <cell r="E11" t="str">
            <v>April</v>
          </cell>
          <cell r="F11" t="str">
            <v>May</v>
          </cell>
          <cell r="G11" t="str">
            <v>June</v>
          </cell>
          <cell r="H11" t="str">
            <v>July</v>
          </cell>
          <cell r="I11" t="str">
            <v>August</v>
          </cell>
          <cell r="J11" t="str">
            <v>September</v>
          </cell>
          <cell r="K11" t="str">
            <v>October</v>
          </cell>
          <cell r="L11" t="str">
            <v>November</v>
          </cell>
          <cell r="M11" t="str">
            <v>December</v>
          </cell>
          <cell r="N11" t="str">
            <v>Total  2005</v>
          </cell>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B12" t="str">
            <v>Revised Budget</v>
          </cell>
          <cell r="C12" t="str">
            <v>Revised Budget</v>
          </cell>
          <cell r="D12" t="str">
            <v>Revised Budget</v>
          </cell>
          <cell r="E12" t="str">
            <v>Revised Budget</v>
          </cell>
          <cell r="F12" t="str">
            <v>Revised Budget</v>
          </cell>
          <cell r="G12" t="str">
            <v>Revised Budget</v>
          </cell>
          <cell r="H12" t="str">
            <v>Revised Budget</v>
          </cell>
          <cell r="I12" t="str">
            <v>Revised Budget</v>
          </cell>
          <cell r="J12" t="str">
            <v>Revised Budget</v>
          </cell>
          <cell r="K12" t="str">
            <v>Revised Budget</v>
          </cell>
          <cell r="L12" t="str">
            <v>Revised Budget</v>
          </cell>
          <cell r="M12" t="str">
            <v>Revised Budget</v>
          </cell>
          <cell r="N12" t="str">
            <v>Revised Budget</v>
          </cell>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A13" t="str">
            <v>Global card revenue</v>
          </cell>
          <cell r="B13">
            <v>1599712.83</v>
          </cell>
          <cell r="C13">
            <v>1360252.6</v>
          </cell>
          <cell r="D13">
            <v>1746978.04</v>
          </cell>
          <cell r="E13">
            <v>2043009.27</v>
          </cell>
          <cell r="F13">
            <v>2418109.2400000002</v>
          </cell>
          <cell r="G13">
            <v>2053131.5583400894</v>
          </cell>
          <cell r="H13">
            <v>2134230.254894523</v>
          </cell>
          <cell r="I13">
            <v>2218532.35</v>
          </cell>
          <cell r="J13">
            <v>2306164.3777863905</v>
          </cell>
          <cell r="K13">
            <v>2397257.8707089531</v>
          </cell>
          <cell r="L13">
            <v>2491949.5566019565</v>
          </cell>
          <cell r="M13">
            <v>2590381.5640877332</v>
          </cell>
          <cell r="N13">
            <v>25359709.512419645</v>
          </cell>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A14" t="str">
            <v>Sale of Global cards</v>
          </cell>
          <cell r="B14">
            <v>0</v>
          </cell>
          <cell r="C14">
            <v>0</v>
          </cell>
          <cell r="D14">
            <v>0</v>
          </cell>
          <cell r="E14">
            <v>0</v>
          </cell>
          <cell r="F14">
            <v>0</v>
          </cell>
          <cell r="G14">
            <v>5993.0991471093757</v>
          </cell>
          <cell r="H14">
            <v>6292.7541044648451</v>
          </cell>
          <cell r="I14">
            <v>6607.39</v>
          </cell>
          <cell r="J14">
            <v>6937.7614001724924</v>
          </cell>
          <cell r="K14">
            <v>7284.649470181118</v>
          </cell>
          <cell r="L14">
            <v>7648.8819436901749</v>
          </cell>
          <cell r="M14">
            <v>8031.3260408746846</v>
          </cell>
          <cell r="N14">
            <v>48795.862106492692</v>
          </cell>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A15" t="str">
            <v>Olac Revenue</v>
          </cell>
          <cell r="B15">
            <v>0</v>
          </cell>
          <cell r="C15">
            <v>0</v>
          </cell>
          <cell r="D15">
            <v>0</v>
          </cell>
          <cell r="E15">
            <v>0</v>
          </cell>
          <cell r="F15">
            <v>0</v>
          </cell>
          <cell r="G15">
            <v>0</v>
          </cell>
          <cell r="H15">
            <v>0</v>
          </cell>
          <cell r="I15">
            <v>0</v>
          </cell>
          <cell r="J15">
            <v>0</v>
          </cell>
          <cell r="K15">
            <v>0</v>
          </cell>
          <cell r="L15">
            <v>0</v>
          </cell>
          <cell r="M15">
            <v>0</v>
          </cell>
          <cell r="N15">
            <v>0</v>
          </cell>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A16" t="str">
            <v>Int'l Origination Revenue MTN</v>
          </cell>
          <cell r="B16">
            <v>55332645.390000001</v>
          </cell>
          <cell r="C16">
            <v>46899382.439999998</v>
          </cell>
          <cell r="D16">
            <v>120788817.23</v>
          </cell>
          <cell r="E16">
            <v>74935823.840000004</v>
          </cell>
          <cell r="F16">
            <v>76872801.859999999</v>
          </cell>
          <cell r="G16">
            <v>55269494.992600344</v>
          </cell>
          <cell r="H16">
            <v>57368583.916360416</v>
          </cell>
          <cell r="I16">
            <v>57588990.770000003</v>
          </cell>
          <cell r="J16">
            <v>57140081.710891746</v>
          </cell>
          <cell r="K16">
            <v>59157957.693947777</v>
          </cell>
          <cell r="L16">
            <v>60071428.822613351</v>
          </cell>
          <cell r="M16">
            <v>60683166.830595776</v>
          </cell>
          <cell r="N16">
            <v>782109175.4970094</v>
          </cell>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A17" t="str">
            <v>Int'l Terminating Revenue-EGO</v>
          </cell>
          <cell r="B17">
            <v>86091017.459999993</v>
          </cell>
          <cell r="C17">
            <v>67156766.379999995</v>
          </cell>
          <cell r="D17">
            <v>87957480.900000006</v>
          </cell>
          <cell r="E17">
            <v>102448590.84999999</v>
          </cell>
          <cell r="F17">
            <v>96080223.439999998</v>
          </cell>
          <cell r="G17">
            <v>48188330.544798359</v>
          </cell>
          <cell r="H17">
            <v>49983698.159245282</v>
          </cell>
          <cell r="I17">
            <v>51413284.07</v>
          </cell>
          <cell r="J17">
            <v>53047476.213031955</v>
          </cell>
          <cell r="K17">
            <v>54705624.685722798</v>
          </cell>
          <cell r="L17">
            <v>56388407.011110045</v>
          </cell>
          <cell r="M17">
            <v>58096513.074492194</v>
          </cell>
          <cell r="N17">
            <v>811557412.78840077</v>
          </cell>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A18" t="str">
            <v>IPLC-IRU Revenue</v>
          </cell>
          <cell r="B18">
            <v>1428843</v>
          </cell>
          <cell r="C18">
            <v>1356814</v>
          </cell>
          <cell r="D18">
            <v>3373083.77</v>
          </cell>
          <cell r="E18">
            <v>3683723.88</v>
          </cell>
          <cell r="F18">
            <v>3093744.51</v>
          </cell>
          <cell r="G18">
            <v>3626878.9863552428</v>
          </cell>
          <cell r="H18">
            <v>3968655.1986556808</v>
          </cell>
          <cell r="I18">
            <v>4603821.37</v>
          </cell>
          <cell r="J18">
            <v>5298626.5670016073</v>
          </cell>
          <cell r="K18">
            <v>5796703.0593164274</v>
          </cell>
          <cell r="L18">
            <v>6263580.3925320087</v>
          </cell>
          <cell r="M18">
            <v>7182431.9771654727</v>
          </cell>
          <cell r="N18">
            <v>49676906.711026438</v>
          </cell>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34934452.801328957</v>
          </cell>
          <cell r="AA18">
            <v>41198033.193860963</v>
          </cell>
          <cell r="AB18">
            <v>48380465.171026438</v>
          </cell>
        </row>
        <row r="19">
          <cell r="A19" t="str">
            <v>IPLC-Setup Revenue</v>
          </cell>
          <cell r="B19">
            <v>0</v>
          </cell>
          <cell r="C19">
            <v>0</v>
          </cell>
          <cell r="D19">
            <v>0</v>
          </cell>
          <cell r="E19">
            <v>0</v>
          </cell>
          <cell r="F19">
            <v>0</v>
          </cell>
          <cell r="K19">
            <v>584370.79715544567</v>
          </cell>
          <cell r="L19">
            <v>293901.98779436696</v>
          </cell>
          <cell r="M19">
            <v>591257.32394531777</v>
          </cell>
          <cell r="N19">
            <v>1469530.1088951305</v>
          </cell>
          <cell r="P19" t="str">
            <v>IPLC-Setup Revenue</v>
          </cell>
          <cell r="Q19">
            <v>0</v>
          </cell>
          <cell r="R19">
            <v>0</v>
          </cell>
          <cell r="S19">
            <v>0</v>
          </cell>
          <cell r="T19">
            <v>0</v>
          </cell>
          <cell r="U19">
            <v>0</v>
          </cell>
          <cell r="Z19">
            <v>1880812.3405221386</v>
          </cell>
          <cell r="AA19">
            <v>2174714.3283165055</v>
          </cell>
          <cell r="AB19">
            <v>2765971.6522618234</v>
          </cell>
        </row>
        <row r="20">
          <cell r="B20">
            <v>144452218.68000001</v>
          </cell>
          <cell r="C20">
            <v>116773215.41999999</v>
          </cell>
          <cell r="D20">
            <v>213866359.94000003</v>
          </cell>
          <cell r="E20">
            <v>183111147.83999997</v>
          </cell>
          <cell r="F20">
            <v>178464879.04999998</v>
          </cell>
          <cell r="G20">
            <v>109143829.18124115</v>
          </cell>
          <cell r="H20">
            <v>113461460.28326036</v>
          </cell>
          <cell r="I20">
            <v>115831235.95000002</v>
          </cell>
          <cell r="J20">
            <v>117799286.63011187</v>
          </cell>
          <cell r="K20">
            <v>122649198.75632158</v>
          </cell>
          <cell r="L20">
            <v>125516916.65259542</v>
          </cell>
          <cell r="M20">
            <v>129151782.09632736</v>
          </cell>
          <cell r="N20">
            <v>1670221530.4798579</v>
          </cell>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1175104346.3445015</v>
          </cell>
        </row>
        <row r="24">
          <cell r="A24" t="str">
            <v xml:space="preserve">   </v>
          </cell>
          <cell r="P24" t="str">
            <v xml:space="preserve">   </v>
          </cell>
        </row>
        <row r="25">
          <cell r="A25" t="str">
            <v>DIRECT COST</v>
          </cell>
          <cell r="B25" t="str">
            <v>January</v>
          </cell>
          <cell r="C25" t="str">
            <v>February</v>
          </cell>
          <cell r="D25" t="str">
            <v>March</v>
          </cell>
          <cell r="E25" t="str">
            <v>April</v>
          </cell>
          <cell r="F25" t="str">
            <v>May</v>
          </cell>
          <cell r="G25" t="str">
            <v>June</v>
          </cell>
          <cell r="H25" t="str">
            <v>July</v>
          </cell>
          <cell r="I25" t="str">
            <v>August</v>
          </cell>
          <cell r="J25" t="str">
            <v>September</v>
          </cell>
          <cell r="K25" t="str">
            <v>October</v>
          </cell>
          <cell r="L25" t="str">
            <v>November</v>
          </cell>
          <cell r="M25" t="str">
            <v>December</v>
          </cell>
          <cell r="N25" t="str">
            <v>Total  2005</v>
          </cell>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B26" t="str">
            <v>Revised Budget</v>
          </cell>
          <cell r="C26" t="str">
            <v>Revised Budget</v>
          </cell>
          <cell r="D26" t="str">
            <v>Revised Budget</v>
          </cell>
          <cell r="E26" t="str">
            <v>Revised Budget</v>
          </cell>
          <cell r="F26" t="str">
            <v>Revised Budget</v>
          </cell>
          <cell r="G26" t="str">
            <v>Revised Budget</v>
          </cell>
          <cell r="H26" t="str">
            <v>Revised Budget</v>
          </cell>
          <cell r="I26" t="str">
            <v>Revised Budget</v>
          </cell>
          <cell r="J26" t="str">
            <v>Revised Budget</v>
          </cell>
          <cell r="K26" t="str">
            <v>Revised Budget</v>
          </cell>
          <cell r="L26" t="str">
            <v>Revised Budget</v>
          </cell>
          <cell r="M26" t="str">
            <v>Revised Budget</v>
          </cell>
          <cell r="N26" t="str">
            <v>Revised Budget</v>
          </cell>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A27" t="str">
            <v>TMCH Charges</v>
          </cell>
          <cell r="B27">
            <v>9942356.7200000007</v>
          </cell>
          <cell r="C27">
            <v>7709970.8600000003</v>
          </cell>
          <cell r="D27">
            <v>-19302440.530000001</v>
          </cell>
          <cell r="E27">
            <v>2182171.5699999998</v>
          </cell>
          <cell r="F27">
            <v>4200000</v>
          </cell>
          <cell r="G27">
            <v>9442683.8176000006</v>
          </cell>
          <cell r="H27">
            <v>9809988.7775999997</v>
          </cell>
          <cell r="I27">
            <v>9865556.5700000003</v>
          </cell>
          <cell r="J27">
            <v>9810110.9888000004</v>
          </cell>
          <cell r="K27">
            <v>10166352.652799999</v>
          </cell>
          <cell r="L27">
            <v>10339319.8784</v>
          </cell>
          <cell r="M27">
            <v>10462642.217600001</v>
          </cell>
          <cell r="N27">
            <v>74628713.522799999</v>
          </cell>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A28" t="str">
            <v>Olac Charges MTN</v>
          </cell>
          <cell r="B28">
            <v>332001.14</v>
          </cell>
          <cell r="C28">
            <v>182123.14</v>
          </cell>
          <cell r="D28">
            <v>303076.63</v>
          </cell>
          <cell r="E28">
            <v>484436.17</v>
          </cell>
          <cell r="F28">
            <v>287221.58</v>
          </cell>
          <cell r="G28">
            <v>169521.59208909847</v>
          </cell>
          <cell r="H28">
            <v>176217.69497661784</v>
          </cell>
          <cell r="I28">
            <v>183178.29</v>
          </cell>
          <cell r="J28">
            <v>190413.83653835801</v>
          </cell>
          <cell r="K28">
            <v>197935.18308162317</v>
          </cell>
          <cell r="L28">
            <v>205753.62281334729</v>
          </cell>
          <cell r="M28">
            <v>213880.89091447444</v>
          </cell>
          <cell r="N28">
            <v>2925759.7704135193</v>
          </cell>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A29" t="str">
            <v>Olac Charges Other PSTN'S</v>
          </cell>
          <cell r="B29">
            <v>0</v>
          </cell>
          <cell r="C29">
            <v>0</v>
          </cell>
          <cell r="D29">
            <v>0</v>
          </cell>
          <cell r="E29">
            <v>0</v>
          </cell>
          <cell r="F29">
            <v>0</v>
          </cell>
          <cell r="G29">
            <v>0</v>
          </cell>
          <cell r="H29">
            <v>0</v>
          </cell>
          <cell r="I29">
            <v>0</v>
          </cell>
          <cell r="J29">
            <v>0</v>
          </cell>
          <cell r="K29">
            <v>0</v>
          </cell>
          <cell r="L29">
            <v>0</v>
          </cell>
          <cell r="M29">
            <v>0</v>
          </cell>
          <cell r="N29">
            <v>0</v>
          </cell>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A30" t="str">
            <v>Ilac Cost MTN</v>
          </cell>
          <cell r="B30">
            <v>46556391.139999993</v>
          </cell>
          <cell r="C30">
            <v>35846727.870000005</v>
          </cell>
          <cell r="D30">
            <v>40759347.440000005</v>
          </cell>
          <cell r="E30">
            <v>54454163.959999993</v>
          </cell>
          <cell r="F30">
            <v>51172925.82</v>
          </cell>
          <cell r="G30">
            <v>25439888.95202845</v>
          </cell>
          <cell r="H30">
            <v>26386304.230372481</v>
          </cell>
          <cell r="I30">
            <v>27139546.899999999</v>
          </cell>
          <cell r="J30">
            <v>28000723.670218188</v>
          </cell>
          <cell r="K30">
            <v>28874468.963438284</v>
          </cell>
          <cell r="L30">
            <v>29761139.563647527</v>
          </cell>
          <cell r="M30">
            <v>30661098.730951488</v>
          </cell>
          <cell r="N30">
            <v>425052727.24065632</v>
          </cell>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A31" t="str">
            <v>Ilac Cost-Other PSTN'S</v>
          </cell>
          <cell r="B31">
            <v>0</v>
          </cell>
          <cell r="C31">
            <v>0</v>
          </cell>
          <cell r="D31">
            <v>0</v>
          </cell>
          <cell r="E31">
            <v>0</v>
          </cell>
          <cell r="F31">
            <v>0</v>
          </cell>
          <cell r="G31">
            <v>0</v>
          </cell>
          <cell r="H31">
            <v>0</v>
          </cell>
          <cell r="I31">
            <v>0</v>
          </cell>
          <cell r="J31">
            <v>0</v>
          </cell>
          <cell r="K31">
            <v>0</v>
          </cell>
          <cell r="L31">
            <v>0</v>
          </cell>
          <cell r="M31">
            <v>0</v>
          </cell>
          <cell r="N31">
            <v>0</v>
          </cell>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A32" t="str">
            <v>Interconnection charges MTN</v>
          </cell>
          <cell r="B32">
            <v>221003.61</v>
          </cell>
          <cell r="C32">
            <v>186748.1</v>
          </cell>
          <cell r="D32">
            <v>1125005.6499999999</v>
          </cell>
          <cell r="E32">
            <v>962813.76</v>
          </cell>
          <cell r="F32">
            <v>834380.31</v>
          </cell>
          <cell r="G32">
            <v>0</v>
          </cell>
          <cell r="H32">
            <v>0</v>
          </cell>
          <cell r="J32">
            <v>0</v>
          </cell>
          <cell r="K32">
            <v>0</v>
          </cell>
          <cell r="L32">
            <v>0</v>
          </cell>
          <cell r="M32">
            <v>0</v>
          </cell>
          <cell r="N32">
            <v>3329951.43</v>
          </cell>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A33" t="str">
            <v>Interconnection charges -Other PSTN'S</v>
          </cell>
          <cell r="B33">
            <v>0</v>
          </cell>
          <cell r="C33">
            <v>0</v>
          </cell>
          <cell r="D33">
            <v>0</v>
          </cell>
          <cell r="E33">
            <v>0</v>
          </cell>
          <cell r="F33">
            <v>0</v>
          </cell>
          <cell r="G33">
            <v>0</v>
          </cell>
          <cell r="H33">
            <v>0</v>
          </cell>
          <cell r="I33">
            <v>0</v>
          </cell>
          <cell r="J33">
            <v>0</v>
          </cell>
          <cell r="K33">
            <v>0</v>
          </cell>
          <cell r="L33">
            <v>0</v>
          </cell>
          <cell r="M33">
            <v>0</v>
          </cell>
          <cell r="N33">
            <v>0</v>
          </cell>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A34" t="str">
            <v>In'l Interconnection Cost MTN</v>
          </cell>
          <cell r="B34">
            <v>0</v>
          </cell>
          <cell r="C34">
            <v>0</v>
          </cell>
          <cell r="D34">
            <v>0</v>
          </cell>
          <cell r="E34">
            <v>0</v>
          </cell>
          <cell r="F34">
            <v>0</v>
          </cell>
          <cell r="G34">
            <v>0</v>
          </cell>
          <cell r="H34">
            <v>0</v>
          </cell>
          <cell r="I34">
            <v>0</v>
          </cell>
          <cell r="J34">
            <v>0</v>
          </cell>
          <cell r="K34">
            <v>0</v>
          </cell>
          <cell r="L34">
            <v>0</v>
          </cell>
          <cell r="M34">
            <v>0</v>
          </cell>
          <cell r="N34">
            <v>0</v>
          </cell>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A35" t="str">
            <v>VGA Fund</v>
          </cell>
          <cell r="B35">
            <v>33432219.879999999</v>
          </cell>
          <cell r="C35">
            <v>26195685.75</v>
          </cell>
          <cell r="D35">
            <v>34340475.880000003</v>
          </cell>
          <cell r="E35">
            <v>39784723.539999999</v>
          </cell>
          <cell r="F35">
            <v>37480937.850000001</v>
          </cell>
          <cell r="G35">
            <v>15461018.573722767</v>
          </cell>
          <cell r="H35">
            <v>16337283.551603632</v>
          </cell>
          <cell r="I35">
            <v>17092482.469999999</v>
          </cell>
          <cell r="J35">
            <v>17942399.253455199</v>
          </cell>
          <cell r="K35">
            <v>18819325.473774329</v>
          </cell>
          <cell r="L35">
            <v>19724000.941041112</v>
          </cell>
          <cell r="M35">
            <v>20657184.259071957</v>
          </cell>
          <cell r="N35">
            <v>297267737.42266899</v>
          </cell>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A36" t="str">
            <v>International Origination cost</v>
          </cell>
          <cell r="B36">
            <v>33815235</v>
          </cell>
          <cell r="C36">
            <v>35231411</v>
          </cell>
          <cell r="D36">
            <v>30887209.460000001</v>
          </cell>
          <cell r="E36">
            <v>35353121.409999996</v>
          </cell>
          <cell r="F36">
            <v>30231530.52</v>
          </cell>
          <cell r="G36">
            <v>20065703.104656182</v>
          </cell>
          <cell r="H36">
            <v>20846226.151474085</v>
          </cell>
          <cell r="I36">
            <v>20964307.719999999</v>
          </cell>
          <cell r="J36">
            <v>20846485.848859809</v>
          </cell>
          <cell r="K36">
            <v>21603499.389247745</v>
          </cell>
          <cell r="L36">
            <v>21971054.743679095</v>
          </cell>
          <cell r="M36">
            <v>22233114.713029671</v>
          </cell>
          <cell r="N36">
            <v>314048899.06094664</v>
          </cell>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A37" t="str">
            <v>Lease rental</v>
          </cell>
          <cell r="B37">
            <v>3213263</v>
          </cell>
          <cell r="C37">
            <v>-6241</v>
          </cell>
          <cell r="D37">
            <v>5442207.7599999998</v>
          </cell>
          <cell r="E37">
            <v>5359300.8099999996</v>
          </cell>
          <cell r="F37">
            <v>5363260.8099999996</v>
          </cell>
          <cell r="G37">
            <v>0</v>
          </cell>
          <cell r="H37">
            <v>0</v>
          </cell>
          <cell r="J37">
            <v>0</v>
          </cell>
          <cell r="K37">
            <v>0</v>
          </cell>
          <cell r="L37">
            <v>0</v>
          </cell>
          <cell r="M37">
            <v>0</v>
          </cell>
          <cell r="N37">
            <v>19371791.379999999</v>
          </cell>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A38" t="str">
            <v>Link Charges-Satellite</v>
          </cell>
          <cell r="B38">
            <v>4207913</v>
          </cell>
          <cell r="C38">
            <v>3114715</v>
          </cell>
          <cell r="D38">
            <v>2776672.38</v>
          </cell>
          <cell r="E38">
            <v>2384062.96</v>
          </cell>
          <cell r="F38">
            <v>2971644.8</v>
          </cell>
          <cell r="G38">
            <v>8000000</v>
          </cell>
          <cell r="H38">
            <v>10000000</v>
          </cell>
          <cell r="I38">
            <v>10000000</v>
          </cell>
          <cell r="J38">
            <v>10000000</v>
          </cell>
          <cell r="K38">
            <v>10000000</v>
          </cell>
          <cell r="L38">
            <v>10000000</v>
          </cell>
          <cell r="M38">
            <v>10000000</v>
          </cell>
          <cell r="N38">
            <v>83455008.140000001</v>
          </cell>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A39" t="str">
            <v>App  of Revenue to SLTA (0.3%)</v>
          </cell>
          <cell r="B39">
            <v>433357</v>
          </cell>
          <cell r="C39">
            <v>350320</v>
          </cell>
          <cell r="D39">
            <v>509314.88</v>
          </cell>
          <cell r="E39">
            <v>1153978.6299999999</v>
          </cell>
          <cell r="F39">
            <v>535451.07999999996</v>
          </cell>
          <cell r="G39">
            <v>0</v>
          </cell>
          <cell r="H39">
            <v>0</v>
          </cell>
          <cell r="J39">
            <v>0</v>
          </cell>
          <cell r="K39">
            <v>0</v>
          </cell>
          <cell r="L39">
            <v>0</v>
          </cell>
          <cell r="M39">
            <v>0</v>
          </cell>
          <cell r="N39">
            <v>2982421.59</v>
          </cell>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A40" t="str">
            <v>Maintanace Service Contract</v>
          </cell>
          <cell r="B40">
            <v>0</v>
          </cell>
          <cell r="C40">
            <v>0</v>
          </cell>
          <cell r="D40">
            <v>0</v>
          </cell>
          <cell r="E40">
            <v>0</v>
          </cell>
          <cell r="F40">
            <v>0</v>
          </cell>
          <cell r="G40">
            <v>256786.97113289841</v>
          </cell>
          <cell r="H40">
            <v>367051.63441495859</v>
          </cell>
          <cell r="I40">
            <v>560649.28</v>
          </cell>
          <cell r="J40">
            <v>563943.09502118675</v>
          </cell>
          <cell r="K40">
            <v>567256.26070443622</v>
          </cell>
          <cell r="L40">
            <v>570588.89123607485</v>
          </cell>
          <cell r="M40">
            <v>573941.10097208677</v>
          </cell>
          <cell r="N40">
            <v>3460217.2334816414</v>
          </cell>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A41" t="str">
            <v>Networks Maint/ Tech Advise</v>
          </cell>
          <cell r="B41">
            <v>0</v>
          </cell>
          <cell r="C41">
            <v>0</v>
          </cell>
          <cell r="D41">
            <v>0</v>
          </cell>
          <cell r="E41">
            <v>0</v>
          </cell>
          <cell r="F41">
            <v>0</v>
          </cell>
          <cell r="G41">
            <v>0</v>
          </cell>
          <cell r="H41">
            <v>0</v>
          </cell>
          <cell r="I41">
            <v>0</v>
          </cell>
          <cell r="J41">
            <v>0</v>
          </cell>
          <cell r="K41">
            <v>0</v>
          </cell>
          <cell r="L41">
            <v>0</v>
          </cell>
          <cell r="M41">
            <v>0</v>
          </cell>
          <cell r="N41">
            <v>0</v>
          </cell>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A42" t="str">
            <v>Advertising</v>
          </cell>
          <cell r="B42">
            <v>0</v>
          </cell>
          <cell r="C42">
            <v>0</v>
          </cell>
          <cell r="D42">
            <v>0</v>
          </cell>
          <cell r="E42">
            <v>0</v>
          </cell>
          <cell r="F42">
            <v>0</v>
          </cell>
          <cell r="G42">
            <v>2182876.5836742781</v>
          </cell>
          <cell r="H42">
            <v>2269229.2056515384</v>
          </cell>
          <cell r="I42">
            <v>2316624.7200000002</v>
          </cell>
          <cell r="J42">
            <v>2355985.7326337849</v>
          </cell>
          <cell r="K42">
            <v>2452983.9751264318</v>
          </cell>
          <cell r="L42">
            <v>2510338.3330519083</v>
          </cell>
          <cell r="M42">
            <v>2583035.6419265475</v>
          </cell>
          <cell r="N42">
            <v>16671074.19206449</v>
          </cell>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A43" t="str">
            <v>Sales Promotions</v>
          </cell>
          <cell r="B43">
            <v>0</v>
          </cell>
          <cell r="C43">
            <v>0</v>
          </cell>
          <cell r="D43">
            <v>0</v>
          </cell>
          <cell r="E43">
            <v>0</v>
          </cell>
          <cell r="F43">
            <v>0</v>
          </cell>
          <cell r="G43">
            <v>0</v>
          </cell>
          <cell r="H43">
            <v>0</v>
          </cell>
          <cell r="I43">
            <v>0</v>
          </cell>
          <cell r="J43">
            <v>0</v>
          </cell>
          <cell r="K43">
            <v>0</v>
          </cell>
          <cell r="L43">
            <v>0</v>
          </cell>
          <cell r="M43">
            <v>0</v>
          </cell>
          <cell r="N43">
            <v>0</v>
          </cell>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A44" t="str">
            <v>IPLC Other costs</v>
          </cell>
          <cell r="B44">
            <v>636292.32999999996</v>
          </cell>
          <cell r="C44">
            <v>3165065.67</v>
          </cell>
          <cell r="D44">
            <v>3409838.12</v>
          </cell>
          <cell r="E44">
            <v>230933.58</v>
          </cell>
          <cell r="F44">
            <v>279044.87</v>
          </cell>
          <cell r="G44">
            <v>503302.46228758246</v>
          </cell>
          <cell r="H44">
            <v>520207.32264195569</v>
          </cell>
          <cell r="I44">
            <v>562755.14</v>
          </cell>
          <cell r="J44">
            <v>605784.92282416311</v>
          </cell>
          <cell r="K44">
            <v>417550.41574525874</v>
          </cell>
          <cell r="L44">
            <v>435276.37987186247</v>
          </cell>
          <cell r="M44">
            <v>485265.60503566742</v>
          </cell>
          <cell r="N44">
            <v>11251316.818406491</v>
          </cell>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A45" t="str">
            <v>Interconnection port charges</v>
          </cell>
          <cell r="B45">
            <v>15502.88</v>
          </cell>
          <cell r="C45">
            <v>-8389</v>
          </cell>
          <cell r="D45">
            <v>70666.679999999993</v>
          </cell>
          <cell r="E45">
            <v>81846.17</v>
          </cell>
          <cell r="F45">
            <v>50259.09</v>
          </cell>
          <cell r="G45">
            <v>0</v>
          </cell>
          <cell r="H45">
            <v>0</v>
          </cell>
          <cell r="J45">
            <v>0</v>
          </cell>
          <cell r="K45">
            <v>0</v>
          </cell>
          <cell r="L45">
            <v>0</v>
          </cell>
          <cell r="M45">
            <v>0</v>
          </cell>
          <cell r="N45">
            <v>209885.81999999998</v>
          </cell>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A46" t="str">
            <v>Global Card Commission</v>
          </cell>
          <cell r="B46">
            <v>0</v>
          </cell>
          <cell r="C46">
            <v>0</v>
          </cell>
          <cell r="D46">
            <v>0</v>
          </cell>
          <cell r="E46">
            <v>0</v>
          </cell>
          <cell r="F46">
            <v>0</v>
          </cell>
          <cell r="G46">
            <v>205912.46574871987</v>
          </cell>
          <cell r="H46">
            <v>214052.30089989878</v>
          </cell>
          <cell r="I46">
            <v>222513.97</v>
          </cell>
          <cell r="J46">
            <v>231310.21391865631</v>
          </cell>
          <cell r="K46">
            <v>240454.25201791344</v>
          </cell>
          <cell r="L46">
            <v>249959.84385456468</v>
          </cell>
          <cell r="M46">
            <v>259841.2890128608</v>
          </cell>
          <cell r="N46">
            <v>1624044.3354526139</v>
          </cell>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A47" t="str">
            <v>Global Card Printing Cost</v>
          </cell>
          <cell r="B47">
            <v>0</v>
          </cell>
          <cell r="C47">
            <v>13897</v>
          </cell>
          <cell r="D47">
            <v>56036.5</v>
          </cell>
          <cell r="E47">
            <v>29705.27</v>
          </cell>
          <cell r="F47">
            <v>36748.61</v>
          </cell>
          <cell r="G47">
            <v>30886.869862307984</v>
          </cell>
          <cell r="H47">
            <v>32107.845134984815</v>
          </cell>
          <cell r="I47">
            <v>33377.1</v>
          </cell>
          <cell r="J47">
            <v>34696.532087798449</v>
          </cell>
          <cell r="K47">
            <v>36068.137802687015</v>
          </cell>
          <cell r="L47">
            <v>37493.976578184702</v>
          </cell>
          <cell r="M47">
            <v>38976.19335192912</v>
          </cell>
          <cell r="N47">
            <v>379994.03481789207</v>
          </cell>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A48" t="str">
            <v>SMW E Link rental</v>
          </cell>
          <cell r="B48">
            <v>786517.01</v>
          </cell>
          <cell r="C48">
            <v>367301.01</v>
          </cell>
          <cell r="D48">
            <v>710575.18</v>
          </cell>
          <cell r="E48">
            <v>551062.18000000005</v>
          </cell>
          <cell r="F48">
            <v>578064.18000000005</v>
          </cell>
          <cell r="G48">
            <v>0</v>
          </cell>
          <cell r="H48">
            <v>0</v>
          </cell>
          <cell r="J48">
            <v>0</v>
          </cell>
          <cell r="K48">
            <v>0</v>
          </cell>
          <cell r="L48">
            <v>0</v>
          </cell>
          <cell r="M48">
            <v>0</v>
          </cell>
          <cell r="N48">
            <v>2993519.5600000005</v>
          </cell>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A49" t="str">
            <v>Internet services/co location housing fee</v>
          </cell>
          <cell r="B49">
            <v>999964.97</v>
          </cell>
          <cell r="C49">
            <v>120796.39</v>
          </cell>
          <cell r="D49">
            <v>4055585.64</v>
          </cell>
          <cell r="E49">
            <v>1288040</v>
          </cell>
          <cell r="F49">
            <v>1243932.1200000001</v>
          </cell>
          <cell r="G49">
            <v>216241.65990138811</v>
          </cell>
          <cell r="H49">
            <v>217512.07965330881</v>
          </cell>
          <cell r="I49">
            <v>218789.96</v>
          </cell>
          <cell r="J49">
            <v>220075.35415460946</v>
          </cell>
          <cell r="K49">
            <v>221368.29686026782</v>
          </cell>
          <cell r="L49">
            <v>222668.83560432188</v>
          </cell>
          <cell r="M49">
            <v>223977.01501349729</v>
          </cell>
          <cell r="N49">
            <v>9248952.3211873937</v>
          </cell>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A50" t="str">
            <v>International business expenditure</v>
          </cell>
          <cell r="B50">
            <v>0</v>
          </cell>
          <cell r="C50">
            <v>0</v>
          </cell>
          <cell r="D50">
            <v>0</v>
          </cell>
          <cell r="E50">
            <v>0</v>
          </cell>
          <cell r="F50">
            <v>0</v>
          </cell>
          <cell r="G50">
            <v>0</v>
          </cell>
          <cell r="H50">
            <v>0</v>
          </cell>
          <cell r="I50">
            <v>0</v>
          </cell>
          <cell r="J50">
            <v>0</v>
          </cell>
          <cell r="K50">
            <v>0</v>
          </cell>
          <cell r="L50">
            <v>0</v>
          </cell>
          <cell r="M50">
            <v>0</v>
          </cell>
          <cell r="N50">
            <v>0</v>
          </cell>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A51" t="str">
            <v>TOTAL DIRECT COST</v>
          </cell>
          <cell r="B51">
            <v>134592017.68000001</v>
          </cell>
          <cell r="C51">
            <v>112470131.79000001</v>
          </cell>
          <cell r="D51">
            <v>105143571.67000002</v>
          </cell>
          <cell r="E51">
            <v>144300360.01000002</v>
          </cell>
          <cell r="F51">
            <v>135265401.64000002</v>
          </cell>
          <cell r="G51">
            <v>81974823.052703679</v>
          </cell>
          <cell r="H51">
            <v>87176180.794423446</v>
          </cell>
          <cell r="I51">
            <v>89159782.119999975</v>
          </cell>
          <cell r="J51">
            <v>90801929.448511764</v>
          </cell>
          <cell r="K51">
            <v>93597263.000598982</v>
          </cell>
          <cell r="L51">
            <v>96027595.009778008</v>
          </cell>
          <cell r="M51">
            <v>98392957.65688017</v>
          </cell>
          <cell r="N51">
            <v>1268902013.8728962</v>
          </cell>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row r="62">
          <cell r="A62" t="str">
            <v>Value Added Services</v>
          </cell>
          <cell r="B62">
            <v>3182024.5160000003</v>
          </cell>
          <cell r="C62">
            <v>2488873.3000000003</v>
          </cell>
          <cell r="D62">
            <v>3845868.5120000001</v>
          </cell>
          <cell r="E62">
            <v>5781666.6840000004</v>
          </cell>
          <cell r="F62">
            <v>5485628.5120000001</v>
          </cell>
          <cell r="G62">
            <v>2738256.5720000002</v>
          </cell>
          <cell r="H62">
            <v>2759089.9040000001</v>
          </cell>
          <cell r="I62">
            <v>1217289.8541122801</v>
          </cell>
          <cell r="J62">
            <v>1217289.8541122805</v>
          </cell>
          <cell r="K62">
            <v>1217289.8541122805</v>
          </cell>
          <cell r="L62">
            <v>1285919.7141122804</v>
          </cell>
          <cell r="M62">
            <v>1338003.0441122805</v>
          </cell>
          <cell r="P62" t="str">
            <v>Value Added Services</v>
          </cell>
          <cell r="Q62">
            <v>3182024.5160000003</v>
          </cell>
          <cell r="R62">
            <v>5670897.8159999996</v>
          </cell>
          <cell r="S62">
            <v>9516766.3279999997</v>
          </cell>
          <cell r="T62">
            <v>15298433.012</v>
          </cell>
          <cell r="U62">
            <v>20784061.524</v>
          </cell>
          <cell r="V62">
            <v>23522318.096000001</v>
          </cell>
          <cell r="W62">
            <v>26281408</v>
          </cell>
          <cell r="X62">
            <v>27498697.854112279</v>
          </cell>
          <cell r="Y62">
            <v>28715987.708224557</v>
          </cell>
          <cell r="Z62">
            <v>1217289.8541122805</v>
          </cell>
          <cell r="AA62">
            <v>1285919.7141122804</v>
          </cell>
          <cell r="AB62">
            <v>1338003.0441122805</v>
          </cell>
          <cell r="AC62">
            <v>14607478.212646613</v>
          </cell>
        </row>
        <row r="63">
          <cell r="A63" t="str">
            <v>Isp Revenue</v>
          </cell>
          <cell r="B63">
            <v>4773036.7740000002</v>
          </cell>
          <cell r="C63">
            <v>3733309.9499999997</v>
          </cell>
          <cell r="D63">
            <v>5768802.7679999992</v>
          </cell>
          <cell r="E63">
            <v>8672500.0260000005</v>
          </cell>
          <cell r="F63">
            <v>8228442.7679999992</v>
          </cell>
          <cell r="G63">
            <v>4107384.8579999995</v>
          </cell>
          <cell r="H63">
            <v>4138634.8559999997</v>
          </cell>
          <cell r="I63">
            <v>5628351.574</v>
          </cell>
          <cell r="J63">
            <v>5628351.574</v>
          </cell>
          <cell r="K63">
            <v>5628351.574</v>
          </cell>
          <cell r="L63">
            <v>5628351.574</v>
          </cell>
          <cell r="M63">
            <v>9343551.5739999991</v>
          </cell>
          <cell r="P63" t="str">
            <v>Isp Revenue</v>
          </cell>
          <cell r="Q63">
            <v>4773036.7740000002</v>
          </cell>
          <cell r="R63">
            <v>8506346.7239999995</v>
          </cell>
          <cell r="S63">
            <v>14275149.491999999</v>
          </cell>
          <cell r="T63">
            <v>22947649.517999999</v>
          </cell>
          <cell r="U63">
            <v>31176092.285999998</v>
          </cell>
          <cell r="V63">
            <v>35283477.144000001</v>
          </cell>
          <cell r="W63">
            <v>39422112</v>
          </cell>
          <cell r="X63">
            <v>45050463.574000001</v>
          </cell>
          <cell r="Y63">
            <v>50678815.148000002</v>
          </cell>
          <cell r="Z63">
            <v>5628351.574</v>
          </cell>
          <cell r="AA63">
            <v>5628351.574</v>
          </cell>
          <cell r="AB63">
            <v>9343551.5739999991</v>
          </cell>
          <cell r="AC63">
            <v>67712218.887999997</v>
          </cell>
        </row>
        <row r="64">
          <cell r="B64">
            <v>7955061.290000001</v>
          </cell>
          <cell r="C64">
            <v>6222183.25</v>
          </cell>
          <cell r="D64">
            <v>9614671.2799999993</v>
          </cell>
          <cell r="E64">
            <v>14454166.710000001</v>
          </cell>
          <cell r="F64">
            <v>13714071.279999999</v>
          </cell>
          <cell r="G64">
            <v>6845641.4299999997</v>
          </cell>
          <cell r="H64">
            <v>6897724.7599999998</v>
          </cell>
          <cell r="I64">
            <v>6845641.4281122796</v>
          </cell>
          <cell r="J64">
            <v>6845641.4281122806</v>
          </cell>
          <cell r="K64">
            <v>6845641.4281122806</v>
          </cell>
          <cell r="L64">
            <v>6914271.2881122809</v>
          </cell>
          <cell r="M64">
            <v>10681554.618112279</v>
          </cell>
          <cell r="Q64">
            <v>7955061.290000001</v>
          </cell>
          <cell r="R64">
            <v>14177244.540000001</v>
          </cell>
          <cell r="S64">
            <v>23791915.82</v>
          </cell>
          <cell r="T64">
            <v>38246082.530000001</v>
          </cell>
          <cell r="U64">
            <v>51960153.810000002</v>
          </cell>
          <cell r="V64">
            <v>58805795.240000002</v>
          </cell>
          <cell r="W64">
            <v>65703520</v>
          </cell>
          <cell r="X64">
            <v>72549161.428112283</v>
          </cell>
          <cell r="Y64">
            <v>79394802.856224567</v>
          </cell>
          <cell r="Z64">
            <v>6845641.4281122806</v>
          </cell>
          <cell r="AA64">
            <v>6914271.2881122809</v>
          </cell>
          <cell r="AB64">
            <v>10681554.618112279</v>
          </cell>
          <cell r="AC64">
            <v>103836270.19056141</v>
          </cell>
        </row>
        <row r="65">
          <cell r="A65" t="str">
            <v>Bad Debts</v>
          </cell>
          <cell r="B65">
            <v>-600000</v>
          </cell>
          <cell r="C65">
            <v>540999.65</v>
          </cell>
          <cell r="D65">
            <v>-107256.62</v>
          </cell>
          <cell r="E65">
            <v>-618954.07999999996</v>
          </cell>
          <cell r="F65">
            <v>-1094344.33</v>
          </cell>
          <cell r="G65">
            <v>-568609.74500000011</v>
          </cell>
          <cell r="H65">
            <v>-568609.74500000011</v>
          </cell>
          <cell r="I65">
            <v>-568609.74500000011</v>
          </cell>
          <cell r="J65">
            <v>-568609.74500000011</v>
          </cell>
          <cell r="K65">
            <v>-568609.74500000011</v>
          </cell>
          <cell r="L65">
            <v>-568609.74500000011</v>
          </cell>
          <cell r="M65">
            <v>-568609.74500000011</v>
          </cell>
          <cell r="N65">
            <v>186155967.29120803</v>
          </cell>
          <cell r="P65" t="str">
            <v>Bad Debts</v>
          </cell>
          <cell r="Q65">
            <v>-600000</v>
          </cell>
          <cell r="R65">
            <v>-59000.35</v>
          </cell>
          <cell r="S65">
            <v>-166256.97</v>
          </cell>
          <cell r="T65">
            <v>-785211.05</v>
          </cell>
          <cell r="U65">
            <v>-1879555.38</v>
          </cell>
          <cell r="V65">
            <v>-2448165.125</v>
          </cell>
          <cell r="W65">
            <v>-3016774.87</v>
          </cell>
          <cell r="X65">
            <v>-3585384.6150000002</v>
          </cell>
          <cell r="Y65">
            <v>-4153994.36</v>
          </cell>
          <cell r="Z65">
            <v>-568609.74500000011</v>
          </cell>
          <cell r="AA65">
            <v>-568609.74500000011</v>
          </cell>
          <cell r="AB65">
            <v>-568609.74500000011</v>
          </cell>
          <cell r="AC65">
            <v>186155967.29120803</v>
          </cell>
        </row>
        <row r="68">
          <cell r="A68">
            <v>30738473.620000001</v>
          </cell>
          <cell r="P68">
            <v>30738473.620000001</v>
          </cell>
        </row>
        <row r="72">
          <cell r="A72" t="str">
            <v xml:space="preserve">   </v>
          </cell>
          <cell r="P72" t="str">
            <v xml:space="preserve">   </v>
          </cell>
        </row>
        <row r="73">
          <cell r="A73" t="str">
            <v>DIRECT COST</v>
          </cell>
          <cell r="B73" t="str">
            <v>January</v>
          </cell>
          <cell r="C73" t="str">
            <v>February</v>
          </cell>
          <cell r="D73" t="str">
            <v>March</v>
          </cell>
          <cell r="E73" t="str">
            <v>April</v>
          </cell>
          <cell r="F73" t="str">
            <v>May</v>
          </cell>
          <cell r="G73" t="str">
            <v>June</v>
          </cell>
          <cell r="H73" t="str">
            <v>July</v>
          </cell>
          <cell r="I73" t="str">
            <v>August</v>
          </cell>
          <cell r="J73" t="str">
            <v>September</v>
          </cell>
          <cell r="K73" t="str">
            <v>October</v>
          </cell>
          <cell r="L73" t="str">
            <v>November</v>
          </cell>
          <cell r="M73" t="str">
            <v>December</v>
          </cell>
          <cell r="P73" t="str">
            <v>DIRECT COST</v>
          </cell>
          <cell r="Q73" t="str">
            <v>January</v>
          </cell>
          <cell r="R73" t="str">
            <v>February</v>
          </cell>
          <cell r="S73" t="str">
            <v>March</v>
          </cell>
          <cell r="T73" t="str">
            <v>April</v>
          </cell>
          <cell r="U73" t="str">
            <v>May</v>
          </cell>
          <cell r="V73" t="str">
            <v>June</v>
          </cell>
          <cell r="W73" t="str">
            <v>July</v>
          </cell>
          <cell r="X73" t="str">
            <v>August</v>
          </cell>
          <cell r="Y73" t="str">
            <v>September</v>
          </cell>
          <cell r="Z73" t="str">
            <v>October</v>
          </cell>
          <cell r="AA73" t="str">
            <v>November</v>
          </cell>
          <cell r="AB73" t="str">
            <v>December</v>
          </cell>
          <cell r="AC73" t="str">
            <v>Total  2005</v>
          </cell>
        </row>
        <row r="74">
          <cell r="B74" t="str">
            <v>Revised Budget</v>
          </cell>
          <cell r="C74" t="str">
            <v>Revised Budget</v>
          </cell>
          <cell r="D74" t="str">
            <v>Revised Budget</v>
          </cell>
          <cell r="E74" t="str">
            <v>Revised Budget</v>
          </cell>
          <cell r="F74" t="str">
            <v>Revised Budget</v>
          </cell>
          <cell r="G74" t="str">
            <v>Revised Budget</v>
          </cell>
          <cell r="H74" t="str">
            <v>Revised Budget</v>
          </cell>
          <cell r="I74" t="str">
            <v>Revised Budget</v>
          </cell>
          <cell r="J74" t="str">
            <v>Revised Budget</v>
          </cell>
          <cell r="K74" t="str">
            <v>Revised Budget</v>
          </cell>
          <cell r="L74" t="str">
            <v>Revised Budget</v>
          </cell>
          <cell r="M74" t="str">
            <v>Revised Budget</v>
          </cell>
          <cell r="Q74" t="str">
            <v>Revised Budget</v>
          </cell>
          <cell r="R74" t="str">
            <v>Revised Budget</v>
          </cell>
          <cell r="S74" t="str">
            <v>Revised Budget</v>
          </cell>
          <cell r="T74" t="str">
            <v>Revised Budget</v>
          </cell>
          <cell r="U74" t="str">
            <v>Revised Budget</v>
          </cell>
          <cell r="V74" t="str">
            <v>Revised Budget</v>
          </cell>
          <cell r="W74" t="str">
            <v>Revised Budget</v>
          </cell>
          <cell r="X74" t="str">
            <v>Revised Budget</v>
          </cell>
          <cell r="Y74" t="str">
            <v>Revised Budget</v>
          </cell>
          <cell r="Z74" t="str">
            <v>Revised Budget</v>
          </cell>
          <cell r="AA74" t="str">
            <v>Revised Budget</v>
          </cell>
          <cell r="AB74" t="str">
            <v>Revised Budget</v>
          </cell>
          <cell r="AC74" t="str">
            <v>Revised Budget</v>
          </cell>
        </row>
        <row r="75">
          <cell r="A75" t="str">
            <v xml:space="preserve">Lease rental </v>
          </cell>
          <cell r="B75">
            <v>0</v>
          </cell>
          <cell r="C75">
            <v>0</v>
          </cell>
          <cell r="D75">
            <v>0</v>
          </cell>
          <cell r="E75">
            <v>0</v>
          </cell>
          <cell r="F75">
            <v>0</v>
          </cell>
          <cell r="G75">
            <v>0</v>
          </cell>
          <cell r="H75">
            <v>0</v>
          </cell>
          <cell r="I75">
            <v>0</v>
          </cell>
          <cell r="J75">
            <v>0</v>
          </cell>
          <cell r="K75">
            <v>0</v>
          </cell>
          <cell r="L75">
            <v>0</v>
          </cell>
          <cell r="M75">
            <v>0</v>
          </cell>
          <cell r="P75" t="str">
            <v xml:space="preserve">Lease rental </v>
          </cell>
          <cell r="Q75">
            <v>0</v>
          </cell>
          <cell r="R75">
            <v>0</v>
          </cell>
          <cell r="S75">
            <v>0</v>
          </cell>
          <cell r="T75">
            <v>0</v>
          </cell>
          <cell r="U75">
            <v>0</v>
          </cell>
          <cell r="V75">
            <v>0</v>
          </cell>
          <cell r="W75">
            <v>0</v>
          </cell>
          <cell r="X75">
            <v>0</v>
          </cell>
          <cell r="Y75">
            <v>0</v>
          </cell>
          <cell r="Z75">
            <v>0</v>
          </cell>
          <cell r="AA75">
            <v>0</v>
          </cell>
          <cell r="AB75">
            <v>0</v>
          </cell>
          <cell r="AC75">
            <v>0</v>
          </cell>
        </row>
        <row r="76">
          <cell r="A76" t="str">
            <v xml:space="preserve">Link Charges-Satellite </v>
          </cell>
          <cell r="B76">
            <v>983134.43266499985</v>
          </cell>
          <cell r="C76">
            <v>793567.35314999998</v>
          </cell>
          <cell r="D76">
            <v>1096533.00801</v>
          </cell>
          <cell r="E76">
            <v>1276671.1676399999</v>
          </cell>
          <cell r="F76">
            <v>1687201.6792949999</v>
          </cell>
          <cell r="G76">
            <v>696891.08808000002</v>
          </cell>
          <cell r="H76">
            <v>696891.08808000002</v>
          </cell>
          <cell r="I76">
            <v>696891.08808000002</v>
          </cell>
          <cell r="J76">
            <v>696891.08808000002</v>
          </cell>
          <cell r="K76">
            <v>696891.08808000002</v>
          </cell>
          <cell r="L76">
            <v>696891.08808000002</v>
          </cell>
          <cell r="M76">
            <v>1085010.68808</v>
          </cell>
          <cell r="P76" t="str">
            <v xml:space="preserve">Link Charges-Satellite </v>
          </cell>
          <cell r="Q76">
            <v>983134.43266499985</v>
          </cell>
          <cell r="R76">
            <v>1776701.7858149998</v>
          </cell>
          <cell r="S76">
            <v>2873234.7938249996</v>
          </cell>
          <cell r="T76">
            <v>4149905.9614649992</v>
          </cell>
          <cell r="U76">
            <v>5837107.6407599989</v>
          </cell>
          <cell r="V76">
            <v>6533998.7288399991</v>
          </cell>
          <cell r="W76">
            <v>7230889.8169199992</v>
          </cell>
          <cell r="X76">
            <v>7927780.9049999993</v>
          </cell>
          <cell r="Y76">
            <v>8624671.9930799995</v>
          </cell>
          <cell r="Z76">
            <v>696891.08808000002</v>
          </cell>
          <cell r="AA76">
            <v>696891.08808000002</v>
          </cell>
          <cell r="AB76">
            <v>1085010.68808</v>
          </cell>
          <cell r="AC76">
            <v>11103464.857319999</v>
          </cell>
        </row>
        <row r="77">
          <cell r="A77" t="str">
            <v>Networks Maint/ Tech Advise</v>
          </cell>
          <cell r="B77">
            <v>9268.607446</v>
          </cell>
          <cell r="C77">
            <v>7481.4430600000014</v>
          </cell>
          <cell r="D77">
            <v>10337.684924000001</v>
          </cell>
          <cell r="E77">
            <v>12035.957136000003</v>
          </cell>
          <cell r="F77">
            <v>15906.278458000003</v>
          </cell>
          <cell r="G77">
            <v>6570.0169920000017</v>
          </cell>
          <cell r="H77">
            <v>6570.0169920000017</v>
          </cell>
          <cell r="I77">
            <v>6570.0169920000017</v>
          </cell>
          <cell r="J77">
            <v>6570.0169920000017</v>
          </cell>
          <cell r="K77">
            <v>6570.0169920000017</v>
          </cell>
          <cell r="L77">
            <v>6570.0169920000017</v>
          </cell>
          <cell r="M77">
            <v>10229.056992000002</v>
          </cell>
          <cell r="P77" t="str">
            <v>Networks Maint/ Tech Advise</v>
          </cell>
          <cell r="Q77">
            <v>9268.607446</v>
          </cell>
          <cell r="R77">
            <v>16750.050506</v>
          </cell>
          <cell r="S77">
            <v>27087.735430000001</v>
          </cell>
          <cell r="T77">
            <v>39123.692566000005</v>
          </cell>
          <cell r="U77">
            <v>55029.971024000006</v>
          </cell>
          <cell r="V77">
            <v>61599.98801600001</v>
          </cell>
          <cell r="W77">
            <v>68170.005008000007</v>
          </cell>
          <cell r="X77">
            <v>74740.022000000012</v>
          </cell>
          <cell r="Y77">
            <v>81310.038992000016</v>
          </cell>
          <cell r="Z77">
            <v>6570.0169920000017</v>
          </cell>
          <cell r="AA77">
            <v>6570.0169920000017</v>
          </cell>
          <cell r="AB77">
            <v>10229.056992000002</v>
          </cell>
          <cell r="AC77">
            <v>104679.12996800002</v>
          </cell>
        </row>
        <row r="78">
          <cell r="A78" t="str">
            <v>Maintenance Service Contract</v>
          </cell>
          <cell r="B78">
            <v>0</v>
          </cell>
          <cell r="C78">
            <v>0</v>
          </cell>
          <cell r="D78">
            <v>0</v>
          </cell>
          <cell r="E78">
            <v>0</v>
          </cell>
          <cell r="F78">
            <v>0</v>
          </cell>
          <cell r="G78">
            <v>0</v>
          </cell>
          <cell r="H78">
            <v>0</v>
          </cell>
          <cell r="I78">
            <v>0</v>
          </cell>
          <cell r="J78">
            <v>0</v>
          </cell>
          <cell r="K78">
            <v>0</v>
          </cell>
          <cell r="L78">
            <v>0</v>
          </cell>
          <cell r="M78">
            <v>0</v>
          </cell>
          <cell r="P78" t="str">
            <v>Maintenance Service Contract</v>
          </cell>
          <cell r="Q78">
            <v>0</v>
          </cell>
          <cell r="R78">
            <v>0</v>
          </cell>
          <cell r="S78">
            <v>0</v>
          </cell>
          <cell r="T78">
            <v>0</v>
          </cell>
          <cell r="U78">
            <v>0</v>
          </cell>
          <cell r="V78">
            <v>0</v>
          </cell>
          <cell r="W78">
            <v>0</v>
          </cell>
          <cell r="X78">
            <v>0</v>
          </cell>
          <cell r="Y78">
            <v>0</v>
          </cell>
          <cell r="Z78">
            <v>0</v>
          </cell>
          <cell r="AA78">
            <v>0</v>
          </cell>
          <cell r="AB78">
            <v>0</v>
          </cell>
          <cell r="AC78">
            <v>0</v>
          </cell>
        </row>
        <row r="79">
          <cell r="A79" t="str">
            <v>Content Management</v>
          </cell>
          <cell r="B79">
            <v>714344.81673099997</v>
          </cell>
          <cell r="C79">
            <v>576605.50441000005</v>
          </cell>
          <cell r="D79">
            <v>796740.14521400002</v>
          </cell>
          <cell r="E79">
            <v>927628.41069599998</v>
          </cell>
          <cell r="F79">
            <v>1225919.6040129999</v>
          </cell>
          <cell r="G79">
            <v>506360.59531200002</v>
          </cell>
          <cell r="H79">
            <v>506360.59531200002</v>
          </cell>
          <cell r="I79">
            <v>506360.59531200002</v>
          </cell>
          <cell r="J79">
            <v>506360.59531200002</v>
          </cell>
          <cell r="K79">
            <v>506360.59531200002</v>
          </cell>
          <cell r="L79">
            <v>506360.59531200002</v>
          </cell>
          <cell r="M79">
            <v>788368.03531199996</v>
          </cell>
          <cell r="P79" t="str">
            <v>Content Management</v>
          </cell>
          <cell r="Q79">
            <v>714344.81673099997</v>
          </cell>
          <cell r="R79">
            <v>1290950.3211409999</v>
          </cell>
          <cell r="S79">
            <v>2087690.4663549999</v>
          </cell>
          <cell r="T79">
            <v>3015318.877051</v>
          </cell>
          <cell r="U79">
            <v>4241238.4810640002</v>
          </cell>
          <cell r="V79">
            <v>4747599.0763760004</v>
          </cell>
          <cell r="W79">
            <v>5253959.6716880007</v>
          </cell>
          <cell r="X79">
            <v>5760320.2670000009</v>
          </cell>
          <cell r="Y79">
            <v>6266680.8623120012</v>
          </cell>
          <cell r="Z79">
            <v>506360.59531200002</v>
          </cell>
          <cell r="AA79">
            <v>506360.59531200002</v>
          </cell>
          <cell r="AB79">
            <v>788368.03531199996</v>
          </cell>
          <cell r="AC79">
            <v>8067770.0882480014</v>
          </cell>
        </row>
        <row r="80">
          <cell r="A80" t="str">
            <v>Cost of sales</v>
          </cell>
          <cell r="B80">
            <v>1042718.337675</v>
          </cell>
          <cell r="C80">
            <v>841662.34425000008</v>
          </cell>
          <cell r="D80">
            <v>1162989.5539500001</v>
          </cell>
          <cell r="E80">
            <v>1354045.1777999999</v>
          </cell>
          <cell r="F80">
            <v>1789456.3265250002</v>
          </cell>
          <cell r="G80">
            <v>739126.91159999999</v>
          </cell>
          <cell r="H80">
            <v>739126.91159999999</v>
          </cell>
          <cell r="I80">
            <v>739126.91159999999</v>
          </cell>
          <cell r="J80">
            <v>739126.91159999999</v>
          </cell>
          <cell r="K80">
            <v>739126.91159999999</v>
          </cell>
          <cell r="L80">
            <v>739126.91159999999</v>
          </cell>
          <cell r="M80">
            <v>1150768.9116</v>
          </cell>
          <cell r="P80" t="str">
            <v>Cost of sales</v>
          </cell>
          <cell r="Q80">
            <v>1042718.337675</v>
          </cell>
          <cell r="R80">
            <v>1884380.6819250002</v>
          </cell>
          <cell r="S80">
            <v>3047370.2358750002</v>
          </cell>
          <cell r="T80">
            <v>4401415.413675</v>
          </cell>
          <cell r="U80">
            <v>6190871.7401999999</v>
          </cell>
          <cell r="V80">
            <v>6929998.6518000001</v>
          </cell>
          <cell r="W80">
            <v>7669125.5634000003</v>
          </cell>
          <cell r="X80">
            <v>8408252.4749999996</v>
          </cell>
          <cell r="Y80">
            <v>9147379.3865999989</v>
          </cell>
          <cell r="Z80">
            <v>739126.91159999999</v>
          </cell>
          <cell r="AA80">
            <v>739126.91159999999</v>
          </cell>
          <cell r="AB80">
            <v>1150768.9116</v>
          </cell>
          <cell r="AC80">
            <v>11776402.121399997</v>
          </cell>
        </row>
        <row r="81">
          <cell r="A81" t="str">
            <v>Advertising</v>
          </cell>
          <cell r="B81">
            <v>0</v>
          </cell>
          <cell r="C81">
            <v>0</v>
          </cell>
          <cell r="D81">
            <v>0</v>
          </cell>
          <cell r="E81">
            <v>0</v>
          </cell>
          <cell r="F81">
            <v>0</v>
          </cell>
          <cell r="G81">
            <v>0</v>
          </cell>
          <cell r="H81">
            <v>0</v>
          </cell>
          <cell r="I81">
            <v>0</v>
          </cell>
          <cell r="J81">
            <v>0</v>
          </cell>
          <cell r="K81">
            <v>0</v>
          </cell>
          <cell r="L81">
            <v>0</v>
          </cell>
          <cell r="M81">
            <v>0</v>
          </cell>
          <cell r="P81" t="str">
            <v>Advertising</v>
          </cell>
          <cell r="Q81">
            <v>0</v>
          </cell>
          <cell r="R81">
            <v>0</v>
          </cell>
          <cell r="S81">
            <v>0</v>
          </cell>
          <cell r="T81">
            <v>0</v>
          </cell>
          <cell r="U81">
            <v>0</v>
          </cell>
          <cell r="V81">
            <v>0</v>
          </cell>
          <cell r="W81">
            <v>0</v>
          </cell>
          <cell r="X81">
            <v>0</v>
          </cell>
          <cell r="Y81">
            <v>0</v>
          </cell>
          <cell r="Z81">
            <v>0</v>
          </cell>
          <cell r="AA81">
            <v>0</v>
          </cell>
          <cell r="AB81">
            <v>0</v>
          </cell>
          <cell r="AC81">
            <v>0</v>
          </cell>
        </row>
        <row r="82">
          <cell r="A82" t="str">
            <v>Printing - Billing</v>
          </cell>
          <cell r="B82">
            <v>34426.256227999998</v>
          </cell>
          <cell r="C82">
            <v>27788.217080000002</v>
          </cell>
          <cell r="D82">
            <v>38397.115431999999</v>
          </cell>
          <cell r="E82">
            <v>44704.983648000001</v>
          </cell>
          <cell r="F82">
            <v>59080.462844000001</v>
          </cell>
          <cell r="G82">
            <v>24402.920256000001</v>
          </cell>
          <cell r="H82">
            <v>24402.920256000001</v>
          </cell>
          <cell r="I82">
            <v>24402.920256000001</v>
          </cell>
          <cell r="J82">
            <v>24402.920256000001</v>
          </cell>
          <cell r="K82">
            <v>24402.920256000001</v>
          </cell>
          <cell r="L82">
            <v>24402.920256000001</v>
          </cell>
          <cell r="M82">
            <v>37993.640255999999</v>
          </cell>
          <cell r="P82" t="str">
            <v>Printing - Billing</v>
          </cell>
          <cell r="Q82">
            <v>34426.256227999998</v>
          </cell>
          <cell r="R82">
            <v>62214.473308000001</v>
          </cell>
          <cell r="S82">
            <v>100611.58874000001</v>
          </cell>
          <cell r="T82">
            <v>145316.572388</v>
          </cell>
          <cell r="U82">
            <v>204397.03523199999</v>
          </cell>
          <cell r="V82">
            <v>228799.95548800001</v>
          </cell>
          <cell r="W82">
            <v>253202.87574400002</v>
          </cell>
          <cell r="X82">
            <v>277605.79600000003</v>
          </cell>
          <cell r="Y82">
            <v>302008.71625600004</v>
          </cell>
          <cell r="Z82">
            <v>24402.920256000001</v>
          </cell>
          <cell r="AA82">
            <v>24402.920256000001</v>
          </cell>
          <cell r="AB82">
            <v>37993.640255999999</v>
          </cell>
          <cell r="AC82">
            <v>388808.19702400005</v>
          </cell>
        </row>
        <row r="83">
          <cell r="A83" t="str">
            <v>Sales Promotion, Cus. Sve &amp; Retention</v>
          </cell>
          <cell r="B83">
            <v>0</v>
          </cell>
          <cell r="C83">
            <v>0</v>
          </cell>
          <cell r="D83">
            <v>0</v>
          </cell>
          <cell r="E83">
            <v>0</v>
          </cell>
          <cell r="F83">
            <v>0</v>
          </cell>
          <cell r="G83">
            <v>0</v>
          </cell>
          <cell r="H83">
            <v>0</v>
          </cell>
          <cell r="I83">
            <v>0</v>
          </cell>
          <cell r="J83">
            <v>0</v>
          </cell>
          <cell r="K83">
            <v>0</v>
          </cell>
          <cell r="L83">
            <v>0</v>
          </cell>
          <cell r="M83">
            <v>0</v>
          </cell>
          <cell r="P83" t="str">
            <v>Sales Promotion, Cus. Sve &amp; Retention</v>
          </cell>
          <cell r="Q83">
            <v>0</v>
          </cell>
          <cell r="R83">
            <v>0</v>
          </cell>
          <cell r="S83">
            <v>0</v>
          </cell>
          <cell r="T83">
            <v>0</v>
          </cell>
          <cell r="U83">
            <v>0</v>
          </cell>
          <cell r="V83">
            <v>0</v>
          </cell>
          <cell r="W83">
            <v>0</v>
          </cell>
          <cell r="X83">
            <v>0</v>
          </cell>
          <cell r="Y83">
            <v>0</v>
          </cell>
          <cell r="Z83">
            <v>0</v>
          </cell>
          <cell r="AA83">
            <v>0</v>
          </cell>
          <cell r="AB83">
            <v>0</v>
          </cell>
          <cell r="AC83">
            <v>0</v>
          </cell>
        </row>
        <row r="84">
          <cell r="A84" t="str">
            <v>Direct Expenese-ISP</v>
          </cell>
          <cell r="B84">
            <v>3249970.9966010004</v>
          </cell>
          <cell r="C84">
            <v>2623314.5701100007</v>
          </cell>
          <cell r="D84">
            <v>3624835.3779940004</v>
          </cell>
          <cell r="E84">
            <v>4220322.398616001</v>
          </cell>
          <cell r="F84">
            <v>5577422.9250230007</v>
          </cell>
          <cell r="G84">
            <v>2303729.5295520006</v>
          </cell>
          <cell r="H84">
            <v>2303729.5295520006</v>
          </cell>
          <cell r="I84">
            <v>2303729.5295520006</v>
          </cell>
          <cell r="J84">
            <v>2303729.5295520006</v>
          </cell>
          <cell r="K84">
            <v>2303729.5295520006</v>
          </cell>
          <cell r="L84">
            <v>2303729.5295520006</v>
          </cell>
          <cell r="M84">
            <v>3586745.7695520003</v>
          </cell>
          <cell r="P84" t="str">
            <v>Direct Expenese-ISP</v>
          </cell>
          <cell r="Q84">
            <v>3249970.9966010004</v>
          </cell>
          <cell r="R84">
            <v>5873285.5667110011</v>
          </cell>
          <cell r="S84">
            <v>9498120.944705002</v>
          </cell>
          <cell r="T84">
            <v>13718443.343321003</v>
          </cell>
          <cell r="U84">
            <v>19295866.268344004</v>
          </cell>
          <cell r="V84">
            <v>21599595.797896005</v>
          </cell>
          <cell r="W84">
            <v>23903325.327448007</v>
          </cell>
          <cell r="X84">
            <v>26207054.857000008</v>
          </cell>
          <cell r="Y84">
            <v>28510784.38655201</v>
          </cell>
          <cell r="Z84">
            <v>2303729.5295520006</v>
          </cell>
          <cell r="AA84">
            <v>2303729.5295520006</v>
          </cell>
          <cell r="AB84">
            <v>3586745.7695520003</v>
          </cell>
          <cell r="AC84">
            <v>36704989.215208016</v>
          </cell>
        </row>
        <row r="85">
          <cell r="A85" t="str">
            <v>License Fees</v>
          </cell>
          <cell r="B85">
            <v>440258.85368499998</v>
          </cell>
          <cell r="C85">
            <v>355368.54535000003</v>
          </cell>
          <cell r="D85">
            <v>491040.03389000002</v>
          </cell>
          <cell r="E85">
            <v>571707.96396000008</v>
          </cell>
          <cell r="F85">
            <v>755548.22675500007</v>
          </cell>
          <cell r="G85">
            <v>312075.80712000001</v>
          </cell>
          <cell r="H85">
            <v>312075.80712000001</v>
          </cell>
          <cell r="I85">
            <v>312075.80712000001</v>
          </cell>
          <cell r="J85">
            <v>312075.80712000001</v>
          </cell>
          <cell r="K85">
            <v>312075.80712000001</v>
          </cell>
          <cell r="L85">
            <v>312075.80712000001</v>
          </cell>
          <cell r="M85">
            <v>485880.20712000004</v>
          </cell>
          <cell r="P85" t="str">
            <v>License Fees</v>
          </cell>
          <cell r="Q85">
            <v>440258.85368499998</v>
          </cell>
          <cell r="R85">
            <v>795627.39903500001</v>
          </cell>
          <cell r="S85">
            <v>1286667.4329250001</v>
          </cell>
          <cell r="T85">
            <v>1858375.3968850002</v>
          </cell>
          <cell r="U85">
            <v>2613923.6236400004</v>
          </cell>
          <cell r="V85">
            <v>2925999.4307600004</v>
          </cell>
          <cell r="W85">
            <v>3238075.2378800004</v>
          </cell>
          <cell r="X85">
            <v>3550151.0450000004</v>
          </cell>
          <cell r="Y85">
            <v>3862226.8521200004</v>
          </cell>
          <cell r="Z85">
            <v>312075.80712000001</v>
          </cell>
          <cell r="AA85">
            <v>312075.80712000001</v>
          </cell>
          <cell r="AB85">
            <v>485880.20712000004</v>
          </cell>
          <cell r="AC85">
            <v>4972258.6734800013</v>
          </cell>
        </row>
        <row r="86">
          <cell r="A86" t="str">
            <v>IBU field service revenue</v>
          </cell>
          <cell r="B86">
            <v>146311.58896899997</v>
          </cell>
          <cell r="C86">
            <v>118099.92259</v>
          </cell>
          <cell r="D86">
            <v>163187.740586</v>
          </cell>
          <cell r="E86">
            <v>189996.18050399999</v>
          </cell>
          <cell r="F86">
            <v>251091.967087</v>
          </cell>
          <cell r="G86">
            <v>103712.41108799999</v>
          </cell>
          <cell r="H86">
            <v>103712.41108799999</v>
          </cell>
          <cell r="I86">
            <v>103712.41108799999</v>
          </cell>
          <cell r="J86">
            <v>103712.41108799999</v>
          </cell>
          <cell r="K86">
            <v>103712.41108799999</v>
          </cell>
          <cell r="L86">
            <v>103712.41108799999</v>
          </cell>
          <cell r="M86">
            <v>161472.97108799999</v>
          </cell>
          <cell r="P86" t="str">
            <v>IBU field service revenue</v>
          </cell>
          <cell r="Q86">
            <v>146311.58896899997</v>
          </cell>
          <cell r="R86">
            <v>264411.51155900001</v>
          </cell>
          <cell r="S86">
            <v>427599.25214500003</v>
          </cell>
          <cell r="T86">
            <v>617595.43264900008</v>
          </cell>
          <cell r="U86">
            <v>868687.39973600011</v>
          </cell>
          <cell r="V86">
            <v>972399.81082400004</v>
          </cell>
          <cell r="W86">
            <v>1076112.2219120001</v>
          </cell>
          <cell r="X86">
            <v>1179824.6330000001</v>
          </cell>
          <cell r="Y86">
            <v>1283537.0440880002</v>
          </cell>
          <cell r="Z86">
            <v>103712.41108799999</v>
          </cell>
          <cell r="AA86">
            <v>103712.41108799999</v>
          </cell>
          <cell r="AB86">
            <v>161472.97108799999</v>
          </cell>
          <cell r="AC86">
            <v>1652434.8373520002</v>
          </cell>
        </row>
        <row r="87">
          <cell r="A87" t="str">
            <v>Sales Commission</v>
          </cell>
          <cell r="B87">
            <v>0</v>
          </cell>
          <cell r="C87">
            <v>0</v>
          </cell>
          <cell r="D87">
            <v>0</v>
          </cell>
          <cell r="E87">
            <v>0</v>
          </cell>
          <cell r="F87">
            <v>0</v>
          </cell>
          <cell r="G87">
            <v>0</v>
          </cell>
          <cell r="H87">
            <v>0</v>
          </cell>
          <cell r="I87">
            <v>0</v>
          </cell>
          <cell r="J87">
            <v>0</v>
          </cell>
          <cell r="K87">
            <v>0</v>
          </cell>
          <cell r="L87">
            <v>0</v>
          </cell>
          <cell r="M87">
            <v>0</v>
          </cell>
          <cell r="P87" t="str">
            <v>Sales Commission</v>
          </cell>
          <cell r="Q87">
            <v>0</v>
          </cell>
          <cell r="R87">
            <v>0</v>
          </cell>
          <cell r="S87">
            <v>0</v>
          </cell>
          <cell r="T87">
            <v>0</v>
          </cell>
          <cell r="U87">
            <v>0</v>
          </cell>
          <cell r="V87">
            <v>0</v>
          </cell>
          <cell r="W87">
            <v>0</v>
          </cell>
          <cell r="X87">
            <v>0</v>
          </cell>
          <cell r="Y87">
            <v>0</v>
          </cell>
          <cell r="Z87">
            <v>0</v>
          </cell>
          <cell r="AA87">
            <v>0</v>
          </cell>
          <cell r="AB87">
            <v>0</v>
          </cell>
          <cell r="AC87">
            <v>0</v>
          </cell>
        </row>
        <row r="88">
          <cell r="P88" t="str">
            <v>TOTAL DIRECT COST</v>
          </cell>
          <cell r="Q88">
            <v>6620433.8899999997</v>
          </cell>
          <cell r="R88">
            <v>11964321.789999999</v>
          </cell>
          <cell r="S88">
            <v>19348382.449999999</v>
          </cell>
          <cell r="T88">
            <v>27945494.689999998</v>
          </cell>
          <cell r="U88">
            <v>39307122.159999996</v>
          </cell>
          <cell r="V88">
            <v>43999991.439999998</v>
          </cell>
          <cell r="W88">
            <v>48692860.719999999</v>
          </cell>
          <cell r="X88">
            <v>53385730</v>
          </cell>
          <cell r="Y88">
            <v>58078599.280000001</v>
          </cell>
          <cell r="Z88">
            <v>4692869.28</v>
          </cell>
          <cell r="AA88">
            <v>4692869.28</v>
          </cell>
          <cell r="AB88">
            <v>7306469.2800000003</v>
          </cell>
          <cell r="AC88">
            <v>74770807.120000005</v>
          </cell>
        </row>
        <row r="89">
          <cell r="P89" t="str">
            <v>Gross contribution</v>
          </cell>
          <cell r="Q89">
            <v>734627.4000000013</v>
          </cell>
          <cell r="R89">
            <v>2153922.4000000022</v>
          </cell>
          <cell r="S89">
            <v>4277276.4000000022</v>
          </cell>
          <cell r="T89">
            <v>9515376.7900000066</v>
          </cell>
          <cell r="U89">
            <v>10773476.270000003</v>
          </cell>
          <cell r="V89">
            <v>12357638.675000004</v>
          </cell>
          <cell r="W89">
            <v>13993884.410000004</v>
          </cell>
          <cell r="X89">
            <v>15578046.813112289</v>
          </cell>
          <cell r="Y89">
            <v>17162209.216224566</v>
          </cell>
          <cell r="Z89">
            <v>1584162.4031122793</v>
          </cell>
          <cell r="AA89">
            <v>1652792.2631122796</v>
          </cell>
          <cell r="AB89">
            <v>2806475.5931122797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 val="MktARPU"/>
    </sheetNames>
    <sheetDataSet>
      <sheetData sheetId="0"/>
      <sheetData sheetId="1"/>
      <sheetData sheetId="2" refreshError="1">
        <row r="8">
          <cell r="I8">
            <v>9</v>
          </cell>
        </row>
      </sheetData>
      <sheetData sheetId="3"/>
      <sheetData sheetId="4"/>
      <sheetData sheetId="5"/>
      <sheetData sheetId="6"/>
      <sheetData sheetId="7"/>
      <sheetData sheetId="8"/>
      <sheetData sheetId="9"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row>
        <row r="25">
          <cell r="B25" t="str">
            <v>Amount Due to TMI Lanka</v>
          </cell>
          <cell r="C25">
            <v>0</v>
          </cell>
          <cell r="D25">
            <v>0</v>
          </cell>
          <cell r="E25">
            <v>0</v>
          </cell>
          <cell r="F25">
            <v>0</v>
          </cell>
          <cell r="G25">
            <v>0</v>
          </cell>
          <cell r="H25">
            <v>0</v>
          </cell>
          <cell r="I25">
            <v>0</v>
          </cell>
          <cell r="J25">
            <v>0</v>
          </cell>
          <cell r="K25">
            <v>0</v>
          </cell>
          <cell r="L25">
            <v>0</v>
          </cell>
          <cell r="M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row>
        <row r="29">
          <cell r="B29" t="str">
            <v>Dividend payable</v>
          </cell>
          <cell r="C29">
            <v>0</v>
          </cell>
          <cell r="D29">
            <v>0</v>
          </cell>
          <cell r="E29">
            <v>0</v>
          </cell>
          <cell r="F29">
            <v>0</v>
          </cell>
          <cell r="G29">
            <v>0</v>
          </cell>
          <cell r="H29">
            <v>0</v>
          </cell>
          <cell r="I29">
            <v>0</v>
          </cell>
          <cell r="J29">
            <v>0</v>
          </cell>
          <cell r="K29">
            <v>0</v>
          </cell>
          <cell r="L29">
            <v>0</v>
          </cell>
          <cell r="M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row>
        <row r="32">
          <cell r="B32" t="str">
            <v>EQUITY</v>
          </cell>
          <cell r="C32">
            <v>0</v>
          </cell>
          <cell r="D32">
            <v>0</v>
          </cell>
          <cell r="E32">
            <v>0</v>
          </cell>
          <cell r="F32">
            <v>0</v>
          </cell>
          <cell r="G32">
            <v>0</v>
          </cell>
          <cell r="H32">
            <v>0</v>
          </cell>
          <cell r="I32">
            <v>0</v>
          </cell>
          <cell r="J32">
            <v>0</v>
          </cell>
          <cell r="K32">
            <v>0</v>
          </cell>
          <cell r="L32">
            <v>0</v>
          </cell>
          <cell r="M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row>
        <row r="41">
          <cell r="B41" t="str">
            <v>Retained Earnings</v>
          </cell>
          <cell r="C41">
            <v>0</v>
          </cell>
          <cell r="D41">
            <v>0</v>
          </cell>
          <cell r="E41">
            <v>0</v>
          </cell>
          <cell r="F41">
            <v>0</v>
          </cell>
          <cell r="G41">
            <v>0</v>
          </cell>
          <cell r="H41">
            <v>0</v>
          </cell>
          <cell r="I41">
            <v>0</v>
          </cell>
          <cell r="J41">
            <v>0</v>
          </cell>
          <cell r="K41">
            <v>0</v>
          </cell>
          <cell r="L41">
            <v>0</v>
          </cell>
          <cell r="M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row>
        <row r="44">
          <cell r="B44" t="str">
            <v>LONG TERM LIABILTIES</v>
          </cell>
          <cell r="C44">
            <v>0</v>
          </cell>
          <cell r="D44">
            <v>0</v>
          </cell>
          <cell r="E44">
            <v>0</v>
          </cell>
          <cell r="F44">
            <v>0</v>
          </cell>
          <cell r="G44">
            <v>0</v>
          </cell>
          <cell r="H44">
            <v>0</v>
          </cell>
          <cell r="I44">
            <v>0</v>
          </cell>
          <cell r="J44">
            <v>0</v>
          </cell>
          <cell r="K44">
            <v>0</v>
          </cell>
          <cell r="L44">
            <v>0</v>
          </cell>
          <cell r="M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row>
      </sheetData>
      <sheetData sheetId="18">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Blue Cover"/>
      <sheetName val="Cover"/>
      <sheetName val="Acc-2007"/>
      <sheetName val="PPE"/>
    </sheetNames>
    <sheetDataSet>
      <sheetData sheetId="0" refreshError="1">
        <row r="10">
          <cell r="B10" t="str">
            <v>DIALOG BROADBAND NETWORKS(PVT) LTD</v>
          </cell>
        </row>
        <row r="15">
          <cell r="B15" t="str">
            <v>FINANCIAL STATEMENTS</v>
          </cell>
        </row>
        <row r="16">
          <cell r="B16" t="str">
            <v>31 DECEMBER 2007</v>
          </cell>
        </row>
      </sheetData>
      <sheetData sheetId="1"/>
      <sheetData sheetId="2"/>
      <sheetData sheetId="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Blue Cover"/>
      <sheetName val="Cover"/>
      <sheetName val="DTV Acc-2007"/>
      <sheetName val="DIC"/>
    </sheetNames>
    <sheetDataSet>
      <sheetData sheetId="0" refreshError="1">
        <row r="10">
          <cell r="B10" t="str">
            <v>DIALOG TELEVISION (PRIVATE) LIMITED</v>
          </cell>
        </row>
        <row r="12">
          <cell r="B12" t="str">
            <v>CONSOLIDATED FINANCIAL STATEMENTS</v>
          </cell>
        </row>
        <row r="13">
          <cell r="B13" t="str">
            <v>31 DECEMBER 2007</v>
          </cell>
        </row>
      </sheetData>
      <sheetData sheetId="1" refreshError="1"/>
      <sheetData sheetId="2"/>
      <sheetData sheetId="3"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ow r="8">
          <cell r="I8">
            <v>9</v>
          </cell>
        </row>
      </sheetData>
      <sheetData sheetId="3"/>
      <sheetData sheetId="4"/>
      <sheetData sheetId="5"/>
      <sheetData sheetId="6"/>
      <sheetData sheetId="7"/>
      <sheetData sheetId="8"/>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ow r="8">
          <cell r="I8">
            <v>9</v>
          </cell>
        </row>
      </sheetData>
      <sheetData sheetId="3"/>
      <sheetData sheetId="4"/>
      <sheetData sheetId="5"/>
      <sheetData sheetId="6"/>
      <sheetData sheetId="7"/>
      <sheetData sheetId="8"/>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CIE Q2 "/>
      <sheetName val="LR(Q2) - 2007"/>
      <sheetName val="CF 31.12.2007"/>
      <sheetName val="CF Work"/>
      <sheetName val="IS"/>
      <sheetName val="BS"/>
      <sheetName val="TB Comprison"/>
      <sheetName val="Borrwings"/>
      <sheetName val="Lease workings"/>
      <sheetName val="Share Premium"/>
      <sheetName val="TB 31.12.2007"/>
      <sheetName val="TB 30.09.2007"/>
      <sheetName val="TB 30.06.2007"/>
      <sheetName val="TB 31.12.2006"/>
      <sheetName val="OS"/>
      <sheetName val="CF"/>
      <sheetName val="CWIP Transfers"/>
      <sheetName val="Manual Ent"/>
      <sheetName val="Journal Entries"/>
      <sheetName val="ESOS Dec"/>
      <sheetName val="NET Inter C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Blue Cover"/>
      <sheetName val="Cover"/>
      <sheetName val="DTV Acc-2007"/>
      <sheetName val="DIC"/>
    </sheetNames>
    <sheetDataSet>
      <sheetData sheetId="0">
        <row r="10">
          <cell r="B10" t="str">
            <v>DIALOG TELEVISION (PRIVATE) LIMITED</v>
          </cell>
        </row>
        <row r="12">
          <cell r="B12" t="str">
            <v>CONSOLIDATED FINANCIAL STATEMENTS</v>
          </cell>
        </row>
        <row r="13">
          <cell r="B13" t="str">
            <v>31 DECEMBER 2007</v>
          </cell>
        </row>
      </sheetData>
      <sheetData sheetId="1" refreshError="1"/>
      <sheetData sheetId="2"/>
      <sheetData sheetId="3"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row>
        <row r="25">
          <cell r="B25" t="str">
            <v>Amount Due to TMI Lanka</v>
          </cell>
          <cell r="C25">
            <v>0</v>
          </cell>
          <cell r="D25">
            <v>0</v>
          </cell>
          <cell r="E25">
            <v>0</v>
          </cell>
          <cell r="F25">
            <v>0</v>
          </cell>
          <cell r="G25">
            <v>0</v>
          </cell>
          <cell r="H25">
            <v>0</v>
          </cell>
          <cell r="I25">
            <v>0</v>
          </cell>
          <cell r="J25">
            <v>0</v>
          </cell>
          <cell r="K25">
            <v>0</v>
          </cell>
          <cell r="L25">
            <v>0</v>
          </cell>
          <cell r="M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row>
        <row r="29">
          <cell r="B29" t="str">
            <v>Dividend payable</v>
          </cell>
          <cell r="C29">
            <v>0</v>
          </cell>
          <cell r="D29">
            <v>0</v>
          </cell>
          <cell r="E29">
            <v>0</v>
          </cell>
          <cell r="F29">
            <v>0</v>
          </cell>
          <cell r="G29">
            <v>0</v>
          </cell>
          <cell r="H29">
            <v>0</v>
          </cell>
          <cell r="I29">
            <v>0</v>
          </cell>
          <cell r="J29">
            <v>0</v>
          </cell>
          <cell r="K29">
            <v>0</v>
          </cell>
          <cell r="L29">
            <v>0</v>
          </cell>
          <cell r="M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row>
        <row r="32">
          <cell r="B32" t="str">
            <v>EQUITY</v>
          </cell>
          <cell r="C32">
            <v>0</v>
          </cell>
          <cell r="D32">
            <v>0</v>
          </cell>
          <cell r="E32">
            <v>0</v>
          </cell>
          <cell r="F32">
            <v>0</v>
          </cell>
          <cell r="G32">
            <v>0</v>
          </cell>
          <cell r="H32">
            <v>0</v>
          </cell>
          <cell r="I32">
            <v>0</v>
          </cell>
          <cell r="J32">
            <v>0</v>
          </cell>
          <cell r="K32">
            <v>0</v>
          </cell>
          <cell r="L32">
            <v>0</v>
          </cell>
          <cell r="M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row>
        <row r="41">
          <cell r="B41" t="str">
            <v>Retained Earnings</v>
          </cell>
          <cell r="C41">
            <v>0</v>
          </cell>
          <cell r="D41">
            <v>0</v>
          </cell>
          <cell r="E41">
            <v>0</v>
          </cell>
          <cell r="F41">
            <v>0</v>
          </cell>
          <cell r="G41">
            <v>0</v>
          </cell>
          <cell r="H41">
            <v>0</v>
          </cell>
          <cell r="I41">
            <v>0</v>
          </cell>
          <cell r="J41">
            <v>0</v>
          </cell>
          <cell r="K41">
            <v>0</v>
          </cell>
          <cell r="L41">
            <v>0</v>
          </cell>
          <cell r="M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row>
        <row r="44">
          <cell r="B44" t="str">
            <v>LONG TERM LIABILTIES</v>
          </cell>
          <cell r="C44">
            <v>0</v>
          </cell>
          <cell r="D44">
            <v>0</v>
          </cell>
          <cell r="E44">
            <v>0</v>
          </cell>
          <cell r="F44">
            <v>0</v>
          </cell>
          <cell r="G44">
            <v>0</v>
          </cell>
          <cell r="H44">
            <v>0</v>
          </cell>
          <cell r="I44">
            <v>0</v>
          </cell>
          <cell r="J44">
            <v>0</v>
          </cell>
          <cell r="K44">
            <v>0</v>
          </cell>
          <cell r="L44">
            <v>0</v>
          </cell>
          <cell r="M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row>
      </sheetData>
      <sheetData sheetId="18" refreshError="1">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CIE Q2 "/>
      <sheetName val="LR(Q2) - 2007"/>
      <sheetName val="CF 31.12.2007"/>
      <sheetName val="CF Work"/>
      <sheetName val="IS"/>
      <sheetName val="BS"/>
      <sheetName val="TB Comprison"/>
      <sheetName val="Borrwings"/>
      <sheetName val="Lease workings"/>
      <sheetName val="Share Premium"/>
      <sheetName val="TB 31.12.2007"/>
      <sheetName val="TB 30.09.2007"/>
      <sheetName val="TB 30.06.2007"/>
      <sheetName val="TB 31.12.2006"/>
      <sheetName val="OS"/>
      <sheetName val="CF"/>
      <sheetName val="CWIP Transfers"/>
      <sheetName val="Manual Ent"/>
      <sheetName val="Journal Entries"/>
      <sheetName val="ESOS Dec"/>
      <sheetName val="NET Inter C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Nine  months ended SF"/>
      <sheetName val="CIE"/>
      <sheetName val="Inter com.BS"/>
      <sheetName val="Inter com.pl"/>
      <sheetName val="Consolidated PL"/>
      <sheetName val="Consolidated BS"/>
      <sheetName val="CF "/>
      <sheetName val="manual adj"/>
      <sheetName val="CF Workings 1"/>
      <sheetName val="DTV Adjustments"/>
      <sheetName val="GW DTV"/>
      <sheetName val="DBN 2008 updated"/>
      <sheetName val="dtv 2008 lates"/>
      <sheetName val="DTV 2008"/>
      <sheetName val="DBN"/>
      <sheetName val="DBN DTV"/>
      <sheetName val="Inter Co., Receivable"/>
      <sheetName val="DBN Adjustments"/>
      <sheetName val="Forex 3Q  08"/>
      <sheetName val="long term"/>
      <sheetName val="short term"/>
      <sheetName val="CF BS"/>
      <sheetName val="CWIP sep 08"/>
      <sheetName val="Summary FA sep 08"/>
      <sheetName val="DBN sep 08"/>
      <sheetName val="DTV Sep - 2008"/>
      <sheetName val="sundry vendor"/>
      <sheetName val="overses paya. as at 30.9.2008"/>
      <sheetName val="BS"/>
      <sheetName val="esos"/>
      <sheetName val="IS"/>
      <sheetName val="TB Comprison"/>
      <sheetName val="TB 30.9.2008"/>
      <sheetName val="EPS computation 2008 - Sep"/>
      <sheetName val="Comparative sep 07"/>
      <sheetName val="Forex  07"/>
      <sheetName val="Dial_Share_Data_30-09-2008_01-0"/>
      <sheetName val="ESOS year to date"/>
      <sheetName val="TB 30 06 20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3">
          <cell r="M3">
            <v>-3675.43</v>
          </cell>
        </row>
        <row r="4">
          <cell r="M4">
            <v>-3675.43</v>
          </cell>
        </row>
        <row r="5">
          <cell r="M5">
            <v>12488447.109999999</v>
          </cell>
        </row>
        <row r="6">
          <cell r="M6">
            <v>12225417.07</v>
          </cell>
        </row>
        <row r="7">
          <cell r="M7">
            <v>-12488447.109999999</v>
          </cell>
        </row>
        <row r="8">
          <cell r="M8">
            <v>217037813.02000001</v>
          </cell>
        </row>
        <row r="9">
          <cell r="M9">
            <v>-12225417.09</v>
          </cell>
        </row>
        <row r="10">
          <cell r="M10">
            <v>-217037813.03999999</v>
          </cell>
        </row>
        <row r="11">
          <cell r="M11">
            <v>-3.9999991655349731E-2</v>
          </cell>
        </row>
        <row r="12">
          <cell r="M12">
            <v>18109848.920000002</v>
          </cell>
        </row>
        <row r="13">
          <cell r="M13">
            <v>-18151269.559999999</v>
          </cell>
        </row>
        <row r="14">
          <cell r="M14">
            <v>-11427040.6</v>
          </cell>
        </row>
        <row r="15">
          <cell r="M15">
            <v>-11468461.239999996</v>
          </cell>
        </row>
        <row r="16">
          <cell r="M16">
            <v>-48398</v>
          </cell>
        </row>
        <row r="17">
          <cell r="M17">
            <v>3820.22</v>
          </cell>
        </row>
        <row r="18">
          <cell r="M18">
            <v>-1284327.6000000001</v>
          </cell>
        </row>
        <row r="19">
          <cell r="M19">
            <v>-3210819</v>
          </cell>
        </row>
        <row r="20">
          <cell r="M20">
            <v>-5650914.75</v>
          </cell>
        </row>
        <row r="21">
          <cell r="M21">
            <v>4773112.1900000004</v>
          </cell>
        </row>
        <row r="22">
          <cell r="M22">
            <v>12156152.66</v>
          </cell>
        </row>
        <row r="23">
          <cell r="M23">
            <v>3150</v>
          </cell>
        </row>
        <row r="24">
          <cell r="M24">
            <v>28437.42</v>
          </cell>
        </row>
        <row r="25">
          <cell r="M25">
            <v>-11452434.5</v>
          </cell>
        </row>
        <row r="26">
          <cell r="M26">
            <v>-7754653.2300000004</v>
          </cell>
        </row>
        <row r="27">
          <cell r="M27">
            <v>-7466490</v>
          </cell>
        </row>
        <row r="28">
          <cell r="M28">
            <v>258000</v>
          </cell>
        </row>
        <row r="29">
          <cell r="M29">
            <v>-10487647.199999999</v>
          </cell>
        </row>
        <row r="30">
          <cell r="M30">
            <v>-56779066.030000001</v>
          </cell>
        </row>
        <row r="31">
          <cell r="M31">
            <v>78094588.650000006</v>
          </cell>
        </row>
        <row r="32">
          <cell r="M32">
            <v>-10047720</v>
          </cell>
        </row>
        <row r="33">
          <cell r="M33">
            <v>900</v>
          </cell>
        </row>
        <row r="34">
          <cell r="M34">
            <v>8809213.5</v>
          </cell>
        </row>
        <row r="35">
          <cell r="M35">
            <v>20708401.800000001</v>
          </cell>
        </row>
        <row r="36">
          <cell r="M36">
            <v>11494757</v>
          </cell>
        </row>
        <row r="37">
          <cell r="M37">
            <v>16938.439999999999</v>
          </cell>
        </row>
        <row r="38">
          <cell r="M38">
            <v>19437.919999999998</v>
          </cell>
        </row>
        <row r="39">
          <cell r="M39">
            <v>19932.169999999998</v>
          </cell>
        </row>
        <row r="40">
          <cell r="M40">
            <v>10270948.699999999</v>
          </cell>
        </row>
        <row r="41">
          <cell r="M41">
            <v>61108.19</v>
          </cell>
        </row>
        <row r="42">
          <cell r="M42">
            <v>4150</v>
          </cell>
        </row>
        <row r="43">
          <cell r="M43">
            <v>3868.8</v>
          </cell>
        </row>
        <row r="44">
          <cell r="M44">
            <v>44055.01</v>
          </cell>
        </row>
        <row r="45">
          <cell r="M45">
            <v>-1345039.92</v>
          </cell>
        </row>
        <row r="46">
          <cell r="M46">
            <v>-4643267.2</v>
          </cell>
        </row>
        <row r="47">
          <cell r="M47">
            <v>-4986101.25</v>
          </cell>
        </row>
        <row r="48">
          <cell r="M48">
            <v>-9156138.5600000005</v>
          </cell>
        </row>
        <row r="49">
          <cell r="M49">
            <v>-3549975</v>
          </cell>
        </row>
        <row r="50">
          <cell r="M50">
            <v>3549975</v>
          </cell>
        </row>
        <row r="51">
          <cell r="M51">
            <v>-3471421.8</v>
          </cell>
        </row>
        <row r="52">
          <cell r="M52">
            <v>-3591126</v>
          </cell>
        </row>
        <row r="53">
          <cell r="M53">
            <v>-870208</v>
          </cell>
        </row>
        <row r="54">
          <cell r="M54">
            <v>-870208</v>
          </cell>
        </row>
        <row r="55">
          <cell r="M55">
            <v>-978984</v>
          </cell>
        </row>
        <row r="56">
          <cell r="M56">
            <v>-556000</v>
          </cell>
        </row>
        <row r="57">
          <cell r="M57">
            <v>-1087.76</v>
          </cell>
        </row>
        <row r="58">
          <cell r="M58">
            <v>-773280</v>
          </cell>
        </row>
        <row r="59">
          <cell r="M59">
            <v>1345639.8700000215</v>
          </cell>
        </row>
        <row r="60">
          <cell r="M60">
            <v>1066832.55</v>
          </cell>
        </row>
        <row r="61">
          <cell r="M61">
            <v>1066832.55</v>
          </cell>
        </row>
        <row r="62">
          <cell r="M62">
            <v>1315853.4099999999</v>
          </cell>
        </row>
        <row r="63">
          <cell r="M63">
            <v>-433448.66</v>
          </cell>
        </row>
        <row r="64">
          <cell r="M64">
            <v>570091.5</v>
          </cell>
        </row>
        <row r="65">
          <cell r="M65">
            <v>14178780</v>
          </cell>
        </row>
        <row r="66">
          <cell r="M66">
            <v>190117.75</v>
          </cell>
        </row>
        <row r="67">
          <cell r="M67">
            <v>-1872385</v>
          </cell>
        </row>
        <row r="68">
          <cell r="M68">
            <v>43105110</v>
          </cell>
        </row>
        <row r="69">
          <cell r="M69">
            <v>1164499.5</v>
          </cell>
        </row>
        <row r="70">
          <cell r="M70">
            <v>108106.13</v>
          </cell>
        </row>
        <row r="71">
          <cell r="M71">
            <v>84879780</v>
          </cell>
        </row>
        <row r="72">
          <cell r="M72">
            <v>-140108220</v>
          </cell>
        </row>
        <row r="73">
          <cell r="M73">
            <v>3098284.6299999952</v>
          </cell>
        </row>
        <row r="74">
          <cell r="M74">
            <v>1120822</v>
          </cell>
        </row>
        <row r="75">
          <cell r="M75">
            <v>2124664</v>
          </cell>
        </row>
        <row r="76">
          <cell r="M76">
            <v>900</v>
          </cell>
        </row>
        <row r="77">
          <cell r="M77">
            <v>310585.05</v>
          </cell>
        </row>
        <row r="78">
          <cell r="M78">
            <v>310585.05</v>
          </cell>
        </row>
        <row r="79">
          <cell r="M79">
            <v>3945385.9</v>
          </cell>
        </row>
        <row r="80">
          <cell r="M80">
            <v>245106.45</v>
          </cell>
        </row>
        <row r="81">
          <cell r="M81">
            <v>306394.46000000002</v>
          </cell>
        </row>
        <row r="82">
          <cell r="M82">
            <v>7719188.3399999999</v>
          </cell>
        </row>
        <row r="83">
          <cell r="M83">
            <v>11935.08</v>
          </cell>
        </row>
        <row r="84">
          <cell r="M84">
            <v>226331.2</v>
          </cell>
        </row>
        <row r="85">
          <cell r="M85">
            <v>45307.85</v>
          </cell>
        </row>
        <row r="86">
          <cell r="M86">
            <v>559423.66</v>
          </cell>
        </row>
        <row r="87">
          <cell r="M87">
            <v>226539.23</v>
          </cell>
        </row>
        <row r="88">
          <cell r="M88">
            <v>226539.23</v>
          </cell>
        </row>
        <row r="89">
          <cell r="M89">
            <v>45307.85</v>
          </cell>
        </row>
        <row r="90">
          <cell r="M90">
            <v>226539.23</v>
          </cell>
        </row>
        <row r="91">
          <cell r="M91">
            <v>45307.85</v>
          </cell>
        </row>
        <row r="92">
          <cell r="M92">
            <v>557929.76</v>
          </cell>
        </row>
        <row r="93">
          <cell r="M93">
            <v>151496.54</v>
          </cell>
        </row>
        <row r="94">
          <cell r="M94">
            <v>557929.76</v>
          </cell>
        </row>
        <row r="95">
          <cell r="M95">
            <v>748010.49</v>
          </cell>
        </row>
        <row r="96">
          <cell r="M96">
            <v>605997.93000000005</v>
          </cell>
        </row>
        <row r="97">
          <cell r="M97">
            <v>605997.93000000005</v>
          </cell>
        </row>
        <row r="98">
          <cell r="M98">
            <v>1143438</v>
          </cell>
        </row>
        <row r="99">
          <cell r="M99">
            <v>1125702</v>
          </cell>
        </row>
        <row r="100">
          <cell r="M100">
            <v>1143438</v>
          </cell>
        </row>
        <row r="101">
          <cell r="M101">
            <v>525839</v>
          </cell>
        </row>
        <row r="102">
          <cell r="M102">
            <v>900</v>
          </cell>
        </row>
        <row r="103">
          <cell r="M103">
            <v>2618655</v>
          </cell>
        </row>
        <row r="104">
          <cell r="M104">
            <v>900</v>
          </cell>
        </row>
        <row r="105">
          <cell r="M105">
            <v>71736.600000000006</v>
          </cell>
        </row>
        <row r="106">
          <cell r="M106">
            <v>135513.54999999999</v>
          </cell>
        </row>
        <row r="107">
          <cell r="M107">
            <v>2400</v>
          </cell>
        </row>
        <row r="108">
          <cell r="M108">
            <v>136540.96</v>
          </cell>
        </row>
        <row r="109">
          <cell r="M109">
            <v>900</v>
          </cell>
        </row>
        <row r="110">
          <cell r="M110">
            <v>673104.79</v>
          </cell>
        </row>
        <row r="111">
          <cell r="M111">
            <v>144683.88</v>
          </cell>
        </row>
        <row r="112">
          <cell r="M112">
            <v>6490.64</v>
          </cell>
        </row>
        <row r="113">
          <cell r="M113">
            <v>3884182.45</v>
          </cell>
        </row>
        <row r="114">
          <cell r="M114">
            <v>59960.44</v>
          </cell>
        </row>
        <row r="115">
          <cell r="M115">
            <v>673320.53</v>
          </cell>
        </row>
        <row r="116">
          <cell r="M116">
            <v>673320.53</v>
          </cell>
        </row>
        <row r="117">
          <cell r="M117">
            <v>673320.53</v>
          </cell>
        </row>
        <row r="118">
          <cell r="M118">
            <v>557416.06000000006</v>
          </cell>
        </row>
        <row r="119">
          <cell r="M119">
            <v>557416.06000000006</v>
          </cell>
        </row>
        <row r="120">
          <cell r="M120">
            <v>557416.06000000006</v>
          </cell>
        </row>
        <row r="121">
          <cell r="M121">
            <v>557416.06000000006</v>
          </cell>
        </row>
        <row r="122">
          <cell r="M122">
            <v>557416.06000000006</v>
          </cell>
        </row>
        <row r="123">
          <cell r="M123">
            <v>557416.06000000006</v>
          </cell>
        </row>
        <row r="124">
          <cell r="M124">
            <v>150951.65</v>
          </cell>
        </row>
        <row r="125">
          <cell r="M125">
            <v>743242.73</v>
          </cell>
        </row>
        <row r="126">
          <cell r="M126">
            <v>81148.13</v>
          </cell>
        </row>
        <row r="127">
          <cell r="M127">
            <v>10432631.300000001</v>
          </cell>
        </row>
        <row r="128">
          <cell r="M128">
            <v>401298.33</v>
          </cell>
        </row>
        <row r="129">
          <cell r="M129">
            <v>81789.789999999994</v>
          </cell>
        </row>
        <row r="130">
          <cell r="M130">
            <v>80289.789999999994</v>
          </cell>
        </row>
        <row r="131">
          <cell r="M131">
            <v>10548398.9</v>
          </cell>
        </row>
        <row r="132">
          <cell r="M132">
            <v>319023.90000000002</v>
          </cell>
        </row>
        <row r="133">
          <cell r="M133">
            <v>397804.88</v>
          </cell>
        </row>
        <row r="134">
          <cell r="M134">
            <v>397804.88</v>
          </cell>
        </row>
        <row r="135">
          <cell r="M135">
            <v>397804.88</v>
          </cell>
        </row>
        <row r="136">
          <cell r="M136">
            <v>82930.509999999995</v>
          </cell>
        </row>
        <row r="137">
          <cell r="M137">
            <v>5951226</v>
          </cell>
        </row>
        <row r="138">
          <cell r="M138">
            <v>2400</v>
          </cell>
        </row>
        <row r="139">
          <cell r="M139">
            <v>8993.59</v>
          </cell>
        </row>
        <row r="140">
          <cell r="M140">
            <v>900</v>
          </cell>
        </row>
        <row r="141">
          <cell r="M141">
            <v>9157.98</v>
          </cell>
        </row>
        <row r="142">
          <cell r="M142">
            <v>27662894.010000002</v>
          </cell>
        </row>
        <row r="143">
          <cell r="M143">
            <v>4329888</v>
          </cell>
        </row>
        <row r="144">
          <cell r="M144">
            <v>3822237.14</v>
          </cell>
        </row>
        <row r="145">
          <cell r="M145">
            <v>11022.78</v>
          </cell>
        </row>
        <row r="146">
          <cell r="M146">
            <v>15393.71</v>
          </cell>
        </row>
        <row r="147">
          <cell r="M147">
            <v>10484191.449999999</v>
          </cell>
        </row>
        <row r="148">
          <cell r="M148">
            <v>10542075.25</v>
          </cell>
        </row>
        <row r="149">
          <cell r="M149">
            <v>4150</v>
          </cell>
        </row>
        <row r="150">
          <cell r="M150">
            <v>4150</v>
          </cell>
        </row>
        <row r="151">
          <cell r="M151">
            <v>3650</v>
          </cell>
        </row>
        <row r="152">
          <cell r="M152">
            <v>4150</v>
          </cell>
        </row>
        <row r="153">
          <cell r="M153">
            <v>611337.80000000005</v>
          </cell>
        </row>
        <row r="154">
          <cell r="M154">
            <v>4150</v>
          </cell>
        </row>
        <row r="155">
          <cell r="M155">
            <v>16891.22</v>
          </cell>
        </row>
        <row r="156">
          <cell r="M156">
            <v>4150</v>
          </cell>
        </row>
        <row r="157">
          <cell r="M157">
            <v>16891.22</v>
          </cell>
        </row>
        <row r="158">
          <cell r="M158">
            <v>21418.080000000002</v>
          </cell>
        </row>
        <row r="159">
          <cell r="M159">
            <v>21418.080000000002</v>
          </cell>
        </row>
        <row r="160">
          <cell r="M160">
            <v>4150</v>
          </cell>
        </row>
        <row r="161">
          <cell r="M161">
            <v>4150</v>
          </cell>
        </row>
        <row r="162">
          <cell r="M162">
            <v>16891.22</v>
          </cell>
        </row>
        <row r="163">
          <cell r="M163">
            <v>21418.080000000002</v>
          </cell>
        </row>
        <row r="164">
          <cell r="M164">
            <v>16891.22</v>
          </cell>
        </row>
        <row r="165">
          <cell r="M165">
            <v>21418.080000000002</v>
          </cell>
        </row>
        <row r="166">
          <cell r="M166">
            <v>21418.080000000002</v>
          </cell>
        </row>
        <row r="167">
          <cell r="M167">
            <v>4150</v>
          </cell>
        </row>
        <row r="168">
          <cell r="M168">
            <v>129995.86</v>
          </cell>
        </row>
        <row r="169">
          <cell r="M169">
            <v>76579.91</v>
          </cell>
        </row>
        <row r="170">
          <cell r="M170">
            <v>8205195.3499999996</v>
          </cell>
        </row>
        <row r="171">
          <cell r="M171">
            <v>30849.38</v>
          </cell>
        </row>
        <row r="172">
          <cell r="M172">
            <v>900</v>
          </cell>
        </row>
        <row r="173">
          <cell r="M173">
            <v>14915.04</v>
          </cell>
        </row>
        <row r="174">
          <cell r="M174">
            <v>30849.38</v>
          </cell>
        </row>
        <row r="175">
          <cell r="M175">
            <v>30849.38</v>
          </cell>
        </row>
        <row r="176">
          <cell r="M176">
            <v>4004734.7</v>
          </cell>
        </row>
        <row r="177">
          <cell r="M177">
            <v>7785550.7000000002</v>
          </cell>
        </row>
        <row r="178">
          <cell r="M178">
            <v>-849607</v>
          </cell>
        </row>
        <row r="179">
          <cell r="M179">
            <v>-2573598</v>
          </cell>
        </row>
        <row r="180">
          <cell r="M180">
            <v>257359.8</v>
          </cell>
        </row>
        <row r="181">
          <cell r="M181">
            <v>257359.8</v>
          </cell>
        </row>
        <row r="182">
          <cell r="M182">
            <v>2152028.63</v>
          </cell>
        </row>
        <row r="183">
          <cell r="M183">
            <v>1571722.65</v>
          </cell>
        </row>
        <row r="184">
          <cell r="M184">
            <v>287787.5</v>
          </cell>
        </row>
        <row r="185">
          <cell r="M185">
            <v>287787.5</v>
          </cell>
        </row>
        <row r="186">
          <cell r="M186">
            <v>1438937.5</v>
          </cell>
        </row>
        <row r="187">
          <cell r="M187">
            <v>276149.5</v>
          </cell>
        </row>
        <row r="188">
          <cell r="M188">
            <v>276149.5</v>
          </cell>
        </row>
        <row r="189">
          <cell r="M189">
            <v>1380747.5</v>
          </cell>
        </row>
        <row r="190">
          <cell r="M190">
            <v>1380747.5</v>
          </cell>
        </row>
        <row r="191">
          <cell r="M191">
            <v>-6263794.3200000003</v>
          </cell>
        </row>
        <row r="192">
          <cell r="M192">
            <v>-229218</v>
          </cell>
        </row>
        <row r="193">
          <cell r="M193">
            <v>-6176188</v>
          </cell>
        </row>
        <row r="194">
          <cell r="M194">
            <v>-6176188</v>
          </cell>
        </row>
        <row r="195">
          <cell r="M195">
            <v>-6176188</v>
          </cell>
        </row>
        <row r="196">
          <cell r="M196">
            <v>-4317752</v>
          </cell>
        </row>
        <row r="197">
          <cell r="M197">
            <v>-4317752</v>
          </cell>
        </row>
        <row r="198">
          <cell r="M198">
            <v>-4317752</v>
          </cell>
        </row>
        <row r="199">
          <cell r="M199">
            <v>-6176188</v>
          </cell>
        </row>
        <row r="200">
          <cell r="M200">
            <v>-3980078.9</v>
          </cell>
        </row>
        <row r="201">
          <cell r="M201">
            <v>-3980078.9</v>
          </cell>
        </row>
        <row r="202">
          <cell r="M202">
            <v>-3980078.9</v>
          </cell>
        </row>
        <row r="203">
          <cell r="M203">
            <v>-3980078.9</v>
          </cell>
        </row>
        <row r="204">
          <cell r="M204">
            <v>-7739870.9000000004</v>
          </cell>
        </row>
        <row r="205">
          <cell r="M205">
            <v>-7739870.9000000004</v>
          </cell>
        </row>
        <row r="206">
          <cell r="M206">
            <v>-10351552.9</v>
          </cell>
        </row>
        <row r="207">
          <cell r="M207">
            <v>-10351552.9</v>
          </cell>
        </row>
        <row r="208">
          <cell r="M208">
            <v>1946893.8</v>
          </cell>
        </row>
        <row r="209">
          <cell r="M209">
            <v>57888113.119999975</v>
          </cell>
        </row>
        <row r="210">
          <cell r="M210">
            <v>-13931733.25</v>
          </cell>
        </row>
        <row r="211">
          <cell r="M211">
            <v>11741850</v>
          </cell>
        </row>
        <row r="212">
          <cell r="M212">
            <v>-11720025</v>
          </cell>
        </row>
        <row r="213">
          <cell r="M213">
            <v>-16095000</v>
          </cell>
        </row>
        <row r="214">
          <cell r="M214">
            <v>1253920</v>
          </cell>
        </row>
        <row r="215">
          <cell r="M215">
            <v>36362190.630000003</v>
          </cell>
        </row>
        <row r="216">
          <cell r="M216">
            <v>12285</v>
          </cell>
        </row>
        <row r="217">
          <cell r="M217">
            <v>859218.75</v>
          </cell>
        </row>
        <row r="218">
          <cell r="M218">
            <v>24723.03</v>
          </cell>
        </row>
        <row r="219">
          <cell r="M219">
            <v>-3892000</v>
          </cell>
        </row>
        <row r="220">
          <cell r="M220">
            <v>-7211569.8200000003</v>
          </cell>
        </row>
        <row r="221">
          <cell r="M221">
            <v>-3605779.53</v>
          </cell>
        </row>
        <row r="222">
          <cell r="M222">
            <v>-3605779.53</v>
          </cell>
        </row>
        <row r="223">
          <cell r="M223">
            <v>-19800000</v>
          </cell>
        </row>
        <row r="224">
          <cell r="M224">
            <v>-15641250</v>
          </cell>
        </row>
        <row r="225">
          <cell r="M225">
            <v>4053280</v>
          </cell>
        </row>
        <row r="226">
          <cell r="M226">
            <v>-4042000</v>
          </cell>
        </row>
        <row r="227">
          <cell r="M227">
            <v>-45237669.719999999</v>
          </cell>
        </row>
        <row r="228">
          <cell r="M228">
            <v>-4950000</v>
          </cell>
        </row>
        <row r="229">
          <cell r="M229">
            <v>6330820</v>
          </cell>
        </row>
        <row r="230">
          <cell r="M230">
            <v>-1678170</v>
          </cell>
        </row>
        <row r="231">
          <cell r="M231">
            <v>4950000</v>
          </cell>
        </row>
        <row r="232">
          <cell r="M232">
            <v>-1344687.5</v>
          </cell>
        </row>
        <row r="233">
          <cell r="M233">
            <v>3307962.5</v>
          </cell>
        </row>
        <row r="234">
          <cell r="M234">
            <v>-394858</v>
          </cell>
        </row>
        <row r="235">
          <cell r="M235">
            <v>394858</v>
          </cell>
        </row>
        <row r="236">
          <cell r="M236">
            <v>494438.40000000002</v>
          </cell>
        </row>
        <row r="237">
          <cell r="M237">
            <v>-510105.59999999998</v>
          </cell>
        </row>
        <row r="238">
          <cell r="M238">
            <v>-15667.199999999953</v>
          </cell>
        </row>
        <row r="239">
          <cell r="M239">
            <v>64732965.210000001</v>
          </cell>
        </row>
        <row r="240">
          <cell r="M240">
            <v>125081.03</v>
          </cell>
        </row>
        <row r="241">
          <cell r="M241">
            <v>338399.75</v>
          </cell>
        </row>
        <row r="242">
          <cell r="M242">
            <v>93321.24</v>
          </cell>
        </row>
        <row r="243">
          <cell r="M243">
            <v>1682584.29</v>
          </cell>
        </row>
        <row r="244">
          <cell r="M244">
            <v>-4214585.9000000004</v>
          </cell>
        </row>
        <row r="245">
          <cell r="M245">
            <v>-4027334.5</v>
          </cell>
        </row>
        <row r="246">
          <cell r="M246">
            <v>-19956.5</v>
          </cell>
        </row>
        <row r="247">
          <cell r="M247">
            <v>3150</v>
          </cell>
        </row>
        <row r="248">
          <cell r="M248">
            <v>3150</v>
          </cell>
        </row>
        <row r="249">
          <cell r="M249">
            <v>3150</v>
          </cell>
        </row>
        <row r="250">
          <cell r="M250">
            <v>3150</v>
          </cell>
        </row>
        <row r="251">
          <cell r="M251">
            <v>3150</v>
          </cell>
        </row>
        <row r="252">
          <cell r="M252">
            <v>3150</v>
          </cell>
        </row>
        <row r="253">
          <cell r="M253">
            <v>3150</v>
          </cell>
        </row>
        <row r="254">
          <cell r="M254">
            <v>3150</v>
          </cell>
        </row>
        <row r="255">
          <cell r="M255">
            <v>3150</v>
          </cell>
        </row>
        <row r="256">
          <cell r="M256">
            <v>3150</v>
          </cell>
        </row>
        <row r="257">
          <cell r="M257">
            <v>900</v>
          </cell>
        </row>
        <row r="258">
          <cell r="M258">
            <v>900</v>
          </cell>
        </row>
        <row r="259">
          <cell r="M259">
            <v>900</v>
          </cell>
        </row>
        <row r="260">
          <cell r="M260">
            <v>900</v>
          </cell>
        </row>
        <row r="261">
          <cell r="M261">
            <v>21371475.5</v>
          </cell>
        </row>
        <row r="262">
          <cell r="M262">
            <v>338639.29</v>
          </cell>
        </row>
        <row r="263">
          <cell r="M263">
            <v>9304256.3800000008</v>
          </cell>
        </row>
        <row r="264">
          <cell r="M264">
            <v>25881856.260000002</v>
          </cell>
        </row>
        <row r="265">
          <cell r="M265">
            <v>3917927.65</v>
          </cell>
        </row>
        <row r="266">
          <cell r="M266">
            <v>8168920.4400000004</v>
          </cell>
        </row>
        <row r="267">
          <cell r="M267">
            <v>18323845.370000001</v>
          </cell>
        </row>
        <row r="268">
          <cell r="M268">
            <v>4043242.24</v>
          </cell>
        </row>
        <row r="269">
          <cell r="M269">
            <v>-2210363.92</v>
          </cell>
        </row>
        <row r="270">
          <cell r="M270">
            <v>2035942.06</v>
          </cell>
        </row>
        <row r="271">
          <cell r="M271">
            <v>-19370316</v>
          </cell>
        </row>
        <row r="272">
          <cell r="M272">
            <v>30081.85</v>
          </cell>
        </row>
        <row r="273">
          <cell r="M273">
            <v>24601.65</v>
          </cell>
        </row>
        <row r="274">
          <cell r="M274">
            <v>30081.85</v>
          </cell>
        </row>
        <row r="275">
          <cell r="M275">
            <v>30081.85</v>
          </cell>
        </row>
        <row r="276">
          <cell r="M276">
            <v>-13058640</v>
          </cell>
        </row>
        <row r="277">
          <cell r="M277">
            <v>9302010</v>
          </cell>
        </row>
        <row r="278">
          <cell r="M278">
            <v>-1742653.07</v>
          </cell>
        </row>
        <row r="279">
          <cell r="M279">
            <v>10430.68</v>
          </cell>
        </row>
        <row r="280">
          <cell r="M280">
            <v>30977.4</v>
          </cell>
        </row>
        <row r="281">
          <cell r="M281">
            <v>35802.86</v>
          </cell>
        </row>
        <row r="282">
          <cell r="M282">
            <v>23431734</v>
          </cell>
        </row>
        <row r="283">
          <cell r="M283">
            <v>-5843756</v>
          </cell>
        </row>
        <row r="284">
          <cell r="M284">
            <v>-9979900</v>
          </cell>
        </row>
        <row r="285">
          <cell r="M285">
            <v>311932.46999999997</v>
          </cell>
        </row>
        <row r="286">
          <cell r="M286">
            <v>45474.38</v>
          </cell>
        </row>
        <row r="287">
          <cell r="M287">
            <v>18525</v>
          </cell>
        </row>
        <row r="288">
          <cell r="M288">
            <v>13483650</v>
          </cell>
        </row>
        <row r="289">
          <cell r="M289">
            <v>35013206.25</v>
          </cell>
        </row>
        <row r="290">
          <cell r="M290">
            <v>127548.76</v>
          </cell>
        </row>
        <row r="291">
          <cell r="M291">
            <v>25844868.75</v>
          </cell>
        </row>
        <row r="292">
          <cell r="M292">
            <v>35759843.75</v>
          </cell>
        </row>
        <row r="293">
          <cell r="M293">
            <v>35922156.25</v>
          </cell>
        </row>
        <row r="294">
          <cell r="M294">
            <v>-5832894</v>
          </cell>
        </row>
        <row r="295">
          <cell r="M295">
            <v>-5832894</v>
          </cell>
        </row>
        <row r="296">
          <cell r="M296">
            <v>-5832894</v>
          </cell>
        </row>
        <row r="297">
          <cell r="M297">
            <v>-5832894</v>
          </cell>
        </row>
        <row r="298">
          <cell r="M298">
            <v>-5832894</v>
          </cell>
        </row>
        <row r="299">
          <cell r="M299">
            <v>34103649</v>
          </cell>
        </row>
        <row r="300">
          <cell r="M300">
            <v>-5832894</v>
          </cell>
        </row>
        <row r="301">
          <cell r="M301">
            <v>5643867</v>
          </cell>
        </row>
        <row r="302">
          <cell r="M302">
            <v>7210659.5</v>
          </cell>
        </row>
        <row r="303">
          <cell r="M303">
            <v>43971.07</v>
          </cell>
        </row>
        <row r="304">
          <cell r="M304">
            <v>10430.68</v>
          </cell>
        </row>
        <row r="305">
          <cell r="M305">
            <v>-1626866.2</v>
          </cell>
        </row>
        <row r="306">
          <cell r="M306">
            <v>-9979900</v>
          </cell>
        </row>
        <row r="307">
          <cell r="M307">
            <v>116575.73</v>
          </cell>
        </row>
        <row r="308">
          <cell r="M308">
            <v>117446</v>
          </cell>
        </row>
        <row r="309">
          <cell r="M309">
            <v>-5843756</v>
          </cell>
        </row>
        <row r="310">
          <cell r="M310">
            <v>-17514975</v>
          </cell>
        </row>
        <row r="311">
          <cell r="M311">
            <v>3355606.25</v>
          </cell>
        </row>
        <row r="312">
          <cell r="M312">
            <v>15540438.380000001</v>
          </cell>
        </row>
        <row r="313">
          <cell r="M313">
            <v>5920165.5499999998</v>
          </cell>
        </row>
        <row r="314">
          <cell r="M314">
            <v>34018.120000000003</v>
          </cell>
        </row>
        <row r="315">
          <cell r="M315">
            <v>-11617863.5</v>
          </cell>
        </row>
        <row r="316">
          <cell r="M316">
            <v>18323845.370000001</v>
          </cell>
        </row>
        <row r="317">
          <cell r="M317">
            <v>4225320</v>
          </cell>
        </row>
        <row r="318">
          <cell r="M318">
            <v>13425000</v>
          </cell>
        </row>
        <row r="319">
          <cell r="M319">
            <v>9753768.6999999993</v>
          </cell>
        </row>
        <row r="320">
          <cell r="M320">
            <v>4568201</v>
          </cell>
        </row>
        <row r="321">
          <cell r="M321">
            <v>4000593.54</v>
          </cell>
        </row>
        <row r="322">
          <cell r="M322">
            <v>879216.42</v>
          </cell>
        </row>
        <row r="323">
          <cell r="M323">
            <v>24854556.460000001</v>
          </cell>
        </row>
        <row r="324">
          <cell r="M324">
            <v>-4576707.9000000004</v>
          </cell>
        </row>
        <row r="325">
          <cell r="M325">
            <v>23160013.469999999</v>
          </cell>
        </row>
        <row r="326">
          <cell r="M326">
            <v>23213181.550000001</v>
          </cell>
        </row>
        <row r="327">
          <cell r="M327">
            <v>10427311.84</v>
          </cell>
        </row>
        <row r="328">
          <cell r="M328">
            <v>13042327.609999999</v>
          </cell>
        </row>
        <row r="329">
          <cell r="M329">
            <v>21.48</v>
          </cell>
        </row>
        <row r="330">
          <cell r="M330">
            <v>-13799700</v>
          </cell>
        </row>
        <row r="331">
          <cell r="M331">
            <v>-71075567.359999999</v>
          </cell>
        </row>
        <row r="332">
          <cell r="M332">
            <v>84796387</v>
          </cell>
        </row>
        <row r="333">
          <cell r="M333">
            <v>-120593715</v>
          </cell>
        </row>
        <row r="334">
          <cell r="M334">
            <v>9583787.5299999993</v>
          </cell>
        </row>
        <row r="335">
          <cell r="M335">
            <v>11688604.91</v>
          </cell>
        </row>
        <row r="336">
          <cell r="M336">
            <v>21738.94</v>
          </cell>
        </row>
        <row r="337">
          <cell r="M337">
            <v>337463.8</v>
          </cell>
        </row>
        <row r="338">
          <cell r="M338">
            <v>900</v>
          </cell>
        </row>
        <row r="339">
          <cell r="M339">
            <v>6195900</v>
          </cell>
        </row>
        <row r="340">
          <cell r="M340">
            <v>1339148.3700000001</v>
          </cell>
        </row>
        <row r="341">
          <cell r="M341">
            <v>1339148.3700000001</v>
          </cell>
        </row>
        <row r="342">
          <cell r="M342">
            <v>1339148.3700000001</v>
          </cell>
        </row>
        <row r="343">
          <cell r="M343">
            <v>1672437.23</v>
          </cell>
        </row>
        <row r="344">
          <cell r="M344">
            <v>1672437.23</v>
          </cell>
        </row>
        <row r="345">
          <cell r="M345">
            <v>1672437.23</v>
          </cell>
        </row>
        <row r="346">
          <cell r="M346">
            <v>2089946.27</v>
          </cell>
        </row>
        <row r="347">
          <cell r="M347">
            <v>1672437.23</v>
          </cell>
        </row>
        <row r="348">
          <cell r="M348">
            <v>1672437.23</v>
          </cell>
        </row>
        <row r="349">
          <cell r="M349">
            <v>6533.17</v>
          </cell>
        </row>
        <row r="350">
          <cell r="M350">
            <v>3876332.9</v>
          </cell>
        </row>
        <row r="351">
          <cell r="M351">
            <v>900</v>
          </cell>
        </row>
        <row r="352">
          <cell r="M352">
            <v>6533.17</v>
          </cell>
        </row>
        <row r="353">
          <cell r="M353">
            <v>3876332.9</v>
          </cell>
        </row>
        <row r="354">
          <cell r="M354">
            <v>6535.51</v>
          </cell>
        </row>
        <row r="355">
          <cell r="M355">
            <v>3876332.9</v>
          </cell>
        </row>
        <row r="356">
          <cell r="M356">
            <v>6535.51</v>
          </cell>
        </row>
        <row r="357">
          <cell r="M357">
            <v>3876332.9</v>
          </cell>
        </row>
        <row r="358">
          <cell r="M358">
            <v>3876332.9</v>
          </cell>
        </row>
        <row r="359">
          <cell r="M359">
            <v>6535.51</v>
          </cell>
        </row>
        <row r="360">
          <cell r="M360">
            <v>17295</v>
          </cell>
        </row>
        <row r="361">
          <cell r="M361">
            <v>-46963.09</v>
          </cell>
        </row>
        <row r="362">
          <cell r="M362">
            <v>6535.51</v>
          </cell>
        </row>
        <row r="363">
          <cell r="M363">
            <v>3876332.9</v>
          </cell>
        </row>
        <row r="364">
          <cell r="M364">
            <v>6533.17</v>
          </cell>
        </row>
        <row r="365">
          <cell r="M365">
            <v>3876332.9</v>
          </cell>
        </row>
        <row r="366">
          <cell r="M366">
            <v>1699620.77</v>
          </cell>
        </row>
        <row r="367">
          <cell r="M367">
            <v>17053024.5</v>
          </cell>
        </row>
        <row r="368">
          <cell r="M368">
            <v>21878436</v>
          </cell>
        </row>
        <row r="369">
          <cell r="M369">
            <v>91691088</v>
          </cell>
        </row>
        <row r="370">
          <cell r="M370">
            <v>24084.6</v>
          </cell>
        </row>
        <row r="371">
          <cell r="M371">
            <v>17909214.039999999</v>
          </cell>
        </row>
        <row r="372">
          <cell r="M372">
            <v>13209.98</v>
          </cell>
        </row>
        <row r="373">
          <cell r="M373">
            <v>9279838.2799999993</v>
          </cell>
        </row>
        <row r="374">
          <cell r="M374">
            <v>24094.2</v>
          </cell>
        </row>
        <row r="375">
          <cell r="M375">
            <v>18014944.670000002</v>
          </cell>
        </row>
        <row r="376">
          <cell r="M376">
            <v>20141469.02</v>
          </cell>
        </row>
        <row r="377">
          <cell r="M377">
            <v>11668404.699999999</v>
          </cell>
        </row>
        <row r="378">
          <cell r="M378">
            <v>17892768.34</v>
          </cell>
        </row>
        <row r="379">
          <cell r="M379">
            <v>15213955.380000001</v>
          </cell>
        </row>
        <row r="380">
          <cell r="M380">
            <v>900</v>
          </cell>
        </row>
        <row r="381">
          <cell r="M381">
            <v>3150</v>
          </cell>
        </row>
        <row r="382">
          <cell r="M382">
            <v>320023.43</v>
          </cell>
        </row>
        <row r="383">
          <cell r="M383">
            <v>23056675</v>
          </cell>
        </row>
        <row r="384">
          <cell r="M384">
            <v>3150</v>
          </cell>
        </row>
        <row r="385">
          <cell r="M385">
            <v>3150</v>
          </cell>
        </row>
        <row r="386">
          <cell r="M386">
            <v>67549.55</v>
          </cell>
        </row>
        <row r="387">
          <cell r="M387">
            <v>8526013.5</v>
          </cell>
        </row>
        <row r="388">
          <cell r="M388">
            <v>70537.240000000005</v>
          </cell>
        </row>
        <row r="389">
          <cell r="M389">
            <v>4070651.75</v>
          </cell>
        </row>
        <row r="390">
          <cell r="M390">
            <v>3150</v>
          </cell>
        </row>
        <row r="391">
          <cell r="M391">
            <v>98044.2</v>
          </cell>
        </row>
        <row r="392">
          <cell r="M392">
            <v>98044.2</v>
          </cell>
        </row>
        <row r="393">
          <cell r="M393">
            <v>70537.240000000005</v>
          </cell>
        </row>
        <row r="394">
          <cell r="M394">
            <v>3150</v>
          </cell>
        </row>
        <row r="395">
          <cell r="M395">
            <v>4074596.25</v>
          </cell>
        </row>
        <row r="396">
          <cell r="M396">
            <v>70537.240000000005</v>
          </cell>
        </row>
        <row r="397">
          <cell r="M397">
            <v>3150</v>
          </cell>
        </row>
        <row r="398">
          <cell r="M398">
            <v>98044.2</v>
          </cell>
        </row>
        <row r="399">
          <cell r="M399">
            <v>4074596.25</v>
          </cell>
        </row>
        <row r="400">
          <cell r="M400">
            <v>29032.95</v>
          </cell>
        </row>
        <row r="401">
          <cell r="M401">
            <v>3150</v>
          </cell>
        </row>
        <row r="402">
          <cell r="M402">
            <v>1000</v>
          </cell>
        </row>
        <row r="403">
          <cell r="M403">
            <v>3150</v>
          </cell>
        </row>
        <row r="404">
          <cell r="M404">
            <v>21687.5</v>
          </cell>
        </row>
        <row r="405">
          <cell r="M405">
            <v>3150</v>
          </cell>
        </row>
        <row r="406">
          <cell r="M406">
            <v>121334.75</v>
          </cell>
        </row>
        <row r="407">
          <cell r="M407">
            <v>3150</v>
          </cell>
        </row>
        <row r="408">
          <cell r="M408">
            <v>17780</v>
          </cell>
        </row>
        <row r="409">
          <cell r="M409">
            <v>108318.17</v>
          </cell>
        </row>
        <row r="410">
          <cell r="M410">
            <v>7740.34</v>
          </cell>
        </row>
        <row r="411">
          <cell r="M411">
            <v>7744.64</v>
          </cell>
        </row>
        <row r="412">
          <cell r="M412">
            <v>416123.2</v>
          </cell>
        </row>
        <row r="413">
          <cell r="M413">
            <v>21738.94</v>
          </cell>
        </row>
        <row r="414">
          <cell r="M414">
            <v>2071011.61</v>
          </cell>
        </row>
        <row r="415">
          <cell r="M415">
            <v>416123.2</v>
          </cell>
        </row>
        <row r="416">
          <cell r="M416">
            <v>11944.47</v>
          </cell>
        </row>
        <row r="417">
          <cell r="M417">
            <v>416123.2</v>
          </cell>
        </row>
        <row r="418">
          <cell r="M418">
            <v>21738.94</v>
          </cell>
        </row>
        <row r="419">
          <cell r="M419">
            <v>3650</v>
          </cell>
        </row>
        <row r="420">
          <cell r="M420">
            <v>13850</v>
          </cell>
        </row>
        <row r="421">
          <cell r="M421">
            <v>7740.34</v>
          </cell>
        </row>
        <row r="422">
          <cell r="M422">
            <v>21738.94</v>
          </cell>
        </row>
        <row r="423">
          <cell r="M423">
            <v>7740.34</v>
          </cell>
        </row>
        <row r="424">
          <cell r="M424">
            <v>21738.94</v>
          </cell>
        </row>
        <row r="425">
          <cell r="M425">
            <v>2071011.61</v>
          </cell>
        </row>
        <row r="426">
          <cell r="M426">
            <v>416123.2</v>
          </cell>
        </row>
        <row r="427">
          <cell r="M427">
            <v>7740.34</v>
          </cell>
        </row>
        <row r="428">
          <cell r="M428">
            <v>21738.94</v>
          </cell>
        </row>
        <row r="429">
          <cell r="M429">
            <v>2071011.61</v>
          </cell>
        </row>
        <row r="430">
          <cell r="M430">
            <v>416123.2</v>
          </cell>
        </row>
        <row r="431">
          <cell r="M431">
            <v>9273.2800000000007</v>
          </cell>
        </row>
        <row r="432">
          <cell r="M432">
            <v>16710.25</v>
          </cell>
        </row>
        <row r="433">
          <cell r="M433">
            <v>36473.85</v>
          </cell>
        </row>
        <row r="434">
          <cell r="M434">
            <v>23529.18</v>
          </cell>
        </row>
        <row r="435">
          <cell r="M435">
            <v>7740.34</v>
          </cell>
        </row>
        <row r="436">
          <cell r="M436">
            <v>32618.17</v>
          </cell>
        </row>
        <row r="437">
          <cell r="M437">
            <v>7740.34</v>
          </cell>
        </row>
        <row r="438">
          <cell r="M438">
            <v>4150</v>
          </cell>
        </row>
        <row r="439">
          <cell r="M439">
            <v>32618.17</v>
          </cell>
        </row>
        <row r="440">
          <cell r="M440">
            <v>67730.990000000005</v>
          </cell>
        </row>
        <row r="441">
          <cell r="M441">
            <v>4150</v>
          </cell>
        </row>
        <row r="442">
          <cell r="M442">
            <v>1500</v>
          </cell>
        </row>
        <row r="443">
          <cell r="M443">
            <v>26367.87</v>
          </cell>
        </row>
        <row r="444">
          <cell r="M444">
            <v>111059.2</v>
          </cell>
        </row>
        <row r="445">
          <cell r="M445">
            <v>416123.2</v>
          </cell>
        </row>
        <row r="446">
          <cell r="M446">
            <v>128974.65</v>
          </cell>
        </row>
        <row r="447">
          <cell r="M447">
            <v>14731.02</v>
          </cell>
        </row>
        <row r="448">
          <cell r="M448">
            <v>80722.45</v>
          </cell>
        </row>
        <row r="449">
          <cell r="M449">
            <v>34846.5</v>
          </cell>
        </row>
        <row r="450">
          <cell r="M450">
            <v>56349.47</v>
          </cell>
        </row>
        <row r="451">
          <cell r="M451">
            <v>13357722</v>
          </cell>
        </row>
        <row r="452">
          <cell r="M452">
            <v>7653659.46</v>
          </cell>
        </row>
        <row r="453">
          <cell r="M453">
            <v>12873738.6</v>
          </cell>
        </row>
        <row r="454">
          <cell r="M454">
            <v>2671708.34</v>
          </cell>
        </row>
        <row r="455">
          <cell r="M455">
            <v>-4580961.34</v>
          </cell>
        </row>
        <row r="456">
          <cell r="M456">
            <v>-4580961.34</v>
          </cell>
        </row>
        <row r="457">
          <cell r="M457">
            <v>-4580961.34</v>
          </cell>
        </row>
        <row r="458">
          <cell r="M458">
            <v>-4020826.08</v>
          </cell>
        </row>
        <row r="459">
          <cell r="M459">
            <v>-4093897.94</v>
          </cell>
        </row>
        <row r="460">
          <cell r="M460">
            <v>-4093897.94</v>
          </cell>
        </row>
        <row r="461">
          <cell r="M461">
            <v>-30296262.300000001</v>
          </cell>
        </row>
        <row r="462">
          <cell r="M462">
            <v>-9793980</v>
          </cell>
        </row>
        <row r="463">
          <cell r="M463">
            <v>-6529320</v>
          </cell>
        </row>
        <row r="464">
          <cell r="M464">
            <v>-5996250</v>
          </cell>
        </row>
        <row r="465">
          <cell r="M465">
            <v>-4020826.08</v>
          </cell>
        </row>
        <row r="466">
          <cell r="M466">
            <v>-4093897.94</v>
          </cell>
        </row>
        <row r="467">
          <cell r="M467">
            <v>-4232448.5</v>
          </cell>
        </row>
        <row r="468">
          <cell r="M468">
            <v>-4232448.5</v>
          </cell>
        </row>
        <row r="469">
          <cell r="M469">
            <v>-4792650</v>
          </cell>
        </row>
        <row r="470">
          <cell r="M470">
            <v>-4774850</v>
          </cell>
        </row>
        <row r="471">
          <cell r="M471">
            <v>-4020826.08</v>
          </cell>
        </row>
        <row r="472">
          <cell r="M472">
            <v>-4020826.08</v>
          </cell>
        </row>
        <row r="473">
          <cell r="M473">
            <v>-26575420.199999999</v>
          </cell>
        </row>
        <row r="474">
          <cell r="M474">
            <v>-4570980</v>
          </cell>
        </row>
        <row r="475">
          <cell r="M475">
            <v>-4570980</v>
          </cell>
        </row>
        <row r="476">
          <cell r="M476">
            <v>-10611970</v>
          </cell>
        </row>
        <row r="477">
          <cell r="M477">
            <v>-18418689.800000001</v>
          </cell>
        </row>
        <row r="478">
          <cell r="M478">
            <v>-6706250</v>
          </cell>
        </row>
        <row r="479">
          <cell r="M479">
            <v>-11256804</v>
          </cell>
        </row>
        <row r="480">
          <cell r="M480">
            <v>-5645266.8099999996</v>
          </cell>
        </row>
        <row r="481">
          <cell r="M481">
            <v>-5645266.8099999996</v>
          </cell>
        </row>
        <row r="482">
          <cell r="M482">
            <v>-5832894</v>
          </cell>
        </row>
        <row r="483">
          <cell r="M483">
            <v>-4994587.5</v>
          </cell>
        </row>
        <row r="484">
          <cell r="M484">
            <v>-4994587.5</v>
          </cell>
        </row>
        <row r="485">
          <cell r="M485">
            <v>-4994587.5</v>
          </cell>
        </row>
        <row r="486">
          <cell r="M486">
            <v>-9979900</v>
          </cell>
        </row>
        <row r="487">
          <cell r="M487">
            <v>-5607498</v>
          </cell>
        </row>
        <row r="488">
          <cell r="M488">
            <v>-5607498</v>
          </cell>
        </row>
        <row r="489">
          <cell r="M489">
            <v>-22429992</v>
          </cell>
        </row>
        <row r="490">
          <cell r="M490">
            <v>100158.02</v>
          </cell>
        </row>
        <row r="491">
          <cell r="M491">
            <v>-7168176.5</v>
          </cell>
        </row>
        <row r="492">
          <cell r="M492">
            <v>-4976037.5</v>
          </cell>
        </row>
        <row r="493">
          <cell r="M493">
            <v>-5849187</v>
          </cell>
        </row>
        <row r="494">
          <cell r="M494">
            <v>-5849187</v>
          </cell>
        </row>
        <row r="495">
          <cell r="M495">
            <v>-5849187</v>
          </cell>
        </row>
        <row r="496">
          <cell r="M496">
            <v>-5849187</v>
          </cell>
        </row>
        <row r="497">
          <cell r="M497">
            <v>-5849187</v>
          </cell>
        </row>
        <row r="498">
          <cell r="M498">
            <v>-5849187</v>
          </cell>
        </row>
        <row r="499">
          <cell r="M499">
            <v>-5849187</v>
          </cell>
        </row>
        <row r="500">
          <cell r="M500">
            <v>-14336353</v>
          </cell>
        </row>
        <row r="501">
          <cell r="M501">
            <v>-3355606.25</v>
          </cell>
        </row>
        <row r="502">
          <cell r="M502">
            <v>-20039777.199999999</v>
          </cell>
        </row>
        <row r="503">
          <cell r="M503">
            <v>-15029832.9</v>
          </cell>
        </row>
        <row r="504">
          <cell r="M504">
            <v>-18919327.800000001</v>
          </cell>
        </row>
        <row r="505">
          <cell r="M505">
            <v>2690847.62</v>
          </cell>
        </row>
        <row r="506">
          <cell r="M506">
            <v>-2690847.62</v>
          </cell>
        </row>
        <row r="507">
          <cell r="M507">
            <v>-19529345.739999998</v>
          </cell>
        </row>
        <row r="508">
          <cell r="M508">
            <v>-17154928.710000001</v>
          </cell>
        </row>
        <row r="509">
          <cell r="M509">
            <v>-4265122.4800000004</v>
          </cell>
        </row>
        <row r="510">
          <cell r="M510">
            <v>-2769722.78</v>
          </cell>
        </row>
        <row r="511">
          <cell r="M511">
            <v>-2396351.9300000002</v>
          </cell>
        </row>
        <row r="512">
          <cell r="M512">
            <v>-3802859</v>
          </cell>
        </row>
        <row r="513">
          <cell r="M513">
            <v>-6057446.7800000003</v>
          </cell>
        </row>
        <row r="514">
          <cell r="M514">
            <v>-24970463.280000001</v>
          </cell>
        </row>
        <row r="515">
          <cell r="M515">
            <v>-4580961.34</v>
          </cell>
        </row>
        <row r="516">
          <cell r="M516">
            <v>-4580961.34</v>
          </cell>
        </row>
        <row r="517">
          <cell r="M517">
            <v>-22819737.800000001</v>
          </cell>
        </row>
        <row r="518">
          <cell r="M518">
            <v>-4580961.34</v>
          </cell>
        </row>
        <row r="519">
          <cell r="M519">
            <v>-18255790.239999998</v>
          </cell>
        </row>
        <row r="520">
          <cell r="M520">
            <v>-4580961.34</v>
          </cell>
        </row>
        <row r="521">
          <cell r="M521">
            <v>-4915835.76</v>
          </cell>
        </row>
        <row r="522">
          <cell r="M522">
            <v>-29984244</v>
          </cell>
        </row>
        <row r="523">
          <cell r="M523">
            <v>-6731250</v>
          </cell>
        </row>
        <row r="524">
          <cell r="M524">
            <v>-9989175</v>
          </cell>
        </row>
        <row r="525">
          <cell r="M525">
            <v>-14983762.5</v>
          </cell>
        </row>
        <row r="526">
          <cell r="M526">
            <v>-34962112.5</v>
          </cell>
        </row>
        <row r="527">
          <cell r="M527">
            <v>-19978350</v>
          </cell>
        </row>
        <row r="528">
          <cell r="M528">
            <v>-5832894</v>
          </cell>
        </row>
        <row r="529">
          <cell r="M529">
            <v>1649587.8</v>
          </cell>
        </row>
        <row r="530">
          <cell r="M530">
            <v>1649587.8</v>
          </cell>
        </row>
        <row r="531">
          <cell r="M531">
            <v>1649587.8</v>
          </cell>
        </row>
        <row r="532">
          <cell r="M532">
            <v>1649587.8</v>
          </cell>
        </row>
        <row r="533">
          <cell r="M533">
            <v>40647368.660000652</v>
          </cell>
        </row>
        <row r="534">
          <cell r="M534">
            <v>17954.060000000001</v>
          </cell>
        </row>
        <row r="535">
          <cell r="M535">
            <v>-756262.5</v>
          </cell>
        </row>
        <row r="536">
          <cell r="M536">
            <v>6875055</v>
          </cell>
        </row>
        <row r="537">
          <cell r="M537">
            <v>18077.400000000001</v>
          </cell>
        </row>
        <row r="538">
          <cell r="M538">
            <v>-2698608</v>
          </cell>
        </row>
        <row r="539">
          <cell r="M539">
            <v>-44209.61</v>
          </cell>
        </row>
        <row r="540">
          <cell r="M540">
            <v>35335.93</v>
          </cell>
        </row>
        <row r="541">
          <cell r="M541">
            <v>36483.599999999999</v>
          </cell>
        </row>
        <row r="542">
          <cell r="M542">
            <v>17892</v>
          </cell>
        </row>
        <row r="543">
          <cell r="M543">
            <v>4836320</v>
          </cell>
        </row>
        <row r="544">
          <cell r="M544">
            <v>10835.4</v>
          </cell>
        </row>
        <row r="545">
          <cell r="M545">
            <v>7273440</v>
          </cell>
        </row>
        <row r="546">
          <cell r="M546">
            <v>640284</v>
          </cell>
        </row>
        <row r="547">
          <cell r="M547">
            <v>5440560</v>
          </cell>
        </row>
        <row r="548">
          <cell r="M548">
            <v>14274.15</v>
          </cell>
        </row>
        <row r="549">
          <cell r="M549">
            <v>10000080</v>
          </cell>
        </row>
        <row r="550">
          <cell r="M550">
            <v>-1355760</v>
          </cell>
        </row>
        <row r="551">
          <cell r="M551">
            <v>21300</v>
          </cell>
        </row>
        <row r="552">
          <cell r="M552">
            <v>995073.75</v>
          </cell>
        </row>
        <row r="553">
          <cell r="M553">
            <v>19386235.629999999</v>
          </cell>
        </row>
        <row r="554">
          <cell r="M554">
            <v>-18507200</v>
          </cell>
        </row>
        <row r="555">
          <cell r="M555">
            <v>930958.8</v>
          </cell>
        </row>
        <row r="556">
          <cell r="M556">
            <v>347332.5</v>
          </cell>
        </row>
        <row r="557">
          <cell r="M557">
            <v>3710265</v>
          </cell>
        </row>
        <row r="558">
          <cell r="M558">
            <v>-1444852.8</v>
          </cell>
        </row>
        <row r="559">
          <cell r="M559">
            <v>-18507200</v>
          </cell>
        </row>
        <row r="560">
          <cell r="M560">
            <v>10505203.93</v>
          </cell>
        </row>
        <row r="561">
          <cell r="M561">
            <v>7264546.0700000003</v>
          </cell>
        </row>
        <row r="562">
          <cell r="M562">
            <v>-1156700</v>
          </cell>
        </row>
        <row r="563">
          <cell r="M563">
            <v>8888960</v>
          </cell>
        </row>
        <row r="564">
          <cell r="M564">
            <v>29287903.59</v>
          </cell>
        </row>
        <row r="565">
          <cell r="M565">
            <v>13796262.9</v>
          </cell>
        </row>
        <row r="566">
          <cell r="M566">
            <v>8665594.4600000009</v>
          </cell>
        </row>
        <row r="567">
          <cell r="M567">
            <v>25955303.690000001</v>
          </cell>
        </row>
        <row r="568">
          <cell r="M568">
            <v>30506670</v>
          </cell>
        </row>
        <row r="569">
          <cell r="M569">
            <v>-35760597.479999997</v>
          </cell>
        </row>
        <row r="570">
          <cell r="M570">
            <v>36186002.329999998</v>
          </cell>
        </row>
        <row r="571">
          <cell r="M571">
            <v>4143840</v>
          </cell>
        </row>
        <row r="572">
          <cell r="M572">
            <v>-18061290</v>
          </cell>
        </row>
        <row r="573">
          <cell r="M573">
            <v>12902298</v>
          </cell>
        </row>
        <row r="574">
          <cell r="M574">
            <v>12434820</v>
          </cell>
        </row>
        <row r="575">
          <cell r="M575">
            <v>5630802</v>
          </cell>
        </row>
        <row r="576">
          <cell r="M576">
            <v>26791830</v>
          </cell>
        </row>
        <row r="577">
          <cell r="M577">
            <v>22725179.82</v>
          </cell>
        </row>
        <row r="578">
          <cell r="M578">
            <v>35879.4</v>
          </cell>
        </row>
        <row r="579">
          <cell r="M579">
            <v>78513.75</v>
          </cell>
        </row>
        <row r="580">
          <cell r="M580">
            <v>21946.05</v>
          </cell>
        </row>
        <row r="581">
          <cell r="M581">
            <v>-2701116</v>
          </cell>
        </row>
        <row r="582">
          <cell r="M582">
            <v>-2701116</v>
          </cell>
        </row>
        <row r="583">
          <cell r="M583">
            <v>-4249080</v>
          </cell>
        </row>
        <row r="584">
          <cell r="M584">
            <v>-1389330</v>
          </cell>
        </row>
        <row r="585">
          <cell r="M585">
            <v>-1389330</v>
          </cell>
        </row>
        <row r="586">
          <cell r="M586">
            <v>-1389330</v>
          </cell>
        </row>
        <row r="587">
          <cell r="M587">
            <v>-4152510</v>
          </cell>
        </row>
        <row r="588">
          <cell r="M588">
            <v>-344640</v>
          </cell>
        </row>
        <row r="589">
          <cell r="M589">
            <v>-344640</v>
          </cell>
        </row>
        <row r="590">
          <cell r="M590">
            <v>-4807040</v>
          </cell>
        </row>
        <row r="591">
          <cell r="M591">
            <v>-302586</v>
          </cell>
        </row>
        <row r="592">
          <cell r="M592">
            <v>-7210560</v>
          </cell>
        </row>
        <row r="593">
          <cell r="M593">
            <v>-344640</v>
          </cell>
        </row>
        <row r="594">
          <cell r="M594">
            <v>-344640</v>
          </cell>
        </row>
        <row r="595">
          <cell r="M595">
            <v>-344640</v>
          </cell>
        </row>
        <row r="596">
          <cell r="M596">
            <v>-344640</v>
          </cell>
        </row>
        <row r="597">
          <cell r="M597">
            <v>-344640</v>
          </cell>
        </row>
        <row r="598">
          <cell r="M598">
            <v>-2403520</v>
          </cell>
        </row>
        <row r="599">
          <cell r="M599">
            <v>-1157775</v>
          </cell>
        </row>
        <row r="600">
          <cell r="M600">
            <v>-22955976.600000001</v>
          </cell>
        </row>
        <row r="601">
          <cell r="M601">
            <v>-6920850</v>
          </cell>
        </row>
        <row r="602">
          <cell r="M602">
            <v>-3696485</v>
          </cell>
        </row>
        <row r="603">
          <cell r="M603">
            <v>-30376415.399999999</v>
          </cell>
        </row>
        <row r="604">
          <cell r="M604">
            <v>-8074325</v>
          </cell>
        </row>
        <row r="605">
          <cell r="M605">
            <v>-12006870</v>
          </cell>
        </row>
        <row r="606">
          <cell r="M606">
            <v>-30322980</v>
          </cell>
        </row>
        <row r="607">
          <cell r="M607">
            <v>-904680</v>
          </cell>
        </row>
        <row r="608">
          <cell r="M608">
            <v>-1809360</v>
          </cell>
        </row>
        <row r="609">
          <cell r="M609">
            <v>-1357020</v>
          </cell>
        </row>
        <row r="610">
          <cell r="M610">
            <v>-2714040</v>
          </cell>
        </row>
        <row r="611">
          <cell r="M611">
            <v>-2067840</v>
          </cell>
        </row>
        <row r="612">
          <cell r="M612">
            <v>-8621525.3200000003</v>
          </cell>
        </row>
        <row r="613">
          <cell r="M613">
            <v>-25871150.32</v>
          </cell>
        </row>
        <row r="614">
          <cell r="M614">
            <v>-7108200</v>
          </cell>
        </row>
        <row r="615">
          <cell r="M615">
            <v>1158850</v>
          </cell>
        </row>
        <row r="616">
          <cell r="M616">
            <v>23178290</v>
          </cell>
        </row>
        <row r="617">
          <cell r="M617">
            <v>-3473325</v>
          </cell>
        </row>
        <row r="618">
          <cell r="M618">
            <v>-19663900</v>
          </cell>
        </row>
        <row r="619">
          <cell r="M619">
            <v>18263057.180000022</v>
          </cell>
        </row>
        <row r="620">
          <cell r="M620">
            <v>1742653.07</v>
          </cell>
        </row>
        <row r="621">
          <cell r="M621">
            <v>1060900</v>
          </cell>
        </row>
        <row r="622">
          <cell r="M622">
            <v>425400</v>
          </cell>
        </row>
        <row r="623">
          <cell r="M623">
            <v>5317400</v>
          </cell>
        </row>
        <row r="624">
          <cell r="M624">
            <v>-430300</v>
          </cell>
        </row>
        <row r="625">
          <cell r="M625">
            <v>13216400</v>
          </cell>
        </row>
        <row r="626">
          <cell r="M626">
            <v>-13451250</v>
          </cell>
        </row>
        <row r="627">
          <cell r="M627">
            <v>-1075750</v>
          </cell>
        </row>
        <row r="628">
          <cell r="M628">
            <v>-13425000</v>
          </cell>
        </row>
        <row r="629">
          <cell r="M629">
            <v>342089.75</v>
          </cell>
        </row>
        <row r="630">
          <cell r="M630">
            <v>1029900</v>
          </cell>
        </row>
        <row r="631">
          <cell r="M631">
            <v>12783650</v>
          </cell>
        </row>
        <row r="632">
          <cell r="M632">
            <v>1091900</v>
          </cell>
        </row>
        <row r="633">
          <cell r="M633">
            <v>13858650</v>
          </cell>
        </row>
        <row r="634">
          <cell r="M634">
            <v>38587.5</v>
          </cell>
        </row>
        <row r="635">
          <cell r="M635">
            <v>21695.63</v>
          </cell>
        </row>
        <row r="636">
          <cell r="M636">
            <v>-13446875</v>
          </cell>
        </row>
        <row r="637">
          <cell r="M637">
            <v>-1075750</v>
          </cell>
        </row>
        <row r="638">
          <cell r="M638">
            <v>-1092500</v>
          </cell>
        </row>
        <row r="639">
          <cell r="M639">
            <v>-13750000</v>
          </cell>
        </row>
        <row r="640">
          <cell r="M640">
            <v>-5380500</v>
          </cell>
        </row>
        <row r="641">
          <cell r="M641">
            <v>-12198699.050000001</v>
          </cell>
        </row>
        <row r="642">
          <cell r="M642">
            <v>-831280</v>
          </cell>
        </row>
        <row r="643">
          <cell r="M643">
            <v>-1075750</v>
          </cell>
        </row>
        <row r="644">
          <cell r="M644">
            <v>940625</v>
          </cell>
        </row>
        <row r="645">
          <cell r="M645">
            <v>-985230</v>
          </cell>
        </row>
        <row r="646">
          <cell r="M646">
            <v>-1478960</v>
          </cell>
        </row>
        <row r="647">
          <cell r="M647">
            <v>-1105190</v>
          </cell>
        </row>
        <row r="648">
          <cell r="M648">
            <v>1490265</v>
          </cell>
        </row>
        <row r="649">
          <cell r="M649">
            <v>-3045520</v>
          </cell>
        </row>
        <row r="650">
          <cell r="M650">
            <v>-2564791.66</v>
          </cell>
        </row>
        <row r="651">
          <cell r="M651">
            <v>18339315.530000001</v>
          </cell>
        </row>
        <row r="652">
          <cell r="M652">
            <v>350679928.11000001</v>
          </cell>
        </row>
        <row r="653">
          <cell r="M653">
            <v>277538</v>
          </cell>
        </row>
        <row r="654">
          <cell r="M654">
            <v>-16677555</v>
          </cell>
        </row>
        <row r="655">
          <cell r="M655">
            <v>-1932825.75</v>
          </cell>
        </row>
        <row r="656">
          <cell r="M656">
            <v>16677555</v>
          </cell>
        </row>
        <row r="657">
          <cell r="M657">
            <v>1932825.75</v>
          </cell>
        </row>
        <row r="658">
          <cell r="M658">
            <v>198645717.11000001</v>
          </cell>
        </row>
        <row r="659">
          <cell r="M659">
            <v>16439942.67</v>
          </cell>
        </row>
        <row r="660">
          <cell r="M660">
            <v>-14039381.27</v>
          </cell>
        </row>
        <row r="661">
          <cell r="M661">
            <v>-131470545.14</v>
          </cell>
        </row>
        <row r="662">
          <cell r="M662">
            <v>-5206441.2</v>
          </cell>
        </row>
        <row r="663">
          <cell r="M663">
            <v>-219733866.28</v>
          </cell>
        </row>
        <row r="664">
          <cell r="M664">
            <v>-56868014.700000003</v>
          </cell>
        </row>
        <row r="665">
          <cell r="M665">
            <v>-486513.4</v>
          </cell>
        </row>
        <row r="666">
          <cell r="M666">
            <v>-139386910.09</v>
          </cell>
        </row>
        <row r="667">
          <cell r="M667">
            <v>-826735.99</v>
          </cell>
        </row>
        <row r="668">
          <cell r="M668">
            <v>-5771199.6399999997</v>
          </cell>
        </row>
        <row r="669">
          <cell r="M669">
            <v>-7131891.6699999999</v>
          </cell>
        </row>
        <row r="670">
          <cell r="M670">
            <v>7131891.6699999999</v>
          </cell>
        </row>
        <row r="671">
          <cell r="M671">
            <v>-18695397.600000001</v>
          </cell>
        </row>
        <row r="672">
          <cell r="M672">
            <v>-3946742.8</v>
          </cell>
        </row>
        <row r="673">
          <cell r="M673">
            <v>-295603879.49000001</v>
          </cell>
        </row>
        <row r="674">
          <cell r="M674">
            <v>-169562.97</v>
          </cell>
        </row>
        <row r="675">
          <cell r="M675">
            <v>-5587218.8099999996</v>
          </cell>
        </row>
        <row r="676">
          <cell r="M676">
            <v>-935453.73</v>
          </cell>
        </row>
        <row r="677">
          <cell r="M677">
            <v>-1123234.26</v>
          </cell>
        </row>
        <row r="678">
          <cell r="M678">
            <v>-1100098.2</v>
          </cell>
        </row>
        <row r="679">
          <cell r="M679">
            <v>-933628.2</v>
          </cell>
        </row>
        <row r="680">
          <cell r="M680">
            <v>-5262600</v>
          </cell>
        </row>
        <row r="681">
          <cell r="M681">
            <v>-1451610.13</v>
          </cell>
        </row>
        <row r="682">
          <cell r="M682">
            <v>2564791.66</v>
          </cell>
        </row>
        <row r="683">
          <cell r="M683">
            <v>-785476.6</v>
          </cell>
        </row>
        <row r="684">
          <cell r="M684">
            <v>-23984649.420000002</v>
          </cell>
        </row>
        <row r="685">
          <cell r="M685">
            <v>-6454584.7400000002</v>
          </cell>
        </row>
        <row r="686">
          <cell r="M686">
            <v>-24485541.300000001</v>
          </cell>
        </row>
        <row r="687">
          <cell r="M687">
            <v>-3927396.45</v>
          </cell>
        </row>
        <row r="688">
          <cell r="M688">
            <v>-2649646.31</v>
          </cell>
        </row>
        <row r="689">
          <cell r="M689">
            <v>-140028.07</v>
          </cell>
        </row>
        <row r="690">
          <cell r="M690">
            <v>-94137.17</v>
          </cell>
        </row>
        <row r="691">
          <cell r="M691">
            <v>-15058493.859999999</v>
          </cell>
        </row>
        <row r="692">
          <cell r="M692">
            <v>-2471642.62</v>
          </cell>
        </row>
        <row r="693">
          <cell r="M693">
            <v>145524560.94999999</v>
          </cell>
        </row>
        <row r="694">
          <cell r="M694">
            <v>258927666.49000001</v>
          </cell>
        </row>
        <row r="695">
          <cell r="M695">
            <v>87477501.560000002</v>
          </cell>
        </row>
        <row r="696">
          <cell r="M696">
            <v>70010060.730000004</v>
          </cell>
        </row>
        <row r="697">
          <cell r="M697">
            <v>66536556.380000003</v>
          </cell>
        </row>
        <row r="698">
          <cell r="M698">
            <v>9306375.9100000001</v>
          </cell>
        </row>
        <row r="699">
          <cell r="M699">
            <v>8471698</v>
          </cell>
        </row>
        <row r="700">
          <cell r="M700">
            <v>13909877.939999999</v>
          </cell>
        </row>
        <row r="701">
          <cell r="M701">
            <v>27588992.93</v>
          </cell>
        </row>
        <row r="702">
          <cell r="M702">
            <v>13128407.27</v>
          </cell>
        </row>
        <row r="703">
          <cell r="M703">
            <v>9174623.9700000007</v>
          </cell>
        </row>
        <row r="704">
          <cell r="M704">
            <v>49823061.640000001</v>
          </cell>
        </row>
        <row r="705">
          <cell r="M705">
            <v>6518286.1500000004</v>
          </cell>
        </row>
        <row r="706">
          <cell r="M706">
            <v>-10746229.199999999</v>
          </cell>
        </row>
        <row r="707">
          <cell r="M707">
            <v>-45269066.049999997</v>
          </cell>
        </row>
        <row r="708">
          <cell r="M708">
            <v>47110127.299999997</v>
          </cell>
        </row>
        <row r="709">
          <cell r="M709">
            <v>-1107016.3500000001</v>
          </cell>
        </row>
        <row r="710">
          <cell r="M710">
            <v>-7075576.25</v>
          </cell>
        </row>
        <row r="711">
          <cell r="M711">
            <v>-44692854.590000004</v>
          </cell>
        </row>
        <row r="712">
          <cell r="M712">
            <v>-1696483.92</v>
          </cell>
        </row>
        <row r="713">
          <cell r="M713">
            <v>-169641.9</v>
          </cell>
        </row>
        <row r="714">
          <cell r="M714">
            <v>-2392678.9300000002</v>
          </cell>
        </row>
        <row r="715">
          <cell r="M715">
            <v>-7125264.9199999999</v>
          </cell>
        </row>
        <row r="716">
          <cell r="M716">
            <v>-4602112.87</v>
          </cell>
        </row>
        <row r="717">
          <cell r="M717">
            <v>-2629960.7200000002</v>
          </cell>
        </row>
        <row r="718">
          <cell r="M718">
            <v>-1655160.73</v>
          </cell>
        </row>
        <row r="719">
          <cell r="M719">
            <v>-12479218.42</v>
          </cell>
        </row>
        <row r="720">
          <cell r="M720">
            <v>-21387.24</v>
          </cell>
        </row>
        <row r="721">
          <cell r="M721">
            <v>-163.69999999999999</v>
          </cell>
        </row>
        <row r="722">
          <cell r="M722">
            <v>-2211455.85</v>
          </cell>
        </row>
        <row r="723">
          <cell r="M723">
            <v>-5688229.29</v>
          </cell>
        </row>
        <row r="724">
          <cell r="M724">
            <v>-947547.24</v>
          </cell>
        </row>
        <row r="725">
          <cell r="M725">
            <v>-13768856.140000001</v>
          </cell>
        </row>
        <row r="726">
          <cell r="M726">
            <v>-2294614.96</v>
          </cell>
        </row>
        <row r="727">
          <cell r="M727">
            <v>1574172.06</v>
          </cell>
        </row>
        <row r="728">
          <cell r="M728">
            <v>1969568.5</v>
          </cell>
        </row>
        <row r="729">
          <cell r="M729">
            <v>194207.12</v>
          </cell>
        </row>
        <row r="730">
          <cell r="M730">
            <v>1601865.18</v>
          </cell>
        </row>
        <row r="731">
          <cell r="M731">
            <v>-1326390</v>
          </cell>
        </row>
        <row r="732">
          <cell r="M732">
            <v>-1245749.76</v>
          </cell>
        </row>
        <row r="733">
          <cell r="M733">
            <v>104458825</v>
          </cell>
        </row>
        <row r="734">
          <cell r="M734">
            <v>108990569.2</v>
          </cell>
        </row>
        <row r="735">
          <cell r="M735">
            <v>-2314174.7200000002</v>
          </cell>
        </row>
        <row r="736">
          <cell r="M736">
            <v>2528905.21</v>
          </cell>
        </row>
        <row r="737">
          <cell r="M737">
            <v>1954286.73</v>
          </cell>
        </row>
        <row r="738">
          <cell r="M738">
            <v>2096204.12</v>
          </cell>
        </row>
        <row r="739">
          <cell r="M739">
            <v>4526835.79</v>
          </cell>
        </row>
        <row r="740">
          <cell r="M740">
            <v>-7690869.2800000003</v>
          </cell>
        </row>
        <row r="741">
          <cell r="M741">
            <v>-135056.35999999999</v>
          </cell>
        </row>
        <row r="742">
          <cell r="M742">
            <v>-32095989.52</v>
          </cell>
        </row>
        <row r="743">
          <cell r="M743">
            <v>-12376345.33</v>
          </cell>
        </row>
        <row r="744">
          <cell r="M744">
            <v>-6247432.3799999999</v>
          </cell>
        </row>
        <row r="745">
          <cell r="M745">
            <v>-3211670</v>
          </cell>
        </row>
        <row r="746">
          <cell r="M746">
            <v>-8608000</v>
          </cell>
        </row>
        <row r="747">
          <cell r="M747">
            <v>-18961863.09</v>
          </cell>
        </row>
        <row r="748">
          <cell r="M748">
            <v>-33584929.630000003</v>
          </cell>
        </row>
        <row r="749">
          <cell r="M749">
            <v>-269193.68</v>
          </cell>
        </row>
        <row r="750">
          <cell r="M750">
            <v>269193.68</v>
          </cell>
        </row>
        <row r="751">
          <cell r="M751">
            <v>-20353846.260000002</v>
          </cell>
        </row>
        <row r="752">
          <cell r="M752">
            <v>-529159.80000000005</v>
          </cell>
        </row>
        <row r="753">
          <cell r="M753">
            <v>-721360.48</v>
          </cell>
        </row>
        <row r="754">
          <cell r="M754">
            <v>-2265878.5499999998</v>
          </cell>
        </row>
        <row r="755">
          <cell r="M755">
            <v>-18171590.210000001</v>
          </cell>
        </row>
        <row r="756">
          <cell r="M756">
            <v>-72787875.030000001</v>
          </cell>
        </row>
        <row r="757">
          <cell r="M757">
            <v>-73815079.5</v>
          </cell>
        </row>
        <row r="758">
          <cell r="M758">
            <v>-7762039.1100000003</v>
          </cell>
        </row>
        <row r="759">
          <cell r="M759">
            <v>-16172334.4</v>
          </cell>
        </row>
        <row r="760">
          <cell r="M760">
            <v>-278785.13</v>
          </cell>
        </row>
        <row r="761">
          <cell r="M761">
            <v>-2568905.88</v>
          </cell>
        </row>
        <row r="762">
          <cell r="M762">
            <v>-72795869.290000007</v>
          </cell>
        </row>
        <row r="763">
          <cell r="M763">
            <v>-33320850</v>
          </cell>
        </row>
        <row r="764">
          <cell r="M764">
            <v>-20239431.41</v>
          </cell>
        </row>
        <row r="765">
          <cell r="M765">
            <v>-1308507414.5899999</v>
          </cell>
        </row>
        <row r="766">
          <cell r="M766">
            <v>-236027464.47999999</v>
          </cell>
        </row>
        <row r="767">
          <cell r="M767">
            <v>241308059.12</v>
          </cell>
        </row>
        <row r="768">
          <cell r="M768">
            <v>146162361.28999999</v>
          </cell>
        </row>
        <row r="769">
          <cell r="M769">
            <v>37947629.630000003</v>
          </cell>
        </row>
        <row r="770">
          <cell r="M770">
            <v>438824834.81999999</v>
          </cell>
        </row>
        <row r="771">
          <cell r="M771">
            <v>46502070.439999998</v>
          </cell>
        </row>
        <row r="772">
          <cell r="M772">
            <v>63247891.93</v>
          </cell>
        </row>
        <row r="773">
          <cell r="M773">
            <v>97279122.689999998</v>
          </cell>
        </row>
        <row r="774">
          <cell r="M774">
            <v>131647476</v>
          </cell>
        </row>
        <row r="775">
          <cell r="M775">
            <v>2400</v>
          </cell>
        </row>
        <row r="776">
          <cell r="M776">
            <v>2075530.08</v>
          </cell>
        </row>
        <row r="777">
          <cell r="M777">
            <v>2906286</v>
          </cell>
        </row>
        <row r="778">
          <cell r="M778">
            <v>10580657.050000001</v>
          </cell>
        </row>
        <row r="779">
          <cell r="M779">
            <v>-10580657.050000001</v>
          </cell>
        </row>
        <row r="780">
          <cell r="M780">
            <v>4254728.8099999996</v>
          </cell>
        </row>
        <row r="781">
          <cell r="M781">
            <v>3514054.69</v>
          </cell>
        </row>
        <row r="782">
          <cell r="M782">
            <v>4550580</v>
          </cell>
        </row>
        <row r="783">
          <cell r="M783">
            <v>715335.76</v>
          </cell>
        </row>
        <row r="784">
          <cell r="M784">
            <v>1289770.69</v>
          </cell>
        </row>
        <row r="785">
          <cell r="M785">
            <v>671275.49</v>
          </cell>
        </row>
        <row r="786">
          <cell r="M786">
            <v>1075344.83</v>
          </cell>
        </row>
        <row r="787">
          <cell r="M787">
            <v>480397.26</v>
          </cell>
        </row>
        <row r="788">
          <cell r="M788">
            <v>232045.68</v>
          </cell>
        </row>
        <row r="789">
          <cell r="M789">
            <v>54744842.799999997</v>
          </cell>
        </row>
        <row r="790">
          <cell r="M790">
            <v>229150.12</v>
          </cell>
        </row>
        <row r="791">
          <cell r="M791">
            <v>61399.839999999997</v>
          </cell>
        </row>
        <row r="792">
          <cell r="M792">
            <v>14187.89</v>
          </cell>
        </row>
        <row r="793">
          <cell r="M793">
            <v>24750</v>
          </cell>
        </row>
        <row r="794">
          <cell r="M794">
            <v>74221.16</v>
          </cell>
        </row>
        <row r="795">
          <cell r="M795">
            <v>6039804.25</v>
          </cell>
        </row>
        <row r="796">
          <cell r="M796">
            <v>-23268687.649999999</v>
          </cell>
        </row>
        <row r="797">
          <cell r="M797">
            <v>-37010755.979999997</v>
          </cell>
        </row>
        <row r="798">
          <cell r="M798">
            <v>55890172.07</v>
          </cell>
        </row>
        <row r="799">
          <cell r="M799">
            <v>-6170502</v>
          </cell>
        </row>
        <row r="800">
          <cell r="M800">
            <v>117948496.43000001</v>
          </cell>
        </row>
        <row r="801">
          <cell r="M801">
            <v>113899432.41</v>
          </cell>
        </row>
        <row r="802">
          <cell r="M802">
            <v>269645601.44</v>
          </cell>
        </row>
        <row r="803">
          <cell r="M803">
            <v>1188011.6399999999</v>
          </cell>
        </row>
        <row r="804">
          <cell r="M804">
            <v>1047689.8</v>
          </cell>
        </row>
        <row r="805">
          <cell r="M805">
            <v>2579413.79</v>
          </cell>
        </row>
        <row r="806">
          <cell r="M806">
            <v>4202194.12</v>
          </cell>
        </row>
        <row r="807">
          <cell r="M807">
            <v>1813092.97</v>
          </cell>
        </row>
        <row r="808">
          <cell r="M808">
            <v>-1362044.73</v>
          </cell>
        </row>
        <row r="809">
          <cell r="M809">
            <v>-483801043.07999998</v>
          </cell>
        </row>
        <row r="810">
          <cell r="M810">
            <v>506335388</v>
          </cell>
        </row>
        <row r="811">
          <cell r="M811">
            <v>13094973.720000001</v>
          </cell>
        </row>
        <row r="812">
          <cell r="M812">
            <v>11263.71</v>
          </cell>
        </row>
        <row r="813">
          <cell r="M813">
            <v>109973.16</v>
          </cell>
        </row>
        <row r="814">
          <cell r="M814">
            <v>173174.54</v>
          </cell>
        </row>
        <row r="815">
          <cell r="M815">
            <v>11841.45</v>
          </cell>
        </row>
        <row r="816">
          <cell r="M816">
            <v>43050476.259999998</v>
          </cell>
        </row>
        <row r="817">
          <cell r="M817">
            <v>20278547.289999999</v>
          </cell>
        </row>
        <row r="818">
          <cell r="M818">
            <v>212134981.80000001</v>
          </cell>
        </row>
        <row r="819">
          <cell r="M819">
            <v>-264204.2</v>
          </cell>
        </row>
        <row r="820">
          <cell r="M820">
            <v>-223445327.03999999</v>
          </cell>
        </row>
        <row r="821">
          <cell r="M821">
            <v>233872512.81999999</v>
          </cell>
        </row>
        <row r="822">
          <cell r="M822">
            <v>9567938.6799999997</v>
          </cell>
        </row>
        <row r="823">
          <cell r="M823">
            <v>14407931.6</v>
          </cell>
        </row>
        <row r="824">
          <cell r="M824">
            <v>1102563.21</v>
          </cell>
        </row>
        <row r="825">
          <cell r="M825">
            <v>5760088.3899999997</v>
          </cell>
        </row>
        <row r="826">
          <cell r="M826">
            <v>2205127.5</v>
          </cell>
        </row>
        <row r="827">
          <cell r="M827">
            <v>2465117.58</v>
          </cell>
        </row>
        <row r="828">
          <cell r="M828">
            <v>3190975.96</v>
          </cell>
        </row>
        <row r="829">
          <cell r="M829">
            <v>45906984.75</v>
          </cell>
        </row>
        <row r="830">
          <cell r="M830">
            <v>-332238029.17000002</v>
          </cell>
        </row>
        <row r="831">
          <cell r="M831">
            <v>-2637573</v>
          </cell>
        </row>
        <row r="832">
          <cell r="M832">
            <v>-3369064.76</v>
          </cell>
        </row>
        <row r="833">
          <cell r="M833">
            <v>-71756543.510000005</v>
          </cell>
        </row>
        <row r="834">
          <cell r="M834">
            <v>-51514817.549999997</v>
          </cell>
        </row>
        <row r="835">
          <cell r="M835">
            <v>-4571649.5999999996</v>
          </cell>
        </row>
        <row r="836">
          <cell r="M836">
            <v>-15004575.800000001</v>
          </cell>
        </row>
        <row r="837">
          <cell r="M837">
            <v>-1861900</v>
          </cell>
        </row>
        <row r="838">
          <cell r="M838">
            <v>-1550962.56</v>
          </cell>
        </row>
        <row r="839">
          <cell r="M839">
            <v>217716625.5</v>
          </cell>
        </row>
        <row r="840">
          <cell r="M840">
            <v>6795351.2000000002</v>
          </cell>
        </row>
        <row r="841">
          <cell r="M841">
            <v>206925337.30000001</v>
          </cell>
        </row>
        <row r="842">
          <cell r="M842">
            <v>7805052.2000000002</v>
          </cell>
        </row>
        <row r="843">
          <cell r="M843">
            <v>108867245.3</v>
          </cell>
        </row>
        <row r="844">
          <cell r="M844">
            <v>19894761.690000001</v>
          </cell>
        </row>
        <row r="845">
          <cell r="M845">
            <v>2966072.23</v>
          </cell>
        </row>
        <row r="846">
          <cell r="M846">
            <v>5863732.8499999996</v>
          </cell>
        </row>
        <row r="847">
          <cell r="M847">
            <v>26071496.850000001</v>
          </cell>
        </row>
        <row r="848">
          <cell r="M848">
            <v>4599237.47</v>
          </cell>
        </row>
        <row r="849">
          <cell r="M849">
            <v>9345032.4800000004</v>
          </cell>
        </row>
        <row r="850">
          <cell r="M850">
            <v>27040302.989999998</v>
          </cell>
        </row>
        <row r="851">
          <cell r="M851">
            <v>2598955.9300000002</v>
          </cell>
        </row>
        <row r="852">
          <cell r="M852">
            <v>3654602.43</v>
          </cell>
        </row>
        <row r="853">
          <cell r="M853">
            <v>68544028.5</v>
          </cell>
        </row>
        <row r="854">
          <cell r="M854">
            <v>61659839.93</v>
          </cell>
        </row>
        <row r="855">
          <cell r="M855">
            <v>6386800.4000000004</v>
          </cell>
        </row>
        <row r="856">
          <cell r="M856">
            <v>16254572.300000001</v>
          </cell>
        </row>
        <row r="857">
          <cell r="M857">
            <v>1047689.8</v>
          </cell>
        </row>
        <row r="858">
          <cell r="M858">
            <v>2161039.63</v>
          </cell>
        </row>
        <row r="859">
          <cell r="M859">
            <v>151028.24</v>
          </cell>
        </row>
        <row r="860">
          <cell r="M860">
            <v>59545178.170000002</v>
          </cell>
        </row>
        <row r="861">
          <cell r="M861">
            <v>1828473.7</v>
          </cell>
        </row>
        <row r="862">
          <cell r="M862">
            <v>8122652.5300000003</v>
          </cell>
        </row>
        <row r="863">
          <cell r="M863">
            <v>2540511.0299999998</v>
          </cell>
        </row>
        <row r="864">
          <cell r="M864">
            <v>9804521.3499999996</v>
          </cell>
        </row>
        <row r="865">
          <cell r="M865">
            <v>-110525994.15000001</v>
          </cell>
        </row>
        <row r="866">
          <cell r="M866">
            <v>-150483577.31999999</v>
          </cell>
        </row>
        <row r="867">
          <cell r="M867">
            <v>-1</v>
          </cell>
        </row>
        <row r="868">
          <cell r="M868">
            <v>-1757805.3</v>
          </cell>
        </row>
        <row r="869">
          <cell r="M869">
            <v>-1297225.6399999999</v>
          </cell>
        </row>
        <row r="870">
          <cell r="M870">
            <v>-249076.89</v>
          </cell>
        </row>
        <row r="871">
          <cell r="M871">
            <v>1660512.6</v>
          </cell>
        </row>
        <row r="872">
          <cell r="M872">
            <v>-1654007.34</v>
          </cell>
        </row>
        <row r="873">
          <cell r="M873">
            <v>-286764114.39999998</v>
          </cell>
        </row>
        <row r="874">
          <cell r="M874">
            <v>-35340359.200000003</v>
          </cell>
        </row>
        <row r="875">
          <cell r="M875">
            <v>-32171646.800000001</v>
          </cell>
        </row>
        <row r="876">
          <cell r="M876">
            <v>-4973218.2</v>
          </cell>
        </row>
        <row r="877">
          <cell r="M877">
            <v>-3301870.8</v>
          </cell>
        </row>
        <row r="878">
          <cell r="M878">
            <v>-1097355.1299999999</v>
          </cell>
        </row>
        <row r="879">
          <cell r="M879">
            <v>-6418795.5300000003</v>
          </cell>
        </row>
        <row r="880">
          <cell r="M880">
            <v>-6418795.5300000003</v>
          </cell>
        </row>
        <row r="881">
          <cell r="M881">
            <v>-8078933.7300000004</v>
          </cell>
        </row>
        <row r="882">
          <cell r="M882">
            <v>-535313.48</v>
          </cell>
        </row>
        <row r="883">
          <cell r="M883">
            <v>-6174105.4400000004</v>
          </cell>
        </row>
        <row r="884">
          <cell r="M884">
            <v>-2432296.9900000002</v>
          </cell>
        </row>
        <row r="885">
          <cell r="M885">
            <v>-10767846.130000001</v>
          </cell>
        </row>
        <row r="886">
          <cell r="M886">
            <v>-1945812.63</v>
          </cell>
        </row>
        <row r="887">
          <cell r="M887">
            <v>-729679.74</v>
          </cell>
        </row>
        <row r="888">
          <cell r="M888">
            <v>-1094533.5900000001</v>
          </cell>
        </row>
        <row r="889">
          <cell r="M889">
            <v>-162151.04000000001</v>
          </cell>
        </row>
        <row r="890">
          <cell r="M890">
            <v>-9633525.6300000008</v>
          </cell>
        </row>
        <row r="891">
          <cell r="M891">
            <v>-1229326.53</v>
          </cell>
        </row>
        <row r="892">
          <cell r="M892">
            <v>-3319181.07</v>
          </cell>
        </row>
        <row r="893">
          <cell r="M893">
            <v>-35527528.420000002</v>
          </cell>
        </row>
        <row r="894">
          <cell r="M894">
            <v>-11473712.07</v>
          </cell>
        </row>
        <row r="895">
          <cell r="M895">
            <v>-7867687.5800000001</v>
          </cell>
        </row>
        <row r="896">
          <cell r="M896">
            <v>-859921.24</v>
          </cell>
        </row>
        <row r="897">
          <cell r="M897">
            <v>-40994.339999999997</v>
          </cell>
        </row>
        <row r="898">
          <cell r="M898">
            <v>-204974.94</v>
          </cell>
        </row>
        <row r="899">
          <cell r="M899">
            <v>-9456825.4000000004</v>
          </cell>
        </row>
        <row r="900">
          <cell r="M900">
            <v>-10438144.199999999</v>
          </cell>
        </row>
        <row r="901">
          <cell r="M901">
            <v>-2004602.4</v>
          </cell>
        </row>
        <row r="902">
          <cell r="M902">
            <v>-1249332</v>
          </cell>
        </row>
        <row r="903">
          <cell r="M903">
            <v>-5382358</v>
          </cell>
        </row>
        <row r="904">
          <cell r="M904">
            <v>-769244.9</v>
          </cell>
        </row>
        <row r="905">
          <cell r="M905">
            <v>-27004437.390000001</v>
          </cell>
        </row>
        <row r="906">
          <cell r="M906">
            <v>-2106795.2000000002</v>
          </cell>
        </row>
        <row r="907">
          <cell r="M907">
            <v>-769243.79</v>
          </cell>
        </row>
        <row r="908">
          <cell r="M908">
            <v>-2978982.4</v>
          </cell>
        </row>
        <row r="909">
          <cell r="M909">
            <v>-40165138.630000003</v>
          </cell>
        </row>
        <row r="910">
          <cell r="M910">
            <v>-3089028</v>
          </cell>
        </row>
        <row r="911">
          <cell r="M911">
            <v>-5476742.8799999999</v>
          </cell>
        </row>
        <row r="912">
          <cell r="M912">
            <v>-8822573.6600000001</v>
          </cell>
        </row>
        <row r="913">
          <cell r="M913">
            <v>-3956040</v>
          </cell>
        </row>
        <row r="914">
          <cell r="M914">
            <v>-16034571.359999999</v>
          </cell>
        </row>
        <row r="915">
          <cell r="M915">
            <v>-36884120.369999997</v>
          </cell>
        </row>
        <row r="916">
          <cell r="M916">
            <v>-68014820.799999997</v>
          </cell>
        </row>
        <row r="917">
          <cell r="M917">
            <v>-6139440.7999999998</v>
          </cell>
        </row>
        <row r="918">
          <cell r="M918">
            <v>-175887909.59999999</v>
          </cell>
        </row>
        <row r="919">
          <cell r="M919">
            <v>-3145040.4</v>
          </cell>
        </row>
        <row r="920">
          <cell r="M920">
            <v>-138696.4</v>
          </cell>
        </row>
        <row r="921">
          <cell r="M921">
            <v>-2240176.56</v>
          </cell>
        </row>
        <row r="922">
          <cell r="M922">
            <v>-8969628.1699999999</v>
          </cell>
        </row>
        <row r="923">
          <cell r="M923">
            <v>-4046862.37</v>
          </cell>
        </row>
        <row r="924">
          <cell r="M924">
            <v>-8683120.8399999999</v>
          </cell>
        </row>
        <row r="925">
          <cell r="M925">
            <v>-26277.02</v>
          </cell>
        </row>
        <row r="926">
          <cell r="M926">
            <v>-852678.75</v>
          </cell>
        </row>
        <row r="927">
          <cell r="M927">
            <v>-2282198.63</v>
          </cell>
        </row>
        <row r="928">
          <cell r="M928">
            <v>-54615330</v>
          </cell>
        </row>
        <row r="929">
          <cell r="M929">
            <v>-762327.23</v>
          </cell>
        </row>
        <row r="930">
          <cell r="M930">
            <v>-3564587.16</v>
          </cell>
        </row>
        <row r="931">
          <cell r="M931">
            <v>-46182888.399999999</v>
          </cell>
        </row>
        <row r="932">
          <cell r="M932">
            <v>-474696.76</v>
          </cell>
        </row>
        <row r="933">
          <cell r="M933">
            <v>-20153523.199999999</v>
          </cell>
        </row>
        <row r="934">
          <cell r="M934">
            <v>-7882165.1399999997</v>
          </cell>
        </row>
        <row r="935">
          <cell r="M935">
            <v>-4553556</v>
          </cell>
        </row>
        <row r="936">
          <cell r="M936">
            <v>-1424946.8</v>
          </cell>
        </row>
        <row r="937">
          <cell r="M937">
            <v>-64358464.119999997</v>
          </cell>
        </row>
        <row r="938">
          <cell r="M938">
            <v>-44968390.409999996</v>
          </cell>
        </row>
        <row r="939">
          <cell r="M939">
            <v>-69820967.680000007</v>
          </cell>
        </row>
        <row r="940">
          <cell r="M940">
            <v>-930305.72</v>
          </cell>
        </row>
        <row r="941">
          <cell r="M941">
            <v>-39414463.200000003</v>
          </cell>
        </row>
        <row r="942">
          <cell r="M942">
            <v>-2</v>
          </cell>
        </row>
        <row r="943">
          <cell r="M943">
            <v>-149136452.31</v>
          </cell>
        </row>
        <row r="944">
          <cell r="M944">
            <v>-34913903.450000003</v>
          </cell>
        </row>
        <row r="945">
          <cell r="M945">
            <v>-2812561.13</v>
          </cell>
        </row>
        <row r="946">
          <cell r="M946">
            <v>-118089706.65000001</v>
          </cell>
        </row>
        <row r="947">
          <cell r="M947">
            <v>-11028853.439999999</v>
          </cell>
        </row>
        <row r="948">
          <cell r="M948">
            <v>-38871015.399999999</v>
          </cell>
        </row>
        <row r="949">
          <cell r="M949">
            <v>-11846504.99</v>
          </cell>
        </row>
        <row r="950">
          <cell r="M950">
            <v>-172757827.02000001</v>
          </cell>
        </row>
        <row r="951">
          <cell r="M951">
            <v>-10757375.189999999</v>
          </cell>
        </row>
        <row r="952">
          <cell r="M952">
            <v>-22123839.059999999</v>
          </cell>
        </row>
        <row r="953">
          <cell r="M953">
            <v>-12682704.4</v>
          </cell>
        </row>
        <row r="954">
          <cell r="M954">
            <v>-12064650</v>
          </cell>
        </row>
        <row r="955">
          <cell r="M955">
            <v>12064650</v>
          </cell>
        </row>
        <row r="956">
          <cell r="M956">
            <v>-60218176</v>
          </cell>
        </row>
        <row r="957">
          <cell r="M957">
            <v>-34191348.130000003</v>
          </cell>
        </row>
        <row r="958">
          <cell r="M958">
            <v>-2083136</v>
          </cell>
        </row>
        <row r="959">
          <cell r="M959">
            <v>-3827547.2</v>
          </cell>
        </row>
        <row r="960">
          <cell r="M960">
            <v>-71655682</v>
          </cell>
        </row>
        <row r="961">
          <cell r="M961">
            <v>-253874422.56</v>
          </cell>
        </row>
        <row r="962">
          <cell r="M962">
            <v>-223392447.93000001</v>
          </cell>
        </row>
        <row r="963">
          <cell r="M963">
            <v>-11213564.08</v>
          </cell>
        </row>
        <row r="964">
          <cell r="M964">
            <v>-2407173.75</v>
          </cell>
        </row>
        <row r="965">
          <cell r="M965">
            <v>-75335360.400000006</v>
          </cell>
        </row>
        <row r="966">
          <cell r="M966">
            <v>-78703096.790000007</v>
          </cell>
        </row>
        <row r="967">
          <cell r="M967">
            <v>-123346871.2</v>
          </cell>
        </row>
        <row r="968">
          <cell r="M968">
            <v>-38437523.710000001</v>
          </cell>
        </row>
        <row r="969">
          <cell r="M969">
            <v>-65974846.039999999</v>
          </cell>
        </row>
        <row r="970">
          <cell r="M970">
            <v>-199160336.91</v>
          </cell>
        </row>
        <row r="971">
          <cell r="M971">
            <v>-59159348.539999999</v>
          </cell>
        </row>
        <row r="972">
          <cell r="M972">
            <v>697302.5</v>
          </cell>
        </row>
        <row r="973">
          <cell r="M973">
            <v>179569</v>
          </cell>
        </row>
        <row r="974">
          <cell r="M974">
            <v>-16439942.67</v>
          </cell>
        </row>
        <row r="975">
          <cell r="M975">
            <v>-67361602.230000004</v>
          </cell>
        </row>
        <row r="976">
          <cell r="M976">
            <v>-51853624.219999999</v>
          </cell>
        </row>
        <row r="977">
          <cell r="M977">
            <v>-22534344.920000002</v>
          </cell>
        </row>
        <row r="978">
          <cell r="M978">
            <v>1362044.73</v>
          </cell>
        </row>
        <row r="979">
          <cell r="M979">
            <v>-166681982.63</v>
          </cell>
        </row>
        <row r="980">
          <cell r="M980">
            <v>25038895.629999999</v>
          </cell>
        </row>
        <row r="981">
          <cell r="M981">
            <v>-25873912.079999998</v>
          </cell>
        </row>
        <row r="982">
          <cell r="M982">
            <v>-806250</v>
          </cell>
        </row>
        <row r="983">
          <cell r="M983">
            <v>-2716690819.75</v>
          </cell>
        </row>
        <row r="984">
          <cell r="M984">
            <v>50211.29</v>
          </cell>
        </row>
        <row r="985">
          <cell r="M985">
            <v>50873.66</v>
          </cell>
        </row>
        <row r="986">
          <cell r="M986">
            <v>-21.48</v>
          </cell>
        </row>
        <row r="987">
          <cell r="M987">
            <v>10796.35</v>
          </cell>
        </row>
        <row r="988">
          <cell r="M988">
            <v>156643.22</v>
          </cell>
        </row>
        <row r="989">
          <cell r="M989">
            <v>900</v>
          </cell>
        </row>
        <row r="990">
          <cell r="M990">
            <v>900</v>
          </cell>
        </row>
        <row r="991">
          <cell r="M991">
            <v>8367278.0099999998</v>
          </cell>
        </row>
        <row r="992">
          <cell r="M992">
            <v>900</v>
          </cell>
        </row>
        <row r="993">
          <cell r="M993">
            <v>12690.44</v>
          </cell>
        </row>
        <row r="994">
          <cell r="M994">
            <v>10728.7</v>
          </cell>
        </row>
        <row r="995">
          <cell r="M995">
            <v>1500</v>
          </cell>
        </row>
        <row r="996">
          <cell r="M996">
            <v>5150</v>
          </cell>
        </row>
        <row r="997">
          <cell r="M997">
            <v>-512520.68</v>
          </cell>
        </row>
        <row r="998">
          <cell r="M998">
            <v>11391.55</v>
          </cell>
        </row>
        <row r="999">
          <cell r="M999">
            <v>5150</v>
          </cell>
        </row>
        <row r="1000">
          <cell r="M1000">
            <v>10053.370000000001</v>
          </cell>
        </row>
        <row r="1001">
          <cell r="M1001">
            <v>8182624.4299999997</v>
          </cell>
        </row>
        <row r="1002">
          <cell r="M1002">
            <v>-47453.14</v>
          </cell>
        </row>
        <row r="1003">
          <cell r="M1003">
            <v>47453.14</v>
          </cell>
        </row>
        <row r="1004">
          <cell r="M1004">
            <v>0</v>
          </cell>
        </row>
        <row r="1005">
          <cell r="M1005">
            <v>-208078</v>
          </cell>
        </row>
        <row r="1006">
          <cell r="M1006">
            <v>43213075.68</v>
          </cell>
        </row>
        <row r="1007">
          <cell r="M1007">
            <v>57948.74</v>
          </cell>
        </row>
        <row r="1008">
          <cell r="M1008">
            <v>208078</v>
          </cell>
        </row>
        <row r="1009">
          <cell r="M1009">
            <v>2783.3</v>
          </cell>
        </row>
        <row r="1010">
          <cell r="M1010">
            <v>44025.18</v>
          </cell>
        </row>
        <row r="1011">
          <cell r="M1011">
            <v>3485.43</v>
          </cell>
        </row>
        <row r="1012">
          <cell r="M1012">
            <v>3481.37</v>
          </cell>
        </row>
        <row r="1013">
          <cell r="M1013">
            <v>2663108.86</v>
          </cell>
        </row>
        <row r="1014">
          <cell r="M1014">
            <v>30810</v>
          </cell>
        </row>
        <row r="1015">
          <cell r="M1015">
            <v>10165.58</v>
          </cell>
        </row>
        <row r="1016">
          <cell r="M1016">
            <v>9942402.5</v>
          </cell>
        </row>
        <row r="1017">
          <cell r="M1017">
            <v>8448325.9700000007</v>
          </cell>
        </row>
        <row r="1018">
          <cell r="M1018">
            <v>3886045.77</v>
          </cell>
        </row>
        <row r="1019">
          <cell r="M1019">
            <v>3593217.29</v>
          </cell>
        </row>
        <row r="1020">
          <cell r="M1020">
            <v>1482682.8</v>
          </cell>
        </row>
        <row r="1021">
          <cell r="M1021">
            <v>1482682.8</v>
          </cell>
        </row>
        <row r="1022">
          <cell r="M1022">
            <v>14067460.18</v>
          </cell>
        </row>
        <row r="1023">
          <cell r="M1023">
            <v>14993806.710000001</v>
          </cell>
        </row>
        <row r="1024">
          <cell r="M1024">
            <v>10458166.050000001</v>
          </cell>
        </row>
        <row r="1025">
          <cell r="M1025">
            <v>8633873.5</v>
          </cell>
        </row>
        <row r="1026">
          <cell r="M1026">
            <v>43499573.100000001</v>
          </cell>
        </row>
        <row r="1027">
          <cell r="M1027">
            <v>3306453.55</v>
          </cell>
        </row>
        <row r="1028">
          <cell r="M1028">
            <v>3310476.4</v>
          </cell>
        </row>
        <row r="1029">
          <cell r="M1029">
            <v>30398697.899999999</v>
          </cell>
        </row>
        <row r="1030">
          <cell r="M1030">
            <v>198645717.11000001</v>
          </cell>
        </row>
        <row r="1031">
          <cell r="M1031">
            <v>-1487159.92</v>
          </cell>
        </row>
        <row r="1032">
          <cell r="M1032">
            <v>-2734341.39</v>
          </cell>
        </row>
        <row r="1033">
          <cell r="M1033">
            <v>-2734341.39</v>
          </cell>
        </row>
        <row r="1034">
          <cell r="M1034">
            <v>-198645717.11000001</v>
          </cell>
        </row>
        <row r="1035">
          <cell r="M1035">
            <v>-42725069.100000001</v>
          </cell>
        </row>
        <row r="1036">
          <cell r="M1036">
            <v>-22552960.010000002</v>
          </cell>
        </row>
        <row r="1037">
          <cell r="M1037">
            <v>-3551654.4</v>
          </cell>
        </row>
        <row r="1038">
          <cell r="M1038">
            <v>-5015791.95</v>
          </cell>
        </row>
        <row r="1039">
          <cell r="M1039">
            <v>-570456686.73000002</v>
          </cell>
        </row>
        <row r="1040">
          <cell r="M1040">
            <v>-7029295.0599999996</v>
          </cell>
        </row>
        <row r="1041">
          <cell r="M1041">
            <v>-22675092.809999999</v>
          </cell>
        </row>
        <row r="1042">
          <cell r="M1042">
            <v>-25256364.600000001</v>
          </cell>
        </row>
        <row r="1043">
          <cell r="M1043">
            <v>-35032425.219999999</v>
          </cell>
        </row>
        <row r="1044">
          <cell r="M1044">
            <v>-8418788.1999999993</v>
          </cell>
        </row>
        <row r="1045">
          <cell r="M1045">
            <v>-6399401.2599999998</v>
          </cell>
        </row>
        <row r="1046">
          <cell r="M1046">
            <v>-4379806.5</v>
          </cell>
        </row>
        <row r="1047">
          <cell r="M1047">
            <v>-5705480</v>
          </cell>
        </row>
        <row r="1048">
          <cell r="M1048">
            <v>-1430096.01</v>
          </cell>
        </row>
        <row r="1049">
          <cell r="M1049">
            <v>-1588323.6</v>
          </cell>
        </row>
        <row r="1050">
          <cell r="M1050">
            <v>-785553</v>
          </cell>
        </row>
        <row r="1051">
          <cell r="M1051">
            <v>-15085134.25</v>
          </cell>
        </row>
        <row r="1052">
          <cell r="M1052">
            <v>-1487159.92</v>
          </cell>
        </row>
        <row r="1053">
          <cell r="M1053">
            <v>-3326886.47</v>
          </cell>
        </row>
        <row r="1054">
          <cell r="M1054">
            <v>-2618532</v>
          </cell>
        </row>
        <row r="1055">
          <cell r="M1055">
            <v>-940385.5</v>
          </cell>
        </row>
        <row r="1056">
          <cell r="M1056">
            <v>-6831000</v>
          </cell>
        </row>
        <row r="1057">
          <cell r="M1057">
            <v>-533596.5</v>
          </cell>
        </row>
        <row r="1058">
          <cell r="M1058">
            <v>-806213.2</v>
          </cell>
        </row>
        <row r="1059">
          <cell r="M1059">
            <v>-45079880.799999997</v>
          </cell>
        </row>
        <row r="1060">
          <cell r="M1060">
            <v>-508291.88</v>
          </cell>
        </row>
        <row r="1061">
          <cell r="M1061">
            <v>-22160450</v>
          </cell>
        </row>
        <row r="1062">
          <cell r="M1062">
            <v>-5669771.1600000001</v>
          </cell>
        </row>
        <row r="1063">
          <cell r="M1063">
            <v>-1927003.68</v>
          </cell>
        </row>
        <row r="1064">
          <cell r="M1064">
            <v>-1829800.46</v>
          </cell>
        </row>
        <row r="1065">
          <cell r="M1065">
            <v>-1222842.3799999999</v>
          </cell>
        </row>
        <row r="1066">
          <cell r="M1066">
            <v>-11196820.51</v>
          </cell>
        </row>
        <row r="1067">
          <cell r="M1067">
            <v>27023505</v>
          </cell>
        </row>
        <row r="1068">
          <cell r="M1068">
            <v>-27073875</v>
          </cell>
        </row>
        <row r="1069">
          <cell r="M1069">
            <v>-8979839.2699999996</v>
          </cell>
        </row>
        <row r="1070">
          <cell r="M1070">
            <v>-1851896.75</v>
          </cell>
        </row>
        <row r="1071">
          <cell r="M1071">
            <v>-15914447.5</v>
          </cell>
        </row>
        <row r="1072">
          <cell r="M1072">
            <v>-18905384.75</v>
          </cell>
        </row>
        <row r="1073">
          <cell r="M1073">
            <v>-21263764.5</v>
          </cell>
        </row>
        <row r="1074">
          <cell r="M1074">
            <v>-2279173.5</v>
          </cell>
        </row>
        <row r="1075">
          <cell r="M1075">
            <v>-1857687</v>
          </cell>
        </row>
        <row r="1076">
          <cell r="M1076">
            <v>-7214217.7000000002</v>
          </cell>
        </row>
        <row r="1077">
          <cell r="M1077">
            <v>-40443188.399999999</v>
          </cell>
        </row>
        <row r="1078">
          <cell r="M1078">
            <v>-84759450</v>
          </cell>
        </row>
        <row r="1079">
          <cell r="M1079">
            <v>-1061025</v>
          </cell>
        </row>
        <row r="1080">
          <cell r="M1080">
            <v>-9352500</v>
          </cell>
        </row>
        <row r="1081">
          <cell r="M1081">
            <v>-5688900</v>
          </cell>
        </row>
        <row r="1082">
          <cell r="M1082">
            <v>80188364.150000006</v>
          </cell>
        </row>
        <row r="1083">
          <cell r="M1083">
            <v>-80263097.010000005</v>
          </cell>
        </row>
        <row r="1084">
          <cell r="M1084">
            <v>-16124240</v>
          </cell>
        </row>
        <row r="1085">
          <cell r="M1085">
            <v>-16124240</v>
          </cell>
        </row>
        <row r="1086">
          <cell r="M1086">
            <v>-8062120</v>
          </cell>
        </row>
        <row r="1087">
          <cell r="M1087">
            <v>-16124240</v>
          </cell>
        </row>
        <row r="1088">
          <cell r="M1088">
            <v>-16124240</v>
          </cell>
        </row>
        <row r="1089">
          <cell r="M1089">
            <v>-14108710</v>
          </cell>
        </row>
        <row r="1090">
          <cell r="M1090">
            <v>-16124240</v>
          </cell>
        </row>
        <row r="1091">
          <cell r="M1091">
            <v>-8062120</v>
          </cell>
        </row>
        <row r="1092">
          <cell r="M1092">
            <v>-16226080</v>
          </cell>
        </row>
        <row r="1093">
          <cell r="M1093">
            <v>-3565864</v>
          </cell>
        </row>
        <row r="1094">
          <cell r="M1094">
            <v>-5083245</v>
          </cell>
        </row>
        <row r="1095">
          <cell r="M1095">
            <v>-18351862.5</v>
          </cell>
        </row>
        <row r="1096">
          <cell r="M1096">
            <v>-29886805.5</v>
          </cell>
        </row>
        <row r="1097">
          <cell r="M1097">
            <v>-69875000</v>
          </cell>
        </row>
        <row r="1098">
          <cell r="M1098">
            <v>-122844980</v>
          </cell>
        </row>
        <row r="1099">
          <cell r="M1099">
            <v>-834715.75</v>
          </cell>
        </row>
        <row r="1100">
          <cell r="M1100">
            <v>-171299.20000000001</v>
          </cell>
        </row>
        <row r="1101">
          <cell r="M1101">
            <v>-128151.6</v>
          </cell>
        </row>
        <row r="1102">
          <cell r="M1102">
            <v>-6717467.9900000002</v>
          </cell>
        </row>
        <row r="1103">
          <cell r="M1103">
            <v>-5872054.7999999998</v>
          </cell>
        </row>
        <row r="1104">
          <cell r="M1104">
            <v>-9150519.1999999993</v>
          </cell>
        </row>
        <row r="1105">
          <cell r="M1105">
            <v>-26791216.399999999</v>
          </cell>
        </row>
        <row r="1106">
          <cell r="M1106">
            <v>-9786758</v>
          </cell>
        </row>
        <row r="1107">
          <cell r="M1107">
            <v>-1771741.6</v>
          </cell>
        </row>
        <row r="1108">
          <cell r="M1108">
            <v>-4981212</v>
          </cell>
        </row>
        <row r="1109">
          <cell r="M1109">
            <v>-644400</v>
          </cell>
        </row>
        <row r="1110">
          <cell r="M1110">
            <v>-5789934</v>
          </cell>
        </row>
        <row r="1111">
          <cell r="M1111">
            <v>-15143400</v>
          </cell>
        </row>
        <row r="1112">
          <cell r="M1112">
            <v>-1876950</v>
          </cell>
        </row>
        <row r="1113">
          <cell r="M1113">
            <v>-17913248.02</v>
          </cell>
        </row>
        <row r="1114">
          <cell r="M1114">
            <v>-3750075.2</v>
          </cell>
        </row>
        <row r="1115">
          <cell r="M1115">
            <v>-6798168.0099999998</v>
          </cell>
        </row>
        <row r="1116">
          <cell r="M1116">
            <v>-9786758</v>
          </cell>
        </row>
        <row r="1117">
          <cell r="M1117">
            <v>-19895240</v>
          </cell>
        </row>
        <row r="1118">
          <cell r="M1118">
            <v>-9150519.1999999993</v>
          </cell>
        </row>
        <row r="1119">
          <cell r="M1119">
            <v>-5872054.7999999998</v>
          </cell>
        </row>
        <row r="1120">
          <cell r="M1120">
            <v>-9150519.1999999993</v>
          </cell>
        </row>
        <row r="1121">
          <cell r="M1121">
            <v>-2171260.4</v>
          </cell>
        </row>
        <row r="1122">
          <cell r="M1122">
            <v>-547684</v>
          </cell>
        </row>
        <row r="1123">
          <cell r="M1123">
            <v>-7043496</v>
          </cell>
        </row>
        <row r="1124">
          <cell r="M1124">
            <v>-1897203.2</v>
          </cell>
        </row>
        <row r="1125">
          <cell r="M1125">
            <v>-4478312</v>
          </cell>
        </row>
        <row r="1126">
          <cell r="M1126">
            <v>-2171260.4</v>
          </cell>
        </row>
        <row r="1127">
          <cell r="M1127">
            <v>-3750075.2</v>
          </cell>
        </row>
        <row r="1128">
          <cell r="M1128">
            <v>-27192671.989999998</v>
          </cell>
        </row>
        <row r="1129">
          <cell r="M1129">
            <v>-7705236</v>
          </cell>
        </row>
        <row r="1130">
          <cell r="M1130">
            <v>-3750075.2</v>
          </cell>
        </row>
        <row r="1131">
          <cell r="M1131">
            <v>-3750075.2</v>
          </cell>
        </row>
        <row r="1132">
          <cell r="M1132">
            <v>-2171260.4</v>
          </cell>
        </row>
        <row r="1133">
          <cell r="M1133">
            <v>-3750075.2</v>
          </cell>
        </row>
        <row r="1134">
          <cell r="M1134">
            <v>-2171260.4</v>
          </cell>
        </row>
        <row r="1135">
          <cell r="M1135">
            <v>-27192672</v>
          </cell>
        </row>
        <row r="1136">
          <cell r="M1136">
            <v>-15674092.02</v>
          </cell>
        </row>
        <row r="1137">
          <cell r="M1137">
            <v>-4478311.9800000004</v>
          </cell>
        </row>
        <row r="1138">
          <cell r="M1138">
            <v>-1771741.6</v>
          </cell>
        </row>
        <row r="1139">
          <cell r="M1139">
            <v>9150519.1999999993</v>
          </cell>
        </row>
        <row r="1140">
          <cell r="M1140">
            <v>-9150519.1999999993</v>
          </cell>
        </row>
        <row r="1141">
          <cell r="M1141">
            <v>-2171260.4</v>
          </cell>
        </row>
        <row r="1142">
          <cell r="M1142">
            <v>-171299.20000000001</v>
          </cell>
        </row>
        <row r="1143">
          <cell r="M1143">
            <v>-85434.4</v>
          </cell>
        </row>
        <row r="1144">
          <cell r="M1144">
            <v>-39695469.219999999</v>
          </cell>
        </row>
        <row r="1145">
          <cell r="M1145">
            <v>-15916192</v>
          </cell>
        </row>
        <row r="1146">
          <cell r="M1146">
            <v>-107737037.5</v>
          </cell>
        </row>
        <row r="1147">
          <cell r="M1147">
            <v>-1876950</v>
          </cell>
        </row>
        <row r="1148">
          <cell r="M1148">
            <v>-3863550</v>
          </cell>
        </row>
        <row r="1149">
          <cell r="M1149">
            <v>-4985850</v>
          </cell>
        </row>
        <row r="1150">
          <cell r="M1150">
            <v>-3032360</v>
          </cell>
        </row>
        <row r="1151">
          <cell r="M1151">
            <v>-3032360</v>
          </cell>
        </row>
        <row r="1152">
          <cell r="M1152">
            <v>-379045</v>
          </cell>
        </row>
        <row r="1153">
          <cell r="M1153">
            <v>-3032360</v>
          </cell>
        </row>
        <row r="1154">
          <cell r="M1154">
            <v>-13126395</v>
          </cell>
        </row>
        <row r="1155">
          <cell r="M1155">
            <v>-9073322.5</v>
          </cell>
        </row>
        <row r="1156">
          <cell r="M1156">
            <v>-1290000</v>
          </cell>
        </row>
        <row r="1157">
          <cell r="M1157">
            <v>-3790450</v>
          </cell>
        </row>
        <row r="1158">
          <cell r="M1158">
            <v>-2577527.5</v>
          </cell>
        </row>
        <row r="1159">
          <cell r="M1159">
            <v>-13827187.5</v>
          </cell>
        </row>
        <row r="1160">
          <cell r="M1160">
            <v>-4985850</v>
          </cell>
        </row>
        <row r="1161">
          <cell r="M1161">
            <v>-9971700</v>
          </cell>
        </row>
        <row r="1162">
          <cell r="M1162">
            <v>-868181886.88</v>
          </cell>
        </row>
        <row r="1163">
          <cell r="M1163">
            <v>-58758.080000000002</v>
          </cell>
        </row>
        <row r="1164">
          <cell r="M1164">
            <v>42339.61</v>
          </cell>
        </row>
        <row r="1165">
          <cell r="M1165">
            <v>41968965.75</v>
          </cell>
        </row>
        <row r="1166">
          <cell r="M1166">
            <v>10917.8</v>
          </cell>
        </row>
        <row r="1167">
          <cell r="M1167">
            <v>10713642</v>
          </cell>
        </row>
        <row r="1168">
          <cell r="M1168">
            <v>116729.23</v>
          </cell>
        </row>
        <row r="1169">
          <cell r="M1169">
            <v>8998.32</v>
          </cell>
        </row>
        <row r="1170">
          <cell r="M1170">
            <v>25421675.25</v>
          </cell>
        </row>
        <row r="1171">
          <cell r="M1171">
            <v>25813.95</v>
          </cell>
        </row>
        <row r="1172">
          <cell r="M1172">
            <v>31168265.699999999</v>
          </cell>
        </row>
        <row r="1173">
          <cell r="M1173">
            <v>2612057.7000000002</v>
          </cell>
        </row>
        <row r="1174">
          <cell r="M1174">
            <v>1785569.8</v>
          </cell>
        </row>
        <row r="1175">
          <cell r="M1175">
            <v>467024.5</v>
          </cell>
        </row>
        <row r="1176">
          <cell r="M1176">
            <v>10002652.550000001</v>
          </cell>
        </row>
        <row r="1177">
          <cell r="M1177">
            <v>43191703.630000003</v>
          </cell>
        </row>
        <row r="1178">
          <cell r="M1178">
            <v>5055827.0999999996</v>
          </cell>
        </row>
        <row r="1179">
          <cell r="M1179">
            <v>109139003.59</v>
          </cell>
        </row>
        <row r="1180">
          <cell r="M1180">
            <v>31600.83</v>
          </cell>
        </row>
        <row r="1181">
          <cell r="M1181">
            <v>115964420.5</v>
          </cell>
        </row>
        <row r="1182">
          <cell r="M1182">
            <v>2611295.16</v>
          </cell>
        </row>
        <row r="1183">
          <cell r="M1183">
            <v>8778902</v>
          </cell>
        </row>
        <row r="1184">
          <cell r="M1184">
            <v>41562615.689999998</v>
          </cell>
        </row>
        <row r="1185">
          <cell r="M1185">
            <v>24930.81</v>
          </cell>
        </row>
        <row r="1186">
          <cell r="M1186">
            <v>24829.84</v>
          </cell>
        </row>
        <row r="1187">
          <cell r="M1187">
            <v>88980.99</v>
          </cell>
        </row>
        <row r="1188">
          <cell r="M1188">
            <v>-88980.99</v>
          </cell>
        </row>
        <row r="1189">
          <cell r="M1189">
            <v>3739315.2</v>
          </cell>
        </row>
        <row r="1190">
          <cell r="M1190">
            <v>192883.34</v>
          </cell>
        </row>
        <row r="1191">
          <cell r="M1191">
            <v>12778966.57</v>
          </cell>
        </row>
        <row r="1192">
          <cell r="M1192">
            <v>4233314.5</v>
          </cell>
        </row>
        <row r="1193">
          <cell r="M1193">
            <v>10960194.970000001</v>
          </cell>
        </row>
        <row r="1194">
          <cell r="M1194">
            <v>5693253.6299999999</v>
          </cell>
        </row>
        <row r="1195">
          <cell r="M1195">
            <v>7706665.2199999997</v>
          </cell>
        </row>
        <row r="1196">
          <cell r="M1196">
            <v>971763.05</v>
          </cell>
        </row>
        <row r="1197">
          <cell r="M1197">
            <v>-3012814</v>
          </cell>
        </row>
        <row r="1198">
          <cell r="M1198">
            <v>-16012340</v>
          </cell>
        </row>
        <row r="1199">
          <cell r="M1199">
            <v>-834715.75</v>
          </cell>
        </row>
        <row r="1200">
          <cell r="M1200">
            <v>-834715.75</v>
          </cell>
        </row>
        <row r="1201">
          <cell r="M1201">
            <v>-834715.75</v>
          </cell>
        </row>
        <row r="1202">
          <cell r="M1202">
            <v>-834715.75</v>
          </cell>
        </row>
        <row r="1203">
          <cell r="M1203">
            <v>-834715.75</v>
          </cell>
        </row>
        <row r="1204">
          <cell r="M1204">
            <v>-834715.75</v>
          </cell>
        </row>
        <row r="1205">
          <cell r="M1205">
            <v>-1225931.25</v>
          </cell>
        </row>
        <row r="1206">
          <cell r="M1206">
            <v>-1941572</v>
          </cell>
        </row>
        <row r="1207">
          <cell r="M1207">
            <v>-4755739.07</v>
          </cell>
        </row>
        <row r="1208">
          <cell r="M1208">
            <v>-474943.63</v>
          </cell>
        </row>
        <row r="1209">
          <cell r="M1209">
            <v>-33531470.399999999</v>
          </cell>
        </row>
        <row r="1210">
          <cell r="M1210">
            <v>-5701543.7999999998</v>
          </cell>
        </row>
        <row r="1211">
          <cell r="M1211">
            <v>-5007632.41</v>
          </cell>
        </row>
        <row r="1212">
          <cell r="M1212">
            <v>-4401372</v>
          </cell>
        </row>
        <row r="1213">
          <cell r="M1213">
            <v>-824409.35</v>
          </cell>
        </row>
        <row r="1214">
          <cell r="M1214">
            <v>-887557.67</v>
          </cell>
        </row>
        <row r="1215">
          <cell r="M1215">
            <v>-21754480</v>
          </cell>
        </row>
        <row r="1216">
          <cell r="M1216">
            <v>-13768920</v>
          </cell>
        </row>
        <row r="1217">
          <cell r="M1217">
            <v>-50128760</v>
          </cell>
        </row>
        <row r="1218">
          <cell r="M1218">
            <v>-16165963.800000001</v>
          </cell>
        </row>
        <row r="1219">
          <cell r="M1219">
            <v>-14363989.210000001</v>
          </cell>
        </row>
        <row r="1220">
          <cell r="M1220">
            <v>-13135329.91</v>
          </cell>
        </row>
        <row r="1221">
          <cell r="M1221">
            <v>-9382378.5</v>
          </cell>
        </row>
        <row r="1222">
          <cell r="M1222">
            <v>-13683073.5</v>
          </cell>
        </row>
        <row r="1223">
          <cell r="M1223">
            <v>-71007518.700000003</v>
          </cell>
        </row>
        <row r="1224">
          <cell r="M1224">
            <v>-18729111.600000001</v>
          </cell>
        </row>
        <row r="1225">
          <cell r="M1225">
            <v>-5484628.7999999998</v>
          </cell>
        </row>
        <row r="1226">
          <cell r="M1226">
            <v>-9116694</v>
          </cell>
        </row>
        <row r="1227">
          <cell r="M1227">
            <v>-6041231.0999999996</v>
          </cell>
        </row>
        <row r="1228">
          <cell r="M1228">
            <v>-4027487.4</v>
          </cell>
        </row>
        <row r="1229">
          <cell r="M1229">
            <v>-1319738.8400000001</v>
          </cell>
        </row>
        <row r="1230">
          <cell r="M1230">
            <v>-1319738.8400000001</v>
          </cell>
        </row>
        <row r="1231">
          <cell r="M1231">
            <v>-1319738.8400000001</v>
          </cell>
        </row>
        <row r="1232">
          <cell r="M1232">
            <v>-1319738.8400000001</v>
          </cell>
        </row>
        <row r="1233">
          <cell r="M1233">
            <v>-1319738.8400000001</v>
          </cell>
        </row>
        <row r="1234">
          <cell r="M1234">
            <v>-1319738.8400000001</v>
          </cell>
        </row>
        <row r="1235">
          <cell r="M1235">
            <v>-1319738.8400000001</v>
          </cell>
        </row>
        <row r="1236">
          <cell r="M1236">
            <v>-1319738.8400000001</v>
          </cell>
        </row>
        <row r="1237">
          <cell r="M1237">
            <v>-1319738.8400000001</v>
          </cell>
        </row>
        <row r="1238">
          <cell r="M1238">
            <v>-1319738.8400000001</v>
          </cell>
        </row>
        <row r="1239">
          <cell r="M1239">
            <v>-1319738.8400000001</v>
          </cell>
        </row>
        <row r="1240">
          <cell r="M1240">
            <v>-1319738.8400000001</v>
          </cell>
        </row>
        <row r="1241">
          <cell r="M1241">
            <v>-1032285.52</v>
          </cell>
        </row>
        <row r="1242">
          <cell r="M1242">
            <v>-1032285.52</v>
          </cell>
        </row>
        <row r="1243">
          <cell r="M1243">
            <v>-1032285.52</v>
          </cell>
        </row>
        <row r="1244">
          <cell r="M1244">
            <v>-53260316.170000002</v>
          </cell>
        </row>
        <row r="1245">
          <cell r="M1245">
            <v>-47599722.200000003</v>
          </cell>
        </row>
        <row r="1246">
          <cell r="M1246">
            <v>-4241228.6399999997</v>
          </cell>
        </row>
        <row r="1247">
          <cell r="M1247">
            <v>-4241228.6399999997</v>
          </cell>
        </row>
        <row r="1248">
          <cell r="M1248">
            <v>-4241228.6399999997</v>
          </cell>
        </row>
        <row r="1249">
          <cell r="M1249">
            <v>-23630914.940000001</v>
          </cell>
        </row>
        <row r="1250">
          <cell r="M1250">
            <v>-10181168.68</v>
          </cell>
        </row>
        <row r="1251">
          <cell r="M1251">
            <v>-4241228.6399999997</v>
          </cell>
        </row>
        <row r="1252">
          <cell r="M1252">
            <v>-4241228.6399999997</v>
          </cell>
        </row>
        <row r="1253">
          <cell r="M1253">
            <v>-2028659.72</v>
          </cell>
        </row>
        <row r="1254">
          <cell r="M1254">
            <v>-1032285.52</v>
          </cell>
        </row>
        <row r="1255">
          <cell r="M1255">
            <v>-1032285.52</v>
          </cell>
        </row>
        <row r="1256">
          <cell r="M1256">
            <v>-1032285.52</v>
          </cell>
        </row>
        <row r="1257">
          <cell r="M1257">
            <v>-1032285.52</v>
          </cell>
        </row>
        <row r="1258">
          <cell r="M1258">
            <v>-1032285.52</v>
          </cell>
        </row>
        <row r="1259">
          <cell r="M1259">
            <v>-1032285.52</v>
          </cell>
        </row>
        <row r="1260">
          <cell r="M1260">
            <v>-1032285.52</v>
          </cell>
        </row>
        <row r="1261">
          <cell r="M1261">
            <v>-1032285.52</v>
          </cell>
        </row>
        <row r="1262">
          <cell r="M1262">
            <v>-1032285.52</v>
          </cell>
        </row>
        <row r="1263">
          <cell r="M1263">
            <v>-1032285.52</v>
          </cell>
        </row>
        <row r="1264">
          <cell r="M1264">
            <v>-1032285.52</v>
          </cell>
        </row>
        <row r="1265">
          <cell r="M1265">
            <v>-1032285.52</v>
          </cell>
        </row>
        <row r="1266">
          <cell r="M1266">
            <v>-1032285.52</v>
          </cell>
        </row>
        <row r="1267">
          <cell r="M1267">
            <v>-1032285.52</v>
          </cell>
        </row>
        <row r="1268">
          <cell r="M1268">
            <v>-1032285.52</v>
          </cell>
        </row>
        <row r="1269">
          <cell r="M1269">
            <v>-1032285.52</v>
          </cell>
        </row>
        <row r="1270">
          <cell r="M1270">
            <v>-1032285.52</v>
          </cell>
        </row>
        <row r="1271">
          <cell r="M1271">
            <v>-1032285.52</v>
          </cell>
        </row>
        <row r="1272">
          <cell r="M1272">
            <v>-1032285.53</v>
          </cell>
        </row>
        <row r="1273">
          <cell r="M1273">
            <v>-1032285.52</v>
          </cell>
        </row>
        <row r="1274">
          <cell r="M1274">
            <v>-1032285.52</v>
          </cell>
        </row>
        <row r="1275">
          <cell r="M1275">
            <v>-1032285.52</v>
          </cell>
        </row>
        <row r="1276">
          <cell r="M1276">
            <v>-95484.5</v>
          </cell>
        </row>
        <row r="1277">
          <cell r="M1277">
            <v>-2622000</v>
          </cell>
        </row>
        <row r="1278">
          <cell r="M1278">
            <v>-10159594.5</v>
          </cell>
        </row>
        <row r="1279">
          <cell r="M1279">
            <v>-240350</v>
          </cell>
        </row>
        <row r="1280">
          <cell r="M1280">
            <v>-11440000</v>
          </cell>
        </row>
        <row r="1281">
          <cell r="M1281">
            <v>-1089000</v>
          </cell>
        </row>
        <row r="1282">
          <cell r="M1282">
            <v>-761640</v>
          </cell>
        </row>
        <row r="1283">
          <cell r="M1283">
            <v>-217800</v>
          </cell>
        </row>
        <row r="1284">
          <cell r="M1284">
            <v>-2044350</v>
          </cell>
        </row>
        <row r="1285">
          <cell r="M1285">
            <v>-14136943.49</v>
          </cell>
        </row>
        <row r="1286">
          <cell r="M1286">
            <v>-2101418.1</v>
          </cell>
        </row>
        <row r="1287">
          <cell r="M1287">
            <v>-2101418.1</v>
          </cell>
        </row>
        <row r="1288">
          <cell r="M1288">
            <v>-2101418.1</v>
          </cell>
        </row>
        <row r="1289">
          <cell r="M1289">
            <v>-2101418.1</v>
          </cell>
        </row>
        <row r="1290">
          <cell r="M1290">
            <v>-2101418.1</v>
          </cell>
        </row>
        <row r="1291">
          <cell r="M1291">
            <v>-2101418.1</v>
          </cell>
        </row>
        <row r="1292">
          <cell r="M1292">
            <v>-2101418.1</v>
          </cell>
        </row>
        <row r="1293">
          <cell r="M1293">
            <v>-2101418.1</v>
          </cell>
        </row>
        <row r="1294">
          <cell r="M1294">
            <v>-2101418.1</v>
          </cell>
        </row>
        <row r="1295">
          <cell r="M1295">
            <v>-2101418.1</v>
          </cell>
        </row>
        <row r="1296">
          <cell r="M1296">
            <v>-2101418.1</v>
          </cell>
        </row>
        <row r="1297">
          <cell r="M1297">
            <v>-2101418.1</v>
          </cell>
        </row>
        <row r="1298">
          <cell r="M1298">
            <v>-2101418.1</v>
          </cell>
        </row>
        <row r="1299">
          <cell r="M1299">
            <v>-2101418.1</v>
          </cell>
        </row>
        <row r="1300">
          <cell r="M1300">
            <v>-2101418.1</v>
          </cell>
        </row>
        <row r="1301">
          <cell r="M1301">
            <v>-2101418.1</v>
          </cell>
        </row>
        <row r="1302">
          <cell r="M1302">
            <v>-2101418.1</v>
          </cell>
        </row>
        <row r="1303">
          <cell r="M1303">
            <v>-2101418.1</v>
          </cell>
        </row>
        <row r="1304">
          <cell r="M1304">
            <v>-2101418.1</v>
          </cell>
        </row>
        <row r="1305">
          <cell r="M1305">
            <v>-2101418.1</v>
          </cell>
        </row>
        <row r="1306">
          <cell r="M1306">
            <v>-2101418.1</v>
          </cell>
        </row>
        <row r="1307">
          <cell r="M1307">
            <v>-2101418.1</v>
          </cell>
        </row>
        <row r="1308">
          <cell r="M1308">
            <v>-2101418.1</v>
          </cell>
        </row>
        <row r="1309">
          <cell r="M1309">
            <v>-3653100</v>
          </cell>
        </row>
        <row r="1310">
          <cell r="M1310">
            <v>-2101418.1</v>
          </cell>
        </row>
        <row r="1311">
          <cell r="M1311">
            <v>-7193560</v>
          </cell>
        </row>
        <row r="1312">
          <cell r="M1312">
            <v>-14202320</v>
          </cell>
        </row>
        <row r="1313">
          <cell r="M1313">
            <v>-7101160</v>
          </cell>
        </row>
        <row r="1314">
          <cell r="M1314">
            <v>-14202320</v>
          </cell>
        </row>
        <row r="1315">
          <cell r="M1315">
            <v>-54723900</v>
          </cell>
        </row>
        <row r="1316">
          <cell r="M1316">
            <v>-14202320</v>
          </cell>
        </row>
        <row r="1317">
          <cell r="M1317">
            <v>-14202320</v>
          </cell>
        </row>
        <row r="1318">
          <cell r="M1318">
            <v>-7101160</v>
          </cell>
        </row>
        <row r="1319">
          <cell r="M1319">
            <v>-5258000</v>
          </cell>
        </row>
        <row r="1320">
          <cell r="M1320">
            <v>-16226848.800000001</v>
          </cell>
        </row>
        <row r="1321">
          <cell r="M1321">
            <v>-8113424.4000000004</v>
          </cell>
        </row>
        <row r="1322">
          <cell r="M1322">
            <v>-16226848.800000001</v>
          </cell>
        </row>
        <row r="1323">
          <cell r="M1323">
            <v>-3609927</v>
          </cell>
        </row>
        <row r="1324">
          <cell r="M1324">
            <v>-96751.8</v>
          </cell>
        </row>
        <row r="1325">
          <cell r="M1325">
            <v>-16693559.99</v>
          </cell>
        </row>
        <row r="1326">
          <cell r="M1326">
            <v>-14292698.390000001</v>
          </cell>
        </row>
        <row r="1327">
          <cell r="M1327">
            <v>-14292698.4</v>
          </cell>
        </row>
        <row r="1328">
          <cell r="M1328">
            <v>-14292698.41</v>
          </cell>
        </row>
        <row r="1329">
          <cell r="M1329">
            <v>-8932936.4900000002</v>
          </cell>
        </row>
        <row r="1330">
          <cell r="M1330">
            <v>-7146349.1900000004</v>
          </cell>
        </row>
        <row r="1331">
          <cell r="M1331">
            <v>-7146349.1900000004</v>
          </cell>
        </row>
        <row r="1332">
          <cell r="M1332">
            <v>-7657119</v>
          </cell>
        </row>
        <row r="1333">
          <cell r="M1333">
            <v>-8113424.3899999997</v>
          </cell>
        </row>
        <row r="1334">
          <cell r="M1334">
            <v>-16226848.82</v>
          </cell>
        </row>
        <row r="1335">
          <cell r="M1335">
            <v>-16226848.82</v>
          </cell>
        </row>
        <row r="1336">
          <cell r="M1336">
            <v>-14292698.42</v>
          </cell>
        </row>
        <row r="1337">
          <cell r="M1337">
            <v>-14292698.42</v>
          </cell>
        </row>
        <row r="1338">
          <cell r="M1338">
            <v>-14292698.42</v>
          </cell>
        </row>
        <row r="1339">
          <cell r="M1339">
            <v>-18425840</v>
          </cell>
        </row>
        <row r="1340">
          <cell r="M1340">
            <v>-769948.8</v>
          </cell>
        </row>
        <row r="1341">
          <cell r="M1341">
            <v>-3160994.42</v>
          </cell>
        </row>
        <row r="1342">
          <cell r="M1342">
            <v>-15510715.15</v>
          </cell>
        </row>
        <row r="1343">
          <cell r="M1343">
            <v>-3731030</v>
          </cell>
        </row>
        <row r="1344">
          <cell r="M1344">
            <v>-13787910.4</v>
          </cell>
        </row>
        <row r="1345">
          <cell r="M1345">
            <v>-3496574.4</v>
          </cell>
        </row>
        <row r="1346">
          <cell r="M1346">
            <v>-44120479.200000003</v>
          </cell>
        </row>
        <row r="1347">
          <cell r="M1347">
            <v>-15734584.800000001</v>
          </cell>
        </row>
        <row r="1348">
          <cell r="M1348">
            <v>-2932800</v>
          </cell>
        </row>
        <row r="1349">
          <cell r="M1349">
            <v>-676800</v>
          </cell>
        </row>
        <row r="1350">
          <cell r="M1350">
            <v>-746790</v>
          </cell>
        </row>
        <row r="1351">
          <cell r="M1351">
            <v>-2263000</v>
          </cell>
        </row>
        <row r="1352">
          <cell r="M1352">
            <v>-4050616.12</v>
          </cell>
        </row>
        <row r="1353">
          <cell r="M1353">
            <v>-61321024.799999997</v>
          </cell>
        </row>
        <row r="1354">
          <cell r="M1354">
            <v>-38059196</v>
          </cell>
        </row>
        <row r="1355">
          <cell r="M1355">
            <v>-2152000</v>
          </cell>
        </row>
        <row r="1356">
          <cell r="M1356">
            <v>-174678700.81</v>
          </cell>
        </row>
        <row r="1357">
          <cell r="M1357">
            <v>-1131500</v>
          </cell>
        </row>
        <row r="1358">
          <cell r="M1358">
            <v>-36591192</v>
          </cell>
        </row>
        <row r="1359">
          <cell r="M1359">
            <v>-4541275.2300000004</v>
          </cell>
        </row>
        <row r="1360">
          <cell r="M1360">
            <v>-1040980</v>
          </cell>
        </row>
        <row r="1361">
          <cell r="M1361">
            <v>-9373728</v>
          </cell>
        </row>
        <row r="1362">
          <cell r="M1362">
            <v>-502164</v>
          </cell>
        </row>
        <row r="1363">
          <cell r="M1363">
            <v>-2354651.48</v>
          </cell>
        </row>
        <row r="1364">
          <cell r="M1364">
            <v>-51189516.399999999</v>
          </cell>
        </row>
        <row r="1365">
          <cell r="M1365">
            <v>-1120185</v>
          </cell>
        </row>
        <row r="1366">
          <cell r="M1366">
            <v>-3853436.4</v>
          </cell>
        </row>
        <row r="1367">
          <cell r="M1367">
            <v>-12135337.5</v>
          </cell>
        </row>
        <row r="1368">
          <cell r="M1368">
            <v>-1866975</v>
          </cell>
        </row>
        <row r="1369">
          <cell r="M1369">
            <v>-9418605.9700000007</v>
          </cell>
        </row>
        <row r="1370">
          <cell r="M1370">
            <v>-14681891.4</v>
          </cell>
        </row>
        <row r="1371">
          <cell r="M1371">
            <v>-7340945.7000000002</v>
          </cell>
        </row>
        <row r="1372">
          <cell r="M1372">
            <v>-23546515</v>
          </cell>
        </row>
        <row r="1373">
          <cell r="M1373">
            <v>-51386619.899999999</v>
          </cell>
        </row>
        <row r="1374">
          <cell r="M1374">
            <v>-8034624</v>
          </cell>
        </row>
        <row r="1375">
          <cell r="M1375">
            <v>-1542900</v>
          </cell>
        </row>
        <row r="1376">
          <cell r="M1376">
            <v>-2845596</v>
          </cell>
        </row>
        <row r="1377">
          <cell r="M1377">
            <v>-4541275.24</v>
          </cell>
        </row>
        <row r="1378">
          <cell r="M1378">
            <v>-9976466.4000000004</v>
          </cell>
        </row>
        <row r="1379">
          <cell r="M1379">
            <v>-10006154.4</v>
          </cell>
        </row>
        <row r="1380">
          <cell r="M1380">
            <v>-8346211.5</v>
          </cell>
        </row>
        <row r="1381">
          <cell r="M1381">
            <v>-6677726</v>
          </cell>
        </row>
        <row r="1382">
          <cell r="M1382">
            <v>-3753560.4</v>
          </cell>
        </row>
        <row r="1383">
          <cell r="M1383">
            <v>-2505640.5</v>
          </cell>
        </row>
        <row r="1384">
          <cell r="M1384">
            <v>-3753560.4</v>
          </cell>
        </row>
        <row r="1385">
          <cell r="M1385">
            <v>-3753560.4</v>
          </cell>
        </row>
        <row r="1386">
          <cell r="M1386">
            <v>-3753560.4</v>
          </cell>
        </row>
        <row r="1387">
          <cell r="M1387">
            <v>-2221940</v>
          </cell>
        </row>
        <row r="1388">
          <cell r="M1388">
            <v>-497112</v>
          </cell>
        </row>
        <row r="1389">
          <cell r="M1389">
            <v>-66480767.600000001</v>
          </cell>
        </row>
        <row r="1390">
          <cell r="M1390">
            <v>-3228000</v>
          </cell>
        </row>
        <row r="1391">
          <cell r="M1391">
            <v>-13988000</v>
          </cell>
        </row>
        <row r="1392">
          <cell r="M1392">
            <v>-10856302</v>
          </cell>
        </row>
        <row r="1393">
          <cell r="M1393">
            <v>-39695469.189999998</v>
          </cell>
        </row>
        <row r="1394">
          <cell r="M1394">
            <v>-4478311.9800000004</v>
          </cell>
        </row>
        <row r="1395">
          <cell r="M1395">
            <v>-3521748</v>
          </cell>
        </row>
        <row r="1396">
          <cell r="M1396">
            <v>-3521748</v>
          </cell>
        </row>
        <row r="1397">
          <cell r="M1397">
            <v>-10565244</v>
          </cell>
        </row>
        <row r="1398">
          <cell r="M1398">
            <v>-3521748</v>
          </cell>
        </row>
        <row r="1399">
          <cell r="M1399">
            <v>-27192672.02</v>
          </cell>
        </row>
        <row r="1400">
          <cell r="M1400">
            <v>-6798167.9800000004</v>
          </cell>
        </row>
        <row r="1401">
          <cell r="M1401">
            <v>-14591420.810000001</v>
          </cell>
        </row>
        <row r="1402">
          <cell r="M1402">
            <v>-19886201.579999998</v>
          </cell>
        </row>
        <row r="1403">
          <cell r="M1403">
            <v>-17400426.420000002</v>
          </cell>
        </row>
        <row r="1404">
          <cell r="M1404">
            <v>-14591420.810000001</v>
          </cell>
        </row>
        <row r="1405">
          <cell r="M1405">
            <v>-17913248.02</v>
          </cell>
        </row>
        <row r="1406">
          <cell r="M1406">
            <v>-3647855.19</v>
          </cell>
        </row>
        <row r="1407">
          <cell r="M1407">
            <v>-27191596</v>
          </cell>
        </row>
        <row r="1408">
          <cell r="M1408">
            <v>-11276480</v>
          </cell>
        </row>
        <row r="1409">
          <cell r="M1409">
            <v>-27192672</v>
          </cell>
        </row>
        <row r="1410">
          <cell r="M1410">
            <v>-547684</v>
          </cell>
        </row>
        <row r="1411">
          <cell r="M1411">
            <v>-2818904.8</v>
          </cell>
        </row>
        <row r="1412">
          <cell r="M1412">
            <v>-6798168</v>
          </cell>
        </row>
        <row r="1413">
          <cell r="M1413">
            <v>-15674092.02</v>
          </cell>
        </row>
        <row r="1414">
          <cell r="M1414">
            <v>-9150519.1999999993</v>
          </cell>
        </row>
        <row r="1415">
          <cell r="M1415">
            <v>-6677726</v>
          </cell>
        </row>
        <row r="1416">
          <cell r="M1416">
            <v>-3338863</v>
          </cell>
        </row>
        <row r="1417">
          <cell r="M1417">
            <v>-20015424.989999998</v>
          </cell>
        </row>
        <row r="1418">
          <cell r="M1418">
            <v>-13923656.25</v>
          </cell>
        </row>
        <row r="1419">
          <cell r="M1419">
            <v>-7651759.5</v>
          </cell>
        </row>
        <row r="1420">
          <cell r="M1420">
            <v>-3012814</v>
          </cell>
        </row>
        <row r="1421">
          <cell r="M1421">
            <v>-834715.75</v>
          </cell>
        </row>
        <row r="1422">
          <cell r="M1422">
            <v>-834715.75</v>
          </cell>
        </row>
        <row r="1423">
          <cell r="M1423">
            <v>-646200</v>
          </cell>
        </row>
        <row r="1424">
          <cell r="M1424">
            <v>-37273823.619999997</v>
          </cell>
        </row>
        <row r="1425">
          <cell r="M1425">
            <v>-16995420</v>
          </cell>
        </row>
        <row r="1426">
          <cell r="M1426">
            <v>-2311462.7999999998</v>
          </cell>
        </row>
        <row r="1427">
          <cell r="M1427">
            <v>2311462.7999999998</v>
          </cell>
        </row>
        <row r="1428">
          <cell r="M1428">
            <v>-2313615</v>
          </cell>
        </row>
        <row r="1429">
          <cell r="M1429">
            <v>-1653518.76</v>
          </cell>
        </row>
        <row r="1430">
          <cell r="M1430">
            <v>-1504675</v>
          </cell>
        </row>
        <row r="1431">
          <cell r="M1431">
            <v>-5358375</v>
          </cell>
        </row>
        <row r="1432">
          <cell r="M1432">
            <v>-1372068.75</v>
          </cell>
        </row>
        <row r="1433">
          <cell r="M1433">
            <v>-3012814</v>
          </cell>
        </row>
        <row r="1434">
          <cell r="M1434">
            <v>-2259610.5</v>
          </cell>
        </row>
        <row r="1435">
          <cell r="M1435">
            <v>-834715.75</v>
          </cell>
        </row>
        <row r="1436">
          <cell r="M1436">
            <v>-5631309.9000000004</v>
          </cell>
        </row>
        <row r="1437">
          <cell r="M1437">
            <v>-2994723.2</v>
          </cell>
        </row>
        <row r="1438">
          <cell r="M1438">
            <v>-2994723.2</v>
          </cell>
        </row>
        <row r="1439">
          <cell r="M1439">
            <v>-1497361.6</v>
          </cell>
        </row>
        <row r="1440">
          <cell r="M1440">
            <v>-6798168</v>
          </cell>
        </row>
        <row r="1441">
          <cell r="M1441">
            <v>-19886201.579999998</v>
          </cell>
        </row>
        <row r="1442">
          <cell r="M1442">
            <v>-17400426.420000002</v>
          </cell>
        </row>
        <row r="1443">
          <cell r="M1443">
            <v>-11276480.01</v>
          </cell>
        </row>
        <row r="1444">
          <cell r="M1444">
            <v>-22552960.02</v>
          </cell>
        </row>
        <row r="1445">
          <cell r="M1445">
            <v>-14591420.82</v>
          </cell>
        </row>
        <row r="1446">
          <cell r="M1446">
            <v>-27192672</v>
          </cell>
        </row>
        <row r="1447">
          <cell r="M1447">
            <v>-16995420</v>
          </cell>
        </row>
        <row r="1448">
          <cell r="M1448">
            <v>-14591420.82</v>
          </cell>
        </row>
        <row r="1449">
          <cell r="M1449">
            <v>-3647855.18</v>
          </cell>
        </row>
        <row r="1450">
          <cell r="M1450">
            <v>-13288075</v>
          </cell>
        </row>
        <row r="1451">
          <cell r="M1451">
            <v>-1285700</v>
          </cell>
        </row>
        <row r="1452">
          <cell r="M1452">
            <v>-18426629</v>
          </cell>
        </row>
        <row r="1453">
          <cell r="M1453">
            <v>-2296220</v>
          </cell>
        </row>
        <row r="1454">
          <cell r="M1454">
            <v>-53507291</v>
          </cell>
        </row>
        <row r="1455">
          <cell r="M1455">
            <v>-1634930.1</v>
          </cell>
        </row>
        <row r="1456">
          <cell r="M1456">
            <v>-41562464.700000003</v>
          </cell>
        </row>
        <row r="1457">
          <cell r="M1457">
            <v>-481228.5</v>
          </cell>
        </row>
        <row r="1458">
          <cell r="M1458">
            <v>-43213075.68</v>
          </cell>
        </row>
        <row r="1459">
          <cell r="M1459">
            <v>500340</v>
          </cell>
        </row>
        <row r="1460">
          <cell r="M1460">
            <v>-2663108.86</v>
          </cell>
        </row>
        <row r="1461">
          <cell r="M1461">
            <v>6012948</v>
          </cell>
        </row>
        <row r="1462">
          <cell r="M1462">
            <v>-6012948</v>
          </cell>
        </row>
        <row r="1463">
          <cell r="M1463">
            <v>7279965</v>
          </cell>
        </row>
        <row r="1464">
          <cell r="M1464">
            <v>-1287600</v>
          </cell>
        </row>
        <row r="1465">
          <cell r="M1465">
            <v>-4935800</v>
          </cell>
        </row>
        <row r="1466">
          <cell r="M1466">
            <v>-949605</v>
          </cell>
        </row>
        <row r="1467">
          <cell r="M1467">
            <v>236500</v>
          </cell>
        </row>
        <row r="1468">
          <cell r="M1468">
            <v>24410347.5</v>
          </cell>
        </row>
        <row r="1469">
          <cell r="M1469">
            <v>-25205103</v>
          </cell>
        </row>
        <row r="1470">
          <cell r="M1470">
            <v>-248160</v>
          </cell>
        </row>
        <row r="1471">
          <cell r="M1471">
            <v>-4764471160.4700003</v>
          </cell>
        </row>
        <row r="1472">
          <cell r="M1472">
            <v>2779804.22</v>
          </cell>
        </row>
        <row r="1473">
          <cell r="M1473">
            <v>-460981.89</v>
          </cell>
        </row>
        <row r="1474">
          <cell r="M1474">
            <v>-471.84</v>
          </cell>
        </row>
        <row r="1475">
          <cell r="M1475">
            <v>-284567.03999999998</v>
          </cell>
        </row>
        <row r="1476">
          <cell r="M1476">
            <v>108317.2</v>
          </cell>
        </row>
        <row r="1477">
          <cell r="M1477">
            <v>6107574.2400000002</v>
          </cell>
        </row>
        <row r="1478">
          <cell r="M1478">
            <v>-6233238.0300000003</v>
          </cell>
        </row>
        <row r="1479">
          <cell r="M1479">
            <v>4274558.4000000004</v>
          </cell>
        </row>
        <row r="1480">
          <cell r="M1480">
            <v>62106.400000000001</v>
          </cell>
        </row>
        <row r="1481">
          <cell r="M1481">
            <v>2957860.7</v>
          </cell>
        </row>
        <row r="1482">
          <cell r="M1482">
            <v>399324.96</v>
          </cell>
        </row>
        <row r="1483">
          <cell r="M1483">
            <v>455756.12</v>
          </cell>
        </row>
        <row r="1484">
          <cell r="M1484">
            <v>4150</v>
          </cell>
        </row>
        <row r="1485">
          <cell r="M1485">
            <v>5150</v>
          </cell>
        </row>
        <row r="1486">
          <cell r="M1486">
            <v>30311.64</v>
          </cell>
        </row>
        <row r="1487">
          <cell r="M1487">
            <v>-4387075.2</v>
          </cell>
        </row>
        <row r="1488">
          <cell r="M1488">
            <v>5818579.8800000018</v>
          </cell>
        </row>
        <row r="1489">
          <cell r="M1489">
            <v>-3643647.12</v>
          </cell>
        </row>
        <row r="1490">
          <cell r="M1490">
            <v>-4091311.89</v>
          </cell>
        </row>
        <row r="1491">
          <cell r="M1491">
            <v>-36870064.350000001</v>
          </cell>
        </row>
        <row r="1492">
          <cell r="M1492">
            <v>988305.2</v>
          </cell>
        </row>
        <row r="1493">
          <cell r="M1493">
            <v>55205.97</v>
          </cell>
        </row>
        <row r="1494">
          <cell r="M1494">
            <v>44056502.350000001</v>
          </cell>
        </row>
        <row r="1495">
          <cell r="M1495">
            <v>3753522.66</v>
          </cell>
        </row>
        <row r="1496">
          <cell r="M1496">
            <v>68087.360000000001</v>
          </cell>
        </row>
        <row r="1497">
          <cell r="M1497">
            <v>-1140669.03</v>
          </cell>
        </row>
        <row r="1498">
          <cell r="M1498">
            <v>-8896625.6300000008</v>
          </cell>
        </row>
        <row r="1499">
          <cell r="M1499">
            <v>-5720694.4799999967</v>
          </cell>
        </row>
        <row r="1500">
          <cell r="M1500">
            <v>44309.7</v>
          </cell>
        </row>
        <row r="1501">
          <cell r="M1501">
            <v>32830375.219999999</v>
          </cell>
        </row>
        <row r="1502">
          <cell r="M1502">
            <v>17541.759999999998</v>
          </cell>
        </row>
        <row r="1503">
          <cell r="M1503">
            <v>2721944.96</v>
          </cell>
        </row>
        <row r="1504">
          <cell r="M1504">
            <v>5036.9799999999996</v>
          </cell>
        </row>
        <row r="1505">
          <cell r="M1505">
            <v>-414563.66</v>
          </cell>
        </row>
        <row r="1506">
          <cell r="M1506">
            <v>-381837.06</v>
          </cell>
        </row>
        <row r="1507">
          <cell r="M1507">
            <v>999171.68</v>
          </cell>
        </row>
        <row r="1508">
          <cell r="M1508">
            <v>4603788.3600000003</v>
          </cell>
        </row>
        <row r="1509">
          <cell r="M1509">
            <v>17362525.940000001</v>
          </cell>
        </row>
        <row r="1510">
          <cell r="M1510">
            <v>1352041</v>
          </cell>
        </row>
        <row r="1511">
          <cell r="M1511">
            <v>900</v>
          </cell>
        </row>
        <row r="1512">
          <cell r="M1512">
            <v>11842849.199999999</v>
          </cell>
        </row>
        <row r="1513">
          <cell r="M1513">
            <v>49269.29</v>
          </cell>
        </row>
        <row r="1514">
          <cell r="M1514">
            <v>4150</v>
          </cell>
        </row>
        <row r="1515">
          <cell r="M1515">
            <v>44859.48</v>
          </cell>
        </row>
        <row r="1516">
          <cell r="M1516">
            <v>-33226885.059999999</v>
          </cell>
        </row>
        <row r="1517">
          <cell r="M1517">
            <v>-1332249</v>
          </cell>
        </row>
        <row r="1518">
          <cell r="M1518">
            <v>-12514806</v>
          </cell>
        </row>
        <row r="1519">
          <cell r="M1519">
            <v>-34782866.420000002</v>
          </cell>
        </row>
        <row r="1520">
          <cell r="M1520">
            <v>-2678720.66</v>
          </cell>
        </row>
        <row r="1521">
          <cell r="M1521">
            <v>-24217370.399999999</v>
          </cell>
        </row>
        <row r="1522">
          <cell r="M1522">
            <v>-37670534.689999998</v>
          </cell>
        </row>
        <row r="1523">
          <cell r="M1523">
            <v>125140.58</v>
          </cell>
        </row>
        <row r="1524">
          <cell r="M1524">
            <v>-5339632.2</v>
          </cell>
        </row>
        <row r="1525">
          <cell r="M1525">
            <v>-160635</v>
          </cell>
        </row>
        <row r="1526">
          <cell r="M1526">
            <v>-13335415.68</v>
          </cell>
        </row>
        <row r="1527">
          <cell r="M1527">
            <v>-37312980</v>
          </cell>
        </row>
        <row r="1528">
          <cell r="M1528">
            <v>12798690.720000001</v>
          </cell>
        </row>
        <row r="1529">
          <cell r="M1529">
            <v>-942751.18</v>
          </cell>
        </row>
        <row r="1530">
          <cell r="M1530">
            <v>9851750</v>
          </cell>
        </row>
        <row r="1531">
          <cell r="M1531">
            <v>-12250103.130000001</v>
          </cell>
        </row>
        <row r="1532">
          <cell r="M1532">
            <v>-307099.98</v>
          </cell>
        </row>
        <row r="1533">
          <cell r="M1533">
            <v>-242842064.06999999</v>
          </cell>
        </row>
        <row r="1534">
          <cell r="M1534">
            <v>-3091167.63</v>
          </cell>
        </row>
        <row r="1535">
          <cell r="M1535">
            <v>-33483199.57</v>
          </cell>
        </row>
        <row r="1536">
          <cell r="M1536">
            <v>-3664213.51</v>
          </cell>
        </row>
        <row r="1537">
          <cell r="M1537">
            <v>-17158578.34</v>
          </cell>
        </row>
        <row r="1538">
          <cell r="M1538">
            <v>-15603030.33</v>
          </cell>
        </row>
        <row r="1539">
          <cell r="M1539">
            <v>-5393.41</v>
          </cell>
        </row>
        <row r="1540">
          <cell r="M1540">
            <v>-14177759.539999999</v>
          </cell>
        </row>
        <row r="1541">
          <cell r="M1541">
            <v>-6240352.3399999999</v>
          </cell>
        </row>
        <row r="1542">
          <cell r="M1542">
            <v>-35976.18</v>
          </cell>
        </row>
        <row r="1543">
          <cell r="M1543">
            <v>-24791866.52</v>
          </cell>
        </row>
        <row r="1544">
          <cell r="M1544">
            <v>-42577300.799999997</v>
          </cell>
        </row>
        <row r="1545">
          <cell r="M1545">
            <v>-599274.71</v>
          </cell>
        </row>
        <row r="1546">
          <cell r="M1546">
            <v>-545528.9</v>
          </cell>
        </row>
        <row r="1547">
          <cell r="M1547">
            <v>-3808244.72</v>
          </cell>
        </row>
        <row r="1548">
          <cell r="M1548">
            <v>-3808244.72</v>
          </cell>
        </row>
        <row r="1549">
          <cell r="M1549">
            <v>-4174310.04</v>
          </cell>
        </row>
        <row r="1550">
          <cell r="M1550">
            <v>-4174310.04</v>
          </cell>
        </row>
        <row r="1551">
          <cell r="M1551">
            <v>-18985475.300000001</v>
          </cell>
        </row>
        <row r="1552">
          <cell r="M1552">
            <v>31095508.68</v>
          </cell>
        </row>
        <row r="1553">
          <cell r="M1553">
            <v>619259797.48000002</v>
          </cell>
        </row>
        <row r="1554">
          <cell r="M1554">
            <v>-97525215.859999999</v>
          </cell>
        </row>
        <row r="1555">
          <cell r="M1555">
            <v>29571600.399999999</v>
          </cell>
        </row>
        <row r="1556">
          <cell r="M1556">
            <v>-2272.41</v>
          </cell>
        </row>
        <row r="1557">
          <cell r="M1557">
            <v>20505.939999999999</v>
          </cell>
        </row>
        <row r="1558">
          <cell r="M1558">
            <v>-20505.939999999999</v>
          </cell>
        </row>
        <row r="1559">
          <cell r="M1559">
            <v>-1634274.12</v>
          </cell>
        </row>
        <row r="1560">
          <cell r="M1560">
            <v>-11428487.609999999</v>
          </cell>
        </row>
        <row r="1561">
          <cell r="M1561">
            <v>-6639319.79</v>
          </cell>
        </row>
        <row r="1562">
          <cell r="M1562">
            <v>-1731232.31</v>
          </cell>
        </row>
        <row r="1563">
          <cell r="M1563">
            <v>-107085.7</v>
          </cell>
        </row>
        <row r="1564">
          <cell r="M1564">
            <v>-856648.82</v>
          </cell>
        </row>
        <row r="1565">
          <cell r="M1565">
            <v>-215.22</v>
          </cell>
        </row>
        <row r="1566">
          <cell r="M1566">
            <v>-4864755</v>
          </cell>
        </row>
        <row r="1567">
          <cell r="M1567">
            <v>24203776.359999999</v>
          </cell>
        </row>
        <row r="1568">
          <cell r="M1568">
            <v>37164452.5</v>
          </cell>
        </row>
        <row r="1569">
          <cell r="M1569">
            <v>110866453.01000001</v>
          </cell>
        </row>
        <row r="1570">
          <cell r="M1570">
            <v>32137802.18</v>
          </cell>
        </row>
        <row r="1571">
          <cell r="M1571">
            <v>25179260.18</v>
          </cell>
        </row>
        <row r="1572">
          <cell r="M1572">
            <v>264609657.46000001</v>
          </cell>
        </row>
        <row r="1573">
          <cell r="M1573">
            <v>13971045.539999999</v>
          </cell>
        </row>
        <row r="1574">
          <cell r="M1574">
            <v>38217768</v>
          </cell>
        </row>
        <row r="1575">
          <cell r="M1575">
            <v>47001440.460000001</v>
          </cell>
        </row>
        <row r="1576">
          <cell r="M1576">
            <v>-33476.75</v>
          </cell>
        </row>
        <row r="1577">
          <cell r="M1577">
            <v>33476.75</v>
          </cell>
        </row>
        <row r="1578">
          <cell r="M1578">
            <v>-322200</v>
          </cell>
        </row>
        <row r="1579">
          <cell r="M1579">
            <v>27362752.800000001</v>
          </cell>
        </row>
        <row r="1580">
          <cell r="M1580">
            <v>2400</v>
          </cell>
        </row>
        <row r="1581">
          <cell r="M1581">
            <v>3234197.52</v>
          </cell>
        </row>
        <row r="1582">
          <cell r="M1582">
            <v>3237304.8</v>
          </cell>
        </row>
        <row r="1583">
          <cell r="M1583">
            <v>-3234197.52</v>
          </cell>
        </row>
        <row r="1584">
          <cell r="M1584">
            <v>74972202.819999993</v>
          </cell>
        </row>
        <row r="1585">
          <cell r="M1585">
            <v>-176550685.91999999</v>
          </cell>
        </row>
        <row r="1586">
          <cell r="M1586">
            <v>28161049.949999999</v>
          </cell>
        </row>
        <row r="1587">
          <cell r="M1587">
            <v>9283498.7599999998</v>
          </cell>
        </row>
        <row r="1588">
          <cell r="M1588">
            <v>-83286507.579999998</v>
          </cell>
        </row>
        <row r="1589">
          <cell r="M1589">
            <v>-13169010.15</v>
          </cell>
        </row>
        <row r="1590">
          <cell r="M1590">
            <v>5732828.2000000002</v>
          </cell>
        </row>
        <row r="1591">
          <cell r="M1591">
            <v>3136320</v>
          </cell>
        </row>
        <row r="1592">
          <cell r="M1592">
            <v>-3873600</v>
          </cell>
        </row>
        <row r="1593">
          <cell r="M1593">
            <v>6606833.2000000002</v>
          </cell>
        </row>
        <row r="1594">
          <cell r="M1594">
            <v>3588426.6</v>
          </cell>
        </row>
        <row r="1595">
          <cell r="M1595">
            <v>4363200.5199999996</v>
          </cell>
        </row>
        <row r="1596">
          <cell r="M1596">
            <v>-4390189.3499999996</v>
          </cell>
        </row>
        <row r="1597">
          <cell r="M1597">
            <v>-749631.98</v>
          </cell>
        </row>
        <row r="1598">
          <cell r="M1598">
            <v>824977.63</v>
          </cell>
        </row>
        <row r="1599">
          <cell r="M1599">
            <v>5904297.2000000002</v>
          </cell>
        </row>
        <row r="1600">
          <cell r="M1600">
            <v>15248402.4</v>
          </cell>
        </row>
        <row r="1601">
          <cell r="M1601">
            <v>1156.78</v>
          </cell>
        </row>
        <row r="1602">
          <cell r="M1602">
            <v>9502415.0399999991</v>
          </cell>
        </row>
        <row r="1603">
          <cell r="M1603">
            <v>-9367710.4800000004</v>
          </cell>
        </row>
        <row r="1604">
          <cell r="M1604">
            <v>5847422.25</v>
          </cell>
        </row>
        <row r="1605">
          <cell r="M1605">
            <v>-5854819.0499999998</v>
          </cell>
        </row>
        <row r="1606">
          <cell r="M1606">
            <v>20345111.600000001</v>
          </cell>
        </row>
        <row r="1607">
          <cell r="M1607">
            <v>-19735948.399999999</v>
          </cell>
        </row>
        <row r="1608">
          <cell r="M1608">
            <v>-118805.39</v>
          </cell>
        </row>
        <row r="1609">
          <cell r="M1609">
            <v>-80149415.890000001</v>
          </cell>
        </row>
        <row r="1610">
          <cell r="M1610">
            <v>47431820.659999996</v>
          </cell>
        </row>
        <row r="1611">
          <cell r="M1611">
            <v>13347843.84</v>
          </cell>
        </row>
        <row r="1612">
          <cell r="M1612">
            <v>5339632.2</v>
          </cell>
        </row>
        <row r="1613">
          <cell r="M1613">
            <v>3959576</v>
          </cell>
        </row>
        <row r="1614">
          <cell r="M1614">
            <v>1011000</v>
          </cell>
        </row>
        <row r="1615">
          <cell r="M1615">
            <v>145064273.46000001</v>
          </cell>
        </row>
        <row r="1616">
          <cell r="M1616">
            <v>52100.56</v>
          </cell>
        </row>
        <row r="1617">
          <cell r="M1617">
            <v>40306922.880000003</v>
          </cell>
        </row>
        <row r="1618">
          <cell r="M1618">
            <v>37372664.399999999</v>
          </cell>
        </row>
        <row r="1619">
          <cell r="M1619">
            <v>4840038</v>
          </cell>
        </row>
        <row r="1620">
          <cell r="M1620">
            <v>37312980</v>
          </cell>
        </row>
        <row r="1621">
          <cell r="M1621">
            <v>60750.54</v>
          </cell>
        </row>
        <row r="1622">
          <cell r="M1622">
            <v>294372.42</v>
          </cell>
        </row>
        <row r="1623">
          <cell r="M1623">
            <v>389588.77</v>
          </cell>
        </row>
        <row r="1624">
          <cell r="M1624">
            <v>20798.310000000001</v>
          </cell>
        </row>
        <row r="1625">
          <cell r="M1625">
            <v>-212738</v>
          </cell>
        </row>
        <row r="1626">
          <cell r="M1626">
            <v>-338939.7</v>
          </cell>
        </row>
        <row r="1627">
          <cell r="M1627">
            <v>4441737.3</v>
          </cell>
        </row>
        <row r="1628">
          <cell r="M1628">
            <v>166961070.96000001</v>
          </cell>
        </row>
        <row r="1629">
          <cell r="M1629">
            <v>-83485500.299999997</v>
          </cell>
        </row>
        <row r="1630">
          <cell r="M1630">
            <v>-80671085.959999993</v>
          </cell>
        </row>
        <row r="1631">
          <cell r="M1631">
            <v>-31444228.370000001</v>
          </cell>
        </row>
        <row r="1632">
          <cell r="M1632">
            <v>-29058287.129999999</v>
          </cell>
        </row>
        <row r="1633">
          <cell r="M1633">
            <v>22957839.140000001</v>
          </cell>
        </row>
        <row r="1634">
          <cell r="M1634">
            <v>-40464957.700000003</v>
          </cell>
        </row>
        <row r="1635">
          <cell r="M1635">
            <v>-802635.01</v>
          </cell>
        </row>
        <row r="1636">
          <cell r="M1636">
            <v>-17749.189999999999</v>
          </cell>
        </row>
        <row r="1637">
          <cell r="M1637">
            <v>-35480832.380000003</v>
          </cell>
        </row>
        <row r="1638">
          <cell r="M1638">
            <v>-556174.93000000005</v>
          </cell>
        </row>
        <row r="1639">
          <cell r="M1639">
            <v>-17783840.449999999</v>
          </cell>
        </row>
        <row r="1640">
          <cell r="M1640">
            <v>-394705.66</v>
          </cell>
        </row>
        <row r="1641">
          <cell r="M1641">
            <v>-9688130.0999999996</v>
          </cell>
        </row>
        <row r="1642">
          <cell r="M1642">
            <v>-161469.26999999999</v>
          </cell>
        </row>
        <row r="1643">
          <cell r="M1643">
            <v>-161470.35</v>
          </cell>
        </row>
        <row r="1644">
          <cell r="M1644">
            <v>-161470.35</v>
          </cell>
        </row>
        <row r="1645">
          <cell r="M1645">
            <v>-731758.26</v>
          </cell>
        </row>
        <row r="1646">
          <cell r="M1646">
            <v>-7176393.2699999996</v>
          </cell>
        </row>
        <row r="1647">
          <cell r="M1647">
            <v>-2900560.99</v>
          </cell>
        </row>
        <row r="1648">
          <cell r="M1648">
            <v>-4987628.7</v>
          </cell>
        </row>
        <row r="1649">
          <cell r="M1649">
            <v>-13028302.76</v>
          </cell>
        </row>
        <row r="1650">
          <cell r="M1650">
            <v>-4325733.2699999996</v>
          </cell>
        </row>
        <row r="1651">
          <cell r="M1651">
            <v>-4164069.48</v>
          </cell>
        </row>
        <row r="1652">
          <cell r="M1652">
            <v>-1261341.51</v>
          </cell>
        </row>
        <row r="1653">
          <cell r="M1653">
            <v>-72076.600000000006</v>
          </cell>
        </row>
        <row r="1654">
          <cell r="M1654">
            <v>-7224337.3499999996</v>
          </cell>
        </row>
        <row r="1655">
          <cell r="M1655">
            <v>-16024475.289999999</v>
          </cell>
        </row>
        <row r="1656">
          <cell r="M1656">
            <v>-51222.36</v>
          </cell>
        </row>
        <row r="1657">
          <cell r="M1657">
            <v>-37183389.600000001</v>
          </cell>
        </row>
        <row r="1658">
          <cell r="M1658">
            <v>-4257812.4400000004</v>
          </cell>
        </row>
        <row r="1659">
          <cell r="M1659">
            <v>-4991489.16</v>
          </cell>
        </row>
        <row r="1660">
          <cell r="M1660">
            <v>-9035677.8499999996</v>
          </cell>
        </row>
        <row r="1661">
          <cell r="M1661">
            <v>-1077584.03</v>
          </cell>
        </row>
        <row r="1662">
          <cell r="M1662">
            <v>-102601369.92</v>
          </cell>
        </row>
        <row r="1663">
          <cell r="M1663">
            <v>-1280173.28</v>
          </cell>
        </row>
        <row r="1664">
          <cell r="M1664">
            <v>-1730034.94</v>
          </cell>
        </row>
        <row r="1665">
          <cell r="M1665">
            <v>-30348808.52</v>
          </cell>
        </row>
        <row r="1666">
          <cell r="M1666">
            <v>-28643922.5</v>
          </cell>
        </row>
        <row r="1667">
          <cell r="M1667">
            <v>-978.99</v>
          </cell>
        </row>
        <row r="1668">
          <cell r="M1668">
            <v>-67997571.439999998</v>
          </cell>
        </row>
        <row r="1669">
          <cell r="M1669">
            <v>-57463512.07</v>
          </cell>
        </row>
        <row r="1670">
          <cell r="M1670">
            <v>-58233670</v>
          </cell>
        </row>
        <row r="1671">
          <cell r="M1671">
            <v>-12468856</v>
          </cell>
        </row>
        <row r="1672">
          <cell r="M1672">
            <v>-1829769.41</v>
          </cell>
        </row>
        <row r="1673">
          <cell r="M1673">
            <v>-4007337.16</v>
          </cell>
        </row>
        <row r="1674">
          <cell r="M1674">
            <v>-1003950</v>
          </cell>
        </row>
        <row r="1675">
          <cell r="M1675">
            <v>-4355831.17</v>
          </cell>
        </row>
        <row r="1676">
          <cell r="M1676">
            <v>-54929573.039999999</v>
          </cell>
        </row>
        <row r="1677">
          <cell r="M1677">
            <v>-35266139.399999999</v>
          </cell>
        </row>
        <row r="1678">
          <cell r="M1678">
            <v>-3137941.62</v>
          </cell>
        </row>
        <row r="1679">
          <cell r="M1679">
            <v>-1579925.28</v>
          </cell>
        </row>
        <row r="1680">
          <cell r="M1680">
            <v>-131125694.16</v>
          </cell>
        </row>
        <row r="1681">
          <cell r="M1681">
            <v>-182086240.38</v>
          </cell>
        </row>
        <row r="1682">
          <cell r="M1682">
            <v>-97604545.530000001</v>
          </cell>
        </row>
        <row r="1683">
          <cell r="M1683">
            <v>-643547.12</v>
          </cell>
        </row>
        <row r="1684">
          <cell r="M1684">
            <v>-3130974</v>
          </cell>
        </row>
        <row r="1685">
          <cell r="M1685">
            <v>-11471234.699999999</v>
          </cell>
        </row>
        <row r="1686">
          <cell r="M1686">
            <v>-31658617.530000001</v>
          </cell>
        </row>
        <row r="1687">
          <cell r="M1687">
            <v>-5629428</v>
          </cell>
        </row>
        <row r="1688">
          <cell r="M1688">
            <v>-6713190.9000000004</v>
          </cell>
        </row>
        <row r="1689">
          <cell r="M1689">
            <v>-84074540.450000003</v>
          </cell>
        </row>
        <row r="1690">
          <cell r="M1690">
            <v>-807282.45</v>
          </cell>
        </row>
        <row r="1691">
          <cell r="M1691">
            <v>-7477984.7999999998</v>
          </cell>
        </row>
        <row r="1692">
          <cell r="M1692">
            <v>-5778442.7999999998</v>
          </cell>
        </row>
        <row r="1693">
          <cell r="M1693">
            <v>-7359167.2000000002</v>
          </cell>
        </row>
        <row r="1694">
          <cell r="M1694">
            <v>-5749143.4800000004</v>
          </cell>
        </row>
        <row r="1695">
          <cell r="M1695">
            <v>-18024734.710000001</v>
          </cell>
        </row>
        <row r="1696">
          <cell r="M1696">
            <v>-18700864.199999999</v>
          </cell>
        </row>
        <row r="1697">
          <cell r="M1697">
            <v>87089947.5</v>
          </cell>
        </row>
        <row r="1698">
          <cell r="M1698">
            <v>160635</v>
          </cell>
        </row>
        <row r="1699">
          <cell r="M1699">
            <v>-126405055.37</v>
          </cell>
        </row>
        <row r="1700">
          <cell r="M1700">
            <v>-135237985.30000001</v>
          </cell>
        </row>
        <row r="1701">
          <cell r="M1701">
            <v>-689118708.42000008</v>
          </cell>
        </row>
        <row r="1702">
          <cell r="M1702">
            <v>12592.44</v>
          </cell>
        </row>
        <row r="1703">
          <cell r="M1703">
            <v>12812.65</v>
          </cell>
        </row>
        <row r="1704">
          <cell r="M1704">
            <v>-25405.09</v>
          </cell>
        </row>
        <row r="1705">
          <cell r="M1705">
            <v>0</v>
          </cell>
        </row>
        <row r="1706">
          <cell r="M1706">
            <v>6005985</v>
          </cell>
        </row>
        <row r="1707">
          <cell r="M1707">
            <v>1196340</v>
          </cell>
        </row>
        <row r="1708">
          <cell r="M1708">
            <v>-18730096.550000001</v>
          </cell>
        </row>
        <row r="1709">
          <cell r="M1709">
            <v>-1058525.1399999999</v>
          </cell>
        </row>
        <row r="1710">
          <cell r="M1710">
            <v>11401920</v>
          </cell>
        </row>
        <row r="1711">
          <cell r="M1711">
            <v>-11359920.02</v>
          </cell>
        </row>
        <row r="1712">
          <cell r="M1712">
            <v>-4400032.6500000004</v>
          </cell>
        </row>
        <row r="1713">
          <cell r="M1713">
            <v>18833</v>
          </cell>
        </row>
        <row r="1714">
          <cell r="M1714">
            <v>18258000</v>
          </cell>
        </row>
        <row r="1715">
          <cell r="M1715">
            <v>30708600</v>
          </cell>
        </row>
        <row r="1716">
          <cell r="M1716">
            <v>2748717</v>
          </cell>
        </row>
        <row r="1717">
          <cell r="M1717">
            <v>-2593710</v>
          </cell>
        </row>
        <row r="1718">
          <cell r="M1718">
            <v>7347375</v>
          </cell>
        </row>
        <row r="1719">
          <cell r="M1719">
            <v>9801000</v>
          </cell>
        </row>
        <row r="1720">
          <cell r="M1720">
            <v>18956673</v>
          </cell>
        </row>
        <row r="1721">
          <cell r="M1721">
            <v>55086522.32</v>
          </cell>
        </row>
        <row r="1722">
          <cell r="M1722">
            <v>23463333.050000001</v>
          </cell>
        </row>
        <row r="1723">
          <cell r="M1723">
            <v>3910961.16</v>
          </cell>
        </row>
        <row r="1724">
          <cell r="M1724">
            <v>4282794.3</v>
          </cell>
        </row>
        <row r="1725">
          <cell r="M1725">
            <v>15169.2</v>
          </cell>
        </row>
        <row r="1726">
          <cell r="M1726">
            <v>81329.759999999995</v>
          </cell>
        </row>
        <row r="1727">
          <cell r="M1727">
            <v>52024.19</v>
          </cell>
        </row>
        <row r="1728">
          <cell r="M1728">
            <v>20619205.890000001</v>
          </cell>
        </row>
        <row r="1729">
          <cell r="M1729">
            <v>10350429</v>
          </cell>
        </row>
        <row r="1730">
          <cell r="M1730">
            <v>18145080.59</v>
          </cell>
        </row>
        <row r="1731">
          <cell r="M1731">
            <v>1012508</v>
          </cell>
        </row>
        <row r="1732">
          <cell r="M1732">
            <v>10677</v>
          </cell>
        </row>
        <row r="1733">
          <cell r="M1733">
            <v>127382.75</v>
          </cell>
        </row>
        <row r="1734">
          <cell r="M1734">
            <v>62555321.979999997</v>
          </cell>
        </row>
        <row r="1735">
          <cell r="M1735">
            <v>36588986.759999998</v>
          </cell>
        </row>
        <row r="1736">
          <cell r="M1736">
            <v>52840.38</v>
          </cell>
        </row>
        <row r="1737">
          <cell r="M1737">
            <v>52020.72</v>
          </cell>
        </row>
        <row r="1738">
          <cell r="M1738">
            <v>19877000</v>
          </cell>
        </row>
        <row r="1739">
          <cell r="M1739">
            <v>-18435355.329999998</v>
          </cell>
        </row>
        <row r="1740">
          <cell r="M1740">
            <v>-1226355</v>
          </cell>
        </row>
        <row r="1741">
          <cell r="M1741">
            <v>-24589923.800000001</v>
          </cell>
        </row>
        <row r="1742">
          <cell r="M1742">
            <v>-57737008.549999997</v>
          </cell>
        </row>
        <row r="1743">
          <cell r="M1743">
            <v>-36167911.219999999</v>
          </cell>
        </row>
        <row r="1744">
          <cell r="M1744">
            <v>-63014045.579999998</v>
          </cell>
        </row>
        <row r="1745">
          <cell r="M1745">
            <v>-3819380</v>
          </cell>
        </row>
        <row r="1746">
          <cell r="M1746">
            <v>-8573940</v>
          </cell>
        </row>
        <row r="1747">
          <cell r="M1747">
            <v>-31269535</v>
          </cell>
        </row>
        <row r="1748">
          <cell r="M1748">
            <v>-10214832</v>
          </cell>
        </row>
        <row r="1749">
          <cell r="M1749">
            <v>-30456000</v>
          </cell>
        </row>
        <row r="1750">
          <cell r="M1750">
            <v>-6325575</v>
          </cell>
        </row>
        <row r="1751">
          <cell r="M1751">
            <v>-7263000</v>
          </cell>
        </row>
        <row r="1752">
          <cell r="M1752">
            <v>-9684000</v>
          </cell>
        </row>
        <row r="1753">
          <cell r="M1753">
            <v>-18782118</v>
          </cell>
        </row>
        <row r="1754">
          <cell r="M1754">
            <v>15992.33</v>
          </cell>
        </row>
        <row r="1755">
          <cell r="M1755">
            <v>-2958241.4600000065</v>
          </cell>
        </row>
        <row r="1756">
          <cell r="M1756">
            <v>-240222.32</v>
          </cell>
        </row>
        <row r="1757">
          <cell r="M1757">
            <v>-240222.32</v>
          </cell>
        </row>
        <row r="1758">
          <cell r="M1758">
            <v>-367731.84</v>
          </cell>
        </row>
        <row r="1759">
          <cell r="M1759">
            <v>8582941.9000000004</v>
          </cell>
        </row>
        <row r="1760">
          <cell r="M1760">
            <v>-462035</v>
          </cell>
        </row>
        <row r="1761">
          <cell r="M1761">
            <v>2071035.4</v>
          </cell>
        </row>
        <row r="1762">
          <cell r="M1762">
            <v>-1873419</v>
          </cell>
        </row>
        <row r="1763">
          <cell r="M1763">
            <v>-8036258.1100000003</v>
          </cell>
        </row>
        <row r="1764">
          <cell r="M1764">
            <v>-85466.649999999441</v>
          </cell>
        </row>
        <row r="1765">
          <cell r="M1765">
            <v>-68011758.329999998</v>
          </cell>
        </row>
        <row r="1766">
          <cell r="M1766">
            <v>-42876413.57</v>
          </cell>
        </row>
        <row r="1767">
          <cell r="M1767">
            <v>-4963473.67</v>
          </cell>
        </row>
        <row r="1768">
          <cell r="M1768">
            <v>-52408392.719999999</v>
          </cell>
        </row>
        <row r="1769">
          <cell r="M1769">
            <v>-8180782.0499999998</v>
          </cell>
        </row>
        <row r="1770">
          <cell r="M1770">
            <v>-4157419.54</v>
          </cell>
        </row>
        <row r="1771">
          <cell r="M1771">
            <v>89366726.040000007</v>
          </cell>
        </row>
        <row r="1772">
          <cell r="M1772">
            <v>1813114.8799999999</v>
          </cell>
        </row>
        <row r="1773">
          <cell r="M1773">
            <v>7772327.8300000001</v>
          </cell>
        </row>
        <row r="1774">
          <cell r="M1774">
            <v>71772943.400000006</v>
          </cell>
        </row>
        <row r="1775">
          <cell r="M1775">
            <v>236571499.09</v>
          </cell>
        </row>
        <row r="1776">
          <cell r="M1776">
            <v>32325678.350000001</v>
          </cell>
        </row>
        <row r="1777">
          <cell r="M1777">
            <v>84332776.209999993</v>
          </cell>
        </row>
        <row r="1778">
          <cell r="M1778">
            <v>25585548.649999999</v>
          </cell>
        </row>
        <row r="1779">
          <cell r="M1779">
            <v>646337.5</v>
          </cell>
        </row>
        <row r="1780">
          <cell r="M1780">
            <v>2770672.98</v>
          </cell>
        </row>
        <row r="1781">
          <cell r="M1781">
            <v>387387</v>
          </cell>
        </row>
        <row r="1782">
          <cell r="M1782">
            <v>1089728.6399999999</v>
          </cell>
        </row>
        <row r="1783">
          <cell r="M1783">
            <v>90020.76</v>
          </cell>
        </row>
        <row r="1784">
          <cell r="M1784">
            <v>68708791.049999997</v>
          </cell>
        </row>
        <row r="1785">
          <cell r="M1785">
            <v>11238780.460000001</v>
          </cell>
        </row>
        <row r="1786">
          <cell r="M1786">
            <v>15755.28</v>
          </cell>
        </row>
        <row r="1787">
          <cell r="M1787">
            <v>334883.38</v>
          </cell>
        </row>
        <row r="1788">
          <cell r="M1788">
            <v>265981576.13</v>
          </cell>
        </row>
        <row r="1789">
          <cell r="M1789">
            <v>12485.34</v>
          </cell>
        </row>
        <row r="1790">
          <cell r="M1790">
            <v>8648569.9900000002</v>
          </cell>
        </row>
        <row r="1791">
          <cell r="M1791">
            <v>5798657.9299999997</v>
          </cell>
        </row>
        <row r="1792">
          <cell r="M1792">
            <v>869948.86</v>
          </cell>
        </row>
        <row r="1793">
          <cell r="M1793">
            <v>315025.23</v>
          </cell>
        </row>
        <row r="1794">
          <cell r="M1794">
            <v>-1066522.71</v>
          </cell>
        </row>
        <row r="1795">
          <cell r="M1795">
            <v>-8435199.25</v>
          </cell>
        </row>
        <row r="1796">
          <cell r="M1796">
            <v>-17927395.559999999</v>
          </cell>
        </row>
        <row r="1797">
          <cell r="M1797">
            <v>-302437.90999999997</v>
          </cell>
        </row>
        <row r="1798">
          <cell r="M1798">
            <v>-4017324.5</v>
          </cell>
        </row>
        <row r="1799">
          <cell r="M1799">
            <v>-2792927.16</v>
          </cell>
        </row>
        <row r="1800">
          <cell r="M1800">
            <v>-59746099.689999998</v>
          </cell>
        </row>
        <row r="1801">
          <cell r="M1801">
            <v>-36996318</v>
          </cell>
        </row>
        <row r="1802">
          <cell r="M1802">
            <v>-4620482.8600000003</v>
          </cell>
        </row>
        <row r="1803">
          <cell r="M1803">
            <v>-2752470.11</v>
          </cell>
        </row>
        <row r="1804">
          <cell r="M1804">
            <v>-1153790.55</v>
          </cell>
        </row>
        <row r="1805">
          <cell r="M1805">
            <v>-14789853.119999999</v>
          </cell>
        </row>
        <row r="1806">
          <cell r="M1806">
            <v>-506783.2</v>
          </cell>
        </row>
        <row r="1807">
          <cell r="M1807">
            <v>-93803792.069999993</v>
          </cell>
        </row>
        <row r="1808">
          <cell r="M1808">
            <v>-23203513.890000001</v>
          </cell>
        </row>
        <row r="1809">
          <cell r="M1809">
            <v>-66101503.43</v>
          </cell>
        </row>
        <row r="1810">
          <cell r="M1810">
            <v>-316901866.18000001</v>
          </cell>
        </row>
        <row r="1811">
          <cell r="M1811">
            <v>-19151470.25</v>
          </cell>
        </row>
        <row r="1812">
          <cell r="M1812">
            <v>-491029.9</v>
          </cell>
        </row>
        <row r="1813">
          <cell r="M1813">
            <v>61090214.759999909</v>
          </cell>
        </row>
        <row r="1814">
          <cell r="M1814">
            <v>-30100000</v>
          </cell>
        </row>
        <row r="1815">
          <cell r="M1815">
            <v>-15022000</v>
          </cell>
        </row>
        <row r="1816">
          <cell r="M1816">
            <v>-15022000</v>
          </cell>
        </row>
        <row r="1817">
          <cell r="M1817">
            <v>-45150000</v>
          </cell>
        </row>
        <row r="1818">
          <cell r="M1818">
            <v>13721400</v>
          </cell>
        </row>
        <row r="1819">
          <cell r="M1819">
            <v>-15022000</v>
          </cell>
        </row>
        <row r="1820">
          <cell r="M1820">
            <v>41164200</v>
          </cell>
        </row>
        <row r="1821">
          <cell r="M1821">
            <v>-45066000</v>
          </cell>
        </row>
        <row r="1822">
          <cell r="M1822">
            <v>-110496400</v>
          </cell>
        </row>
        <row r="1823">
          <cell r="M1823">
            <v>24903.599999999999</v>
          </cell>
        </row>
        <row r="1824">
          <cell r="M1824">
            <v>16917.400000000001</v>
          </cell>
        </row>
        <row r="1825">
          <cell r="M1825">
            <v>6573768.7800000003</v>
          </cell>
        </row>
        <row r="1826">
          <cell r="M1826">
            <v>3793609.14</v>
          </cell>
        </row>
        <row r="1827">
          <cell r="M1827">
            <v>900</v>
          </cell>
        </row>
        <row r="1828">
          <cell r="M1828">
            <v>5150</v>
          </cell>
        </row>
        <row r="1829">
          <cell r="M1829">
            <v>5150</v>
          </cell>
        </row>
        <row r="1830">
          <cell r="M1830">
            <v>5671.65</v>
          </cell>
        </row>
        <row r="1831">
          <cell r="M1831">
            <v>5671.65</v>
          </cell>
        </row>
        <row r="1832">
          <cell r="M1832">
            <v>5671.65</v>
          </cell>
        </row>
        <row r="1833">
          <cell r="M1833">
            <v>5671.65</v>
          </cell>
        </row>
        <row r="1834">
          <cell r="M1834">
            <v>8072023.0199999996</v>
          </cell>
        </row>
        <row r="1835">
          <cell r="M1835">
            <v>-2492754</v>
          </cell>
        </row>
        <row r="1836">
          <cell r="M1836">
            <v>-2492754</v>
          </cell>
        </row>
        <row r="1837">
          <cell r="M1837">
            <v>-2492754</v>
          </cell>
        </row>
        <row r="1838">
          <cell r="M1838">
            <v>-2492754</v>
          </cell>
        </row>
        <row r="1839">
          <cell r="M1839">
            <v>1911025.95</v>
          </cell>
        </row>
        <row r="1840">
          <cell r="M1840">
            <v>1911025.95</v>
          </cell>
        </row>
        <row r="1841">
          <cell r="M1841">
            <v>10255.709999999999</v>
          </cell>
        </row>
        <row r="1842">
          <cell r="M1842">
            <v>6880593.4000000004</v>
          </cell>
        </row>
        <row r="1843">
          <cell r="M1843">
            <v>10255.709999999999</v>
          </cell>
        </row>
        <row r="1844">
          <cell r="M1844">
            <v>6918841</v>
          </cell>
        </row>
        <row r="1845">
          <cell r="M1845">
            <v>-6852695</v>
          </cell>
        </row>
        <row r="1846">
          <cell r="M1846">
            <v>15898.09</v>
          </cell>
        </row>
        <row r="1847">
          <cell r="M1847">
            <v>10238010</v>
          </cell>
        </row>
        <row r="1848">
          <cell r="M1848">
            <v>2427900</v>
          </cell>
        </row>
        <row r="1849">
          <cell r="M1849">
            <v>8053981.5999999996</v>
          </cell>
        </row>
        <row r="1850">
          <cell r="M1850">
            <v>4037961.51</v>
          </cell>
        </row>
        <row r="1851">
          <cell r="M1851">
            <v>8072023.0199999996</v>
          </cell>
        </row>
        <row r="1852">
          <cell r="M1852">
            <v>3886121.87</v>
          </cell>
        </row>
        <row r="1853">
          <cell r="M1853">
            <v>3082748.38</v>
          </cell>
        </row>
        <row r="1854">
          <cell r="M1854">
            <v>367737.97</v>
          </cell>
        </row>
        <row r="1855">
          <cell r="M1855">
            <v>7887708.8200000003</v>
          </cell>
        </row>
        <row r="1856">
          <cell r="M1856">
            <v>7260635.1200000001</v>
          </cell>
        </row>
        <row r="1857">
          <cell r="M1857">
            <v>5890905.25</v>
          </cell>
        </row>
        <row r="1858">
          <cell r="M1858">
            <v>14403.9</v>
          </cell>
        </row>
        <row r="1859">
          <cell r="M1859">
            <v>5150</v>
          </cell>
        </row>
        <row r="1860">
          <cell r="M1860">
            <v>5671.65</v>
          </cell>
        </row>
        <row r="1861">
          <cell r="M1861">
            <v>4650</v>
          </cell>
        </row>
        <row r="1862">
          <cell r="M1862">
            <v>5150</v>
          </cell>
        </row>
        <row r="1863">
          <cell r="M1863">
            <v>5671.65</v>
          </cell>
        </row>
        <row r="1864">
          <cell r="M1864">
            <v>5150</v>
          </cell>
        </row>
        <row r="1865">
          <cell r="M1865">
            <v>5671.65</v>
          </cell>
        </row>
        <row r="1866">
          <cell r="M1866">
            <v>5671.65</v>
          </cell>
        </row>
        <row r="1867">
          <cell r="M1867">
            <v>19738.93</v>
          </cell>
        </row>
        <row r="1868">
          <cell r="M1868">
            <v>1183303</v>
          </cell>
        </row>
        <row r="1869">
          <cell r="M1869">
            <v>4974661.8499999996</v>
          </cell>
        </row>
        <row r="1870">
          <cell r="M1870">
            <v>-1180300</v>
          </cell>
        </row>
        <row r="1871">
          <cell r="M1871">
            <v>-2490433</v>
          </cell>
        </row>
        <row r="1872">
          <cell r="M1872">
            <v>-2490433</v>
          </cell>
        </row>
        <row r="1873">
          <cell r="M1873">
            <v>-2490433</v>
          </cell>
        </row>
        <row r="1874">
          <cell r="M1874">
            <v>-2490433</v>
          </cell>
        </row>
        <row r="1875">
          <cell r="M1875">
            <v>-1970135.3</v>
          </cell>
        </row>
        <row r="1876">
          <cell r="M1876">
            <v>-1970135.3</v>
          </cell>
        </row>
        <row r="1877">
          <cell r="M1877">
            <v>-1970135.3</v>
          </cell>
        </row>
        <row r="1878">
          <cell r="M1878">
            <v>-1970135.3</v>
          </cell>
        </row>
        <row r="1879">
          <cell r="M1879">
            <v>-9961732</v>
          </cell>
        </row>
        <row r="1880">
          <cell r="M1880">
            <v>-2360600</v>
          </cell>
        </row>
        <row r="1881">
          <cell r="M1881">
            <v>-3882513.58</v>
          </cell>
        </row>
        <row r="1882">
          <cell r="M1882">
            <v>-3882513.58</v>
          </cell>
        </row>
        <row r="1883">
          <cell r="M1883">
            <v>-3882513.58</v>
          </cell>
        </row>
        <row r="1884">
          <cell r="M1884">
            <v>-8024823.6200000001</v>
          </cell>
        </row>
        <row r="1885">
          <cell r="M1885">
            <v>-4012411.81</v>
          </cell>
        </row>
        <row r="1886">
          <cell r="M1886">
            <v>-3886121.87</v>
          </cell>
        </row>
        <row r="1887">
          <cell r="M1887">
            <v>-3886121.87</v>
          </cell>
        </row>
        <row r="1888">
          <cell r="M1888">
            <v>-64.44</v>
          </cell>
        </row>
        <row r="1889">
          <cell r="M1889">
            <v>-7743377.46</v>
          </cell>
        </row>
        <row r="1890">
          <cell r="M1890">
            <v>-3088489.07</v>
          </cell>
        </row>
        <row r="1891">
          <cell r="M1891">
            <v>13156065.090000033</v>
          </cell>
        </row>
        <row r="1892">
          <cell r="M1892">
            <v>-1650000</v>
          </cell>
        </row>
        <row r="1893">
          <cell r="M1893">
            <v>-1650000</v>
          </cell>
        </row>
        <row r="1894">
          <cell r="M1894">
            <v>-94665.95</v>
          </cell>
        </row>
        <row r="1895">
          <cell r="M1895">
            <v>25428140.100000001</v>
          </cell>
        </row>
        <row r="1896">
          <cell r="M1896">
            <v>-649224.15</v>
          </cell>
        </row>
        <row r="1897">
          <cell r="M1897">
            <v>-810000</v>
          </cell>
        </row>
        <row r="1898">
          <cell r="M1898">
            <v>-23918750</v>
          </cell>
        </row>
        <row r="1899">
          <cell r="M1899">
            <v>-44499.999999996275</v>
          </cell>
        </row>
        <row r="1900">
          <cell r="M1900">
            <v>-4311965.74</v>
          </cell>
        </row>
        <row r="1901">
          <cell r="M1901">
            <v>-97091225.519999996</v>
          </cell>
        </row>
        <row r="1902">
          <cell r="M1902">
            <v>-35477046.350000001</v>
          </cell>
        </row>
        <row r="1903">
          <cell r="M1903">
            <v>-63750567.409999996</v>
          </cell>
        </row>
        <row r="1904">
          <cell r="M1904">
            <v>-6656771</v>
          </cell>
        </row>
        <row r="1905">
          <cell r="M1905">
            <v>-5725347.0099999998</v>
          </cell>
        </row>
        <row r="1906">
          <cell r="M1906">
            <v>-145233484.47999999</v>
          </cell>
        </row>
        <row r="1907">
          <cell r="M1907">
            <v>-19001760.399999999</v>
          </cell>
        </row>
        <row r="1908">
          <cell r="M1908">
            <v>-83476688.099999994</v>
          </cell>
        </row>
        <row r="1909">
          <cell r="M1909">
            <v>-16631377.08</v>
          </cell>
        </row>
        <row r="1910">
          <cell r="M1910">
            <v>-20432502.210000001</v>
          </cell>
        </row>
        <row r="1911">
          <cell r="M1911">
            <v>-1997928.84</v>
          </cell>
        </row>
        <row r="1912">
          <cell r="M1912">
            <v>-9651379.75</v>
          </cell>
        </row>
        <row r="1913">
          <cell r="M1913">
            <v>-14618846.369999999</v>
          </cell>
        </row>
        <row r="1914">
          <cell r="M1914">
            <v>-10716792.689999999</v>
          </cell>
        </row>
        <row r="1915">
          <cell r="M1915">
            <v>-3948291.82</v>
          </cell>
        </row>
        <row r="1916">
          <cell r="M1916">
            <v>-6454553.3600000003</v>
          </cell>
        </row>
        <row r="1917">
          <cell r="M1917">
            <v>-11833200.66</v>
          </cell>
        </row>
        <row r="1918">
          <cell r="M1918">
            <v>-21567614.280000001</v>
          </cell>
        </row>
        <row r="1919">
          <cell r="M1919">
            <v>-2330916.98</v>
          </cell>
        </row>
        <row r="1920">
          <cell r="M1920">
            <v>312455</v>
          </cell>
        </row>
        <row r="1921">
          <cell r="M1921">
            <v>5577602.7400000002</v>
          </cell>
        </row>
        <row r="1922">
          <cell r="M1922">
            <v>2594458.19</v>
          </cell>
        </row>
        <row r="1923">
          <cell r="M1923">
            <v>3761122.9</v>
          </cell>
        </row>
        <row r="1924">
          <cell r="M1924">
            <v>213570151.53</v>
          </cell>
        </row>
        <row r="1925">
          <cell r="M1925">
            <v>1901662.28</v>
          </cell>
        </row>
        <row r="1926">
          <cell r="M1926">
            <v>41968965.75</v>
          </cell>
        </row>
        <row r="1927">
          <cell r="M1927">
            <v>-41968965.75</v>
          </cell>
        </row>
        <row r="1928">
          <cell r="M1928">
            <v>10580657.050000001</v>
          </cell>
        </row>
        <row r="1929">
          <cell r="M1929">
            <v>56867497.420000002</v>
          </cell>
        </row>
        <row r="1930">
          <cell r="M1930">
            <v>33695554.079999998</v>
          </cell>
        </row>
        <row r="1931">
          <cell r="M1931">
            <v>1092873.49</v>
          </cell>
        </row>
        <row r="1932">
          <cell r="M1932">
            <v>3025380.69</v>
          </cell>
        </row>
        <row r="1933">
          <cell r="M1933">
            <v>25417.89</v>
          </cell>
        </row>
        <row r="1934">
          <cell r="M1934">
            <v>19313940.73</v>
          </cell>
        </row>
        <row r="1935">
          <cell r="M1935">
            <v>1146358</v>
          </cell>
        </row>
        <row r="1936">
          <cell r="M1936">
            <v>459013.6</v>
          </cell>
        </row>
        <row r="1937">
          <cell r="M1937">
            <v>378024.77</v>
          </cell>
        </row>
        <row r="1938">
          <cell r="M1938">
            <v>379954.01</v>
          </cell>
        </row>
        <row r="1939">
          <cell r="M1939">
            <v>5486964.9500000002</v>
          </cell>
        </row>
        <row r="1940">
          <cell r="M1940">
            <v>3002082.77</v>
          </cell>
        </row>
        <row r="1941">
          <cell r="M1941">
            <v>2645552.67</v>
          </cell>
        </row>
        <row r="1942">
          <cell r="M1942">
            <v>772992.14</v>
          </cell>
        </row>
        <row r="1943">
          <cell r="M1943">
            <v>5734733.7999999998</v>
          </cell>
        </row>
        <row r="1944">
          <cell r="M1944">
            <v>33861302.549999997</v>
          </cell>
        </row>
        <row r="1945">
          <cell r="M1945">
            <v>1089859.45</v>
          </cell>
        </row>
        <row r="1946">
          <cell r="M1946">
            <v>43397.56</v>
          </cell>
        </row>
        <row r="1947">
          <cell r="M1947">
            <v>19295755.16</v>
          </cell>
        </row>
        <row r="1948">
          <cell r="M1948">
            <v>33572584.399999999</v>
          </cell>
        </row>
        <row r="1949">
          <cell r="M1949">
            <v>16334.54</v>
          </cell>
        </row>
        <row r="1950">
          <cell r="M1950">
            <v>5792849.2199999997</v>
          </cell>
        </row>
        <row r="1951">
          <cell r="M1951">
            <v>104567706.3</v>
          </cell>
        </row>
        <row r="1952">
          <cell r="M1952">
            <v>13883918.689999999</v>
          </cell>
        </row>
        <row r="1953">
          <cell r="M1953">
            <v>181930321.56999999</v>
          </cell>
        </row>
        <row r="1954">
          <cell r="M1954">
            <v>126953942.62</v>
          </cell>
        </row>
        <row r="1955">
          <cell r="M1955">
            <v>253535236.31</v>
          </cell>
        </row>
        <row r="1956">
          <cell r="M1956">
            <v>375362188.20999998</v>
          </cell>
        </row>
        <row r="1957">
          <cell r="M1957">
            <v>-249384</v>
          </cell>
        </row>
        <row r="1958">
          <cell r="M1958">
            <v>-6083847.3799999999</v>
          </cell>
        </row>
        <row r="1959">
          <cell r="M1959">
            <v>-71003318.849999994</v>
          </cell>
        </row>
        <row r="1960">
          <cell r="M1960">
            <v>-87270604.439999998</v>
          </cell>
        </row>
        <row r="1961">
          <cell r="M1961">
            <v>-21283099.399999999</v>
          </cell>
        </row>
        <row r="1962">
          <cell r="M1962">
            <v>-2299030.16</v>
          </cell>
        </row>
        <row r="1963">
          <cell r="M1963">
            <v>-1065953.95</v>
          </cell>
        </row>
        <row r="1964">
          <cell r="M1964">
            <v>-29276221.140000001</v>
          </cell>
        </row>
        <row r="1965">
          <cell r="M1965">
            <v>-9439062.9900000002</v>
          </cell>
        </row>
        <row r="1966">
          <cell r="M1966">
            <v>-104130977.09</v>
          </cell>
        </row>
        <row r="1967">
          <cell r="M1967">
            <v>-262019046.93000001</v>
          </cell>
        </row>
        <row r="1968">
          <cell r="M1968">
            <v>-15168066.23</v>
          </cell>
        </row>
        <row r="1969">
          <cell r="M1969">
            <v>-193129456.19</v>
          </cell>
        </row>
        <row r="1970">
          <cell r="M1970">
            <v>-10746645.300000001</v>
          </cell>
        </row>
        <row r="1971">
          <cell r="M1971">
            <v>-226388343.50999999</v>
          </cell>
        </row>
        <row r="1972">
          <cell r="M1972">
            <v>557446.77</v>
          </cell>
        </row>
        <row r="1973">
          <cell r="M1973">
            <v>-14679000</v>
          </cell>
        </row>
        <row r="1974">
          <cell r="M1974">
            <v>7585416.7199999997</v>
          </cell>
        </row>
        <row r="1975">
          <cell r="M1975">
            <v>2663108.86</v>
          </cell>
        </row>
        <row r="1976">
          <cell r="M1976">
            <v>-102104497.98000009</v>
          </cell>
        </row>
        <row r="1977">
          <cell r="M1977">
            <v>5674844.1600000001</v>
          </cell>
        </row>
        <row r="1978">
          <cell r="M1978">
            <v>-326.47000000000003</v>
          </cell>
        </row>
        <row r="1979">
          <cell r="M1979">
            <v>5674517.6900000004</v>
          </cell>
        </row>
        <row r="1980">
          <cell r="M1980">
            <v>1063260</v>
          </cell>
        </row>
        <row r="1981">
          <cell r="M1981">
            <v>9189.08</v>
          </cell>
        </row>
        <row r="1982">
          <cell r="M1982">
            <v>372879.71</v>
          </cell>
        </row>
        <row r="1983">
          <cell r="M1983">
            <v>388500</v>
          </cell>
        </row>
        <row r="1984">
          <cell r="M1984">
            <v>9215025</v>
          </cell>
        </row>
        <row r="1985">
          <cell r="M1985">
            <v>253308</v>
          </cell>
        </row>
        <row r="1986">
          <cell r="M1986">
            <v>3652548.75</v>
          </cell>
        </row>
        <row r="1987">
          <cell r="M1987">
            <v>14429160</v>
          </cell>
        </row>
        <row r="1988">
          <cell r="M1988">
            <v>1959300</v>
          </cell>
        </row>
        <row r="1989">
          <cell r="M1989">
            <v>3453266.25</v>
          </cell>
        </row>
        <row r="1990">
          <cell r="M1990">
            <v>32377603.5</v>
          </cell>
        </row>
        <row r="1991">
          <cell r="M1991">
            <v>49705771.5</v>
          </cell>
        </row>
        <row r="1992">
          <cell r="M1992">
            <v>-54467910</v>
          </cell>
        </row>
        <row r="1993">
          <cell r="M1993">
            <v>-40043750</v>
          </cell>
        </row>
        <row r="1994">
          <cell r="M1994">
            <v>6165836.8499999996</v>
          </cell>
        </row>
        <row r="1995">
          <cell r="M1995">
            <v>4893794.58</v>
          </cell>
        </row>
        <row r="1996">
          <cell r="M1996">
            <v>55675072.259999998</v>
          </cell>
        </row>
        <row r="1997">
          <cell r="M1997">
            <v>3802513.92</v>
          </cell>
        </row>
        <row r="1998">
          <cell r="M1998">
            <v>4150</v>
          </cell>
        </row>
        <row r="1999">
          <cell r="M1999">
            <v>1500</v>
          </cell>
        </row>
        <row r="2000">
          <cell r="M2000">
            <v>5150</v>
          </cell>
        </row>
        <row r="2001">
          <cell r="M2001">
            <v>80285.14</v>
          </cell>
        </row>
        <row r="2002">
          <cell r="M2002">
            <v>78859.09</v>
          </cell>
        </row>
        <row r="2003">
          <cell r="M2003">
            <v>-388500</v>
          </cell>
        </row>
        <row r="2004">
          <cell r="M2004">
            <v>1419873.63</v>
          </cell>
        </row>
        <row r="2005">
          <cell r="M2005">
            <v>-2154000</v>
          </cell>
        </row>
        <row r="2006">
          <cell r="M2006">
            <v>-5569128</v>
          </cell>
        </row>
        <row r="2007">
          <cell r="M2007">
            <v>-24088838.399999999</v>
          </cell>
        </row>
        <row r="2008">
          <cell r="M2008">
            <v>-3706852.5</v>
          </cell>
        </row>
        <row r="2009">
          <cell r="M2009">
            <v>-17095954.5</v>
          </cell>
        </row>
        <row r="2010">
          <cell r="M2010">
            <v>-368642.28</v>
          </cell>
        </row>
        <row r="2011">
          <cell r="M2011">
            <v>-3798411.36</v>
          </cell>
        </row>
        <row r="2012">
          <cell r="M2012">
            <v>-8980537.5</v>
          </cell>
        </row>
        <row r="2013">
          <cell r="M2013">
            <v>-151525</v>
          </cell>
        </row>
        <row r="2014">
          <cell r="M2014">
            <v>-1071675</v>
          </cell>
        </row>
        <row r="2015">
          <cell r="M2015">
            <v>-253080</v>
          </cell>
        </row>
        <row r="2016">
          <cell r="M2016">
            <v>-3796425</v>
          </cell>
        </row>
        <row r="2017">
          <cell r="M2017">
            <v>-4104950</v>
          </cell>
        </row>
        <row r="2018">
          <cell r="M2018">
            <v>-16129250</v>
          </cell>
        </row>
        <row r="2019">
          <cell r="M2019">
            <v>-35128710</v>
          </cell>
        </row>
        <row r="2020">
          <cell r="M2020">
            <v>-4300000</v>
          </cell>
        </row>
        <row r="2021">
          <cell r="M2021">
            <v>-7578750</v>
          </cell>
        </row>
        <row r="2022">
          <cell r="M2022">
            <v>-7971531.5999999996</v>
          </cell>
        </row>
        <row r="2023">
          <cell r="M2023">
            <v>-1251667.2</v>
          </cell>
        </row>
        <row r="2024">
          <cell r="M2024">
            <v>38468925</v>
          </cell>
        </row>
        <row r="2025">
          <cell r="M2025">
            <v>-42154500</v>
          </cell>
        </row>
        <row r="2026">
          <cell r="M2026">
            <v>3949803</v>
          </cell>
        </row>
        <row r="2027">
          <cell r="M2027">
            <v>-4324190</v>
          </cell>
        </row>
        <row r="2028">
          <cell r="M2028">
            <v>-57453203.080000013</v>
          </cell>
        </row>
        <row r="2029">
          <cell r="M2029">
            <v>1674179.9</v>
          </cell>
        </row>
        <row r="2030">
          <cell r="M2030">
            <v>5438.16</v>
          </cell>
        </row>
        <row r="2031">
          <cell r="M2031">
            <v>2976900</v>
          </cell>
        </row>
        <row r="2032">
          <cell r="M2032">
            <v>9887454.3800000008</v>
          </cell>
        </row>
        <row r="2033">
          <cell r="M2033">
            <v>2400</v>
          </cell>
        </row>
        <row r="2034">
          <cell r="M2034">
            <v>34034</v>
          </cell>
        </row>
        <row r="2035">
          <cell r="M2035">
            <v>4150</v>
          </cell>
        </row>
        <row r="2036">
          <cell r="M2036">
            <v>-2437691.2000000002</v>
          </cell>
        </row>
        <row r="2037">
          <cell r="M2037">
            <v>-2400106.5</v>
          </cell>
        </row>
        <row r="2038">
          <cell r="M2038">
            <v>38339.379999999997</v>
          </cell>
        </row>
        <row r="2039">
          <cell r="M2039">
            <v>9785098.1200000029</v>
          </cell>
        </row>
        <row r="2040">
          <cell r="M2040">
            <v>-313230</v>
          </cell>
        </row>
        <row r="2041">
          <cell r="M2041">
            <v>-313230</v>
          </cell>
        </row>
        <row r="2042">
          <cell r="M2042">
            <v>-1431202.5</v>
          </cell>
        </row>
        <row r="2043">
          <cell r="M2043">
            <v>-1431202.5</v>
          </cell>
        </row>
        <row r="2044">
          <cell r="M2044">
            <v>-356327.29</v>
          </cell>
        </row>
        <row r="2045">
          <cell r="M2045">
            <v>-2117330.58</v>
          </cell>
        </row>
        <row r="2046">
          <cell r="M2046">
            <v>-4827853.8</v>
          </cell>
        </row>
        <row r="2047">
          <cell r="M2047">
            <v>918808.89</v>
          </cell>
        </row>
        <row r="2048">
          <cell r="M2048">
            <v>832943.16</v>
          </cell>
        </row>
        <row r="2049">
          <cell r="M2049">
            <v>421903.82</v>
          </cell>
        </row>
        <row r="2050">
          <cell r="M2050">
            <v>369474.85</v>
          </cell>
        </row>
        <row r="2051">
          <cell r="M2051">
            <v>368676</v>
          </cell>
        </row>
        <row r="2052">
          <cell r="M2052">
            <v>391777</v>
          </cell>
        </row>
        <row r="2053">
          <cell r="M2053">
            <v>73980.740000000005</v>
          </cell>
        </row>
        <row r="2054">
          <cell r="M2054">
            <v>1764238.18</v>
          </cell>
        </row>
        <row r="2055">
          <cell r="M2055">
            <v>438567</v>
          </cell>
        </row>
        <row r="2056">
          <cell r="M2056">
            <v>356338.08</v>
          </cell>
        </row>
        <row r="2057">
          <cell r="M2057">
            <v>375665.67</v>
          </cell>
        </row>
        <row r="2058">
          <cell r="M2058">
            <v>332919.71999999997</v>
          </cell>
        </row>
        <row r="2059">
          <cell r="M2059">
            <v>577766.81999999995</v>
          </cell>
        </row>
        <row r="2060">
          <cell r="M2060">
            <v>118048.65</v>
          </cell>
        </row>
        <row r="2061">
          <cell r="M2061">
            <v>716597.89</v>
          </cell>
        </row>
        <row r="2062">
          <cell r="M2062">
            <v>247115.62</v>
          </cell>
        </row>
        <row r="2063">
          <cell r="M2063">
            <v>260996.96</v>
          </cell>
        </row>
        <row r="2064">
          <cell r="M2064">
            <v>141753.19</v>
          </cell>
        </row>
        <row r="2065">
          <cell r="M2065">
            <v>269334.53000000003</v>
          </cell>
        </row>
        <row r="2066">
          <cell r="M2066">
            <v>-23434.68</v>
          </cell>
        </row>
        <row r="2067">
          <cell r="M2067">
            <v>-272541.53000000003</v>
          </cell>
        </row>
        <row r="2068">
          <cell r="M2068">
            <v>1379418.8899999997</v>
          </cell>
        </row>
        <row r="2069">
          <cell r="M2069">
            <v>109450.37</v>
          </cell>
        </row>
        <row r="2070">
          <cell r="M2070">
            <v>-109450.37</v>
          </cell>
        </row>
        <row r="2071">
          <cell r="M2071">
            <v>0</v>
          </cell>
        </row>
        <row r="2072">
          <cell r="M2072">
            <v>86915025.969999999</v>
          </cell>
        </row>
        <row r="2073">
          <cell r="M2073">
            <v>-23959042.329999998</v>
          </cell>
        </row>
        <row r="2074">
          <cell r="M2074">
            <v>-4596031.53</v>
          </cell>
        </row>
        <row r="2075">
          <cell r="M2075">
            <v>-5021830.25</v>
          </cell>
        </row>
        <row r="2076">
          <cell r="M2076">
            <v>-3277525.8</v>
          </cell>
        </row>
        <row r="2077">
          <cell r="M2077">
            <v>90220848.060000002</v>
          </cell>
        </row>
        <row r="2078">
          <cell r="M2078">
            <v>42380159.159999996</v>
          </cell>
        </row>
        <row r="2079">
          <cell r="M2079">
            <v>56897.51</v>
          </cell>
        </row>
        <row r="2080">
          <cell r="M2080">
            <v>36956.92</v>
          </cell>
        </row>
        <row r="2081">
          <cell r="M2081">
            <v>28441396.32</v>
          </cell>
        </row>
        <row r="2082">
          <cell r="M2082">
            <v>8869.75</v>
          </cell>
        </row>
        <row r="2083">
          <cell r="M2083">
            <v>225675.25</v>
          </cell>
        </row>
        <row r="2084">
          <cell r="M2084">
            <v>113075.13</v>
          </cell>
        </row>
        <row r="2085">
          <cell r="M2085">
            <v>114311.15</v>
          </cell>
        </row>
        <row r="2086">
          <cell r="M2086">
            <v>8865</v>
          </cell>
        </row>
        <row r="2087">
          <cell r="M2087">
            <v>38263.449999999997</v>
          </cell>
        </row>
        <row r="2088">
          <cell r="M2088">
            <v>4150</v>
          </cell>
        </row>
        <row r="2089">
          <cell r="M2089">
            <v>-96154772.299999997</v>
          </cell>
        </row>
        <row r="2090">
          <cell r="M2090">
            <v>-36611871.630000003</v>
          </cell>
        </row>
        <row r="2091">
          <cell r="M2091">
            <v>-99771485.400000006</v>
          </cell>
        </row>
        <row r="2092">
          <cell r="M2092">
            <v>-20828065.570000052</v>
          </cell>
        </row>
        <row r="2093">
          <cell r="M2093">
            <v>1978287</v>
          </cell>
        </row>
        <row r="2094">
          <cell r="M2094">
            <v>3471765.11</v>
          </cell>
        </row>
        <row r="2095">
          <cell r="M2095">
            <v>1997750.37</v>
          </cell>
        </row>
        <row r="2096">
          <cell r="M2096">
            <v>7447802.4799999995</v>
          </cell>
        </row>
        <row r="2097">
          <cell r="M2097">
            <v>11252850</v>
          </cell>
        </row>
        <row r="2098">
          <cell r="M2098">
            <v>15744</v>
          </cell>
        </row>
        <row r="2099">
          <cell r="M2099">
            <v>5267.5</v>
          </cell>
        </row>
        <row r="2100">
          <cell r="M2100">
            <v>30122</v>
          </cell>
        </row>
        <row r="2101">
          <cell r="M2101">
            <v>4150</v>
          </cell>
        </row>
        <row r="2102">
          <cell r="M2102">
            <v>11308133.5</v>
          </cell>
        </row>
        <row r="2103">
          <cell r="M2103">
            <v>-19592980</v>
          </cell>
        </row>
        <row r="2104">
          <cell r="M2104">
            <v>-56064250</v>
          </cell>
        </row>
        <row r="2105">
          <cell r="M2105">
            <v>-75657230</v>
          </cell>
        </row>
        <row r="2106">
          <cell r="M2106">
            <v>1074304.8600000001</v>
          </cell>
        </row>
        <row r="2107">
          <cell r="M2107">
            <v>5150</v>
          </cell>
        </row>
        <row r="2108">
          <cell r="M2108">
            <v>1079454.8600000001</v>
          </cell>
        </row>
        <row r="2109">
          <cell r="M2109">
            <v>4534139.5</v>
          </cell>
        </row>
        <row r="2110">
          <cell r="M2110">
            <v>12157.79</v>
          </cell>
        </row>
        <row r="2111">
          <cell r="M2111">
            <v>6549251.9100000001</v>
          </cell>
        </row>
        <row r="2112">
          <cell r="M2112">
            <v>3650</v>
          </cell>
        </row>
        <row r="2113">
          <cell r="M2113">
            <v>1650</v>
          </cell>
        </row>
        <row r="2114">
          <cell r="M2114">
            <v>19110.18</v>
          </cell>
        </row>
        <row r="2115">
          <cell r="M2115">
            <v>15376.38</v>
          </cell>
        </row>
        <row r="2116">
          <cell r="M2116">
            <v>-2276012.13</v>
          </cell>
        </row>
        <row r="2117">
          <cell r="M2117">
            <v>-9723250</v>
          </cell>
        </row>
        <row r="2118">
          <cell r="M2118">
            <v>-4051500</v>
          </cell>
        </row>
        <row r="2119">
          <cell r="M2119">
            <v>-4915426.370000001</v>
          </cell>
        </row>
        <row r="2120">
          <cell r="M2120">
            <v>4084737.9</v>
          </cell>
        </row>
        <row r="2121">
          <cell r="M2121">
            <v>3061689</v>
          </cell>
        </row>
        <row r="2122">
          <cell r="M2122">
            <v>1267684.67</v>
          </cell>
        </row>
        <row r="2123">
          <cell r="M2123">
            <v>-3248608.14</v>
          </cell>
        </row>
        <row r="2124">
          <cell r="M2124">
            <v>8499.85</v>
          </cell>
        </row>
        <row r="2125">
          <cell r="M2125">
            <v>-1298384.8</v>
          </cell>
        </row>
        <row r="2126">
          <cell r="M2126">
            <v>-4217482.4000000004</v>
          </cell>
        </row>
        <row r="2127">
          <cell r="M2127">
            <v>-341863.92000000086</v>
          </cell>
        </row>
        <row r="2128">
          <cell r="M2128">
            <v>3385851597.1799998</v>
          </cell>
        </row>
        <row r="2129">
          <cell r="M2129">
            <v>-4251923.53</v>
          </cell>
        </row>
        <row r="2130">
          <cell r="M2130">
            <v>-112264210.88</v>
          </cell>
        </row>
        <row r="2131">
          <cell r="M2131">
            <v>-90057954.239999995</v>
          </cell>
        </row>
        <row r="2132">
          <cell r="M2132">
            <v>-5467069.0800000001</v>
          </cell>
        </row>
        <row r="2133">
          <cell r="M2133">
            <v>-37809707.979999997</v>
          </cell>
        </row>
        <row r="2134">
          <cell r="M2134">
            <v>-593060.98</v>
          </cell>
        </row>
        <row r="2135">
          <cell r="M2135">
            <v>-56049853.880000003</v>
          </cell>
        </row>
        <row r="2136">
          <cell r="M2136">
            <v>-368631</v>
          </cell>
        </row>
        <row r="2137">
          <cell r="M2137">
            <v>-17321587.5</v>
          </cell>
        </row>
        <row r="2138">
          <cell r="M2138">
            <v>-96022440</v>
          </cell>
        </row>
        <row r="2139">
          <cell r="M2139">
            <v>-76106495.870000005</v>
          </cell>
        </row>
        <row r="2140">
          <cell r="M2140">
            <v>-5630850</v>
          </cell>
        </row>
        <row r="2141">
          <cell r="M2141">
            <v>17547457.5</v>
          </cell>
        </row>
        <row r="2142">
          <cell r="M2142">
            <v>17466129.75</v>
          </cell>
        </row>
        <row r="2143">
          <cell r="M2143">
            <v>-638382.5</v>
          </cell>
        </row>
        <row r="2144">
          <cell r="M2144">
            <v>6858350.4000000004</v>
          </cell>
        </row>
        <row r="2145">
          <cell r="M2145">
            <v>37544863.399999999</v>
          </cell>
        </row>
        <row r="2146">
          <cell r="M2146">
            <v>10076717.199999999</v>
          </cell>
        </row>
        <row r="2147">
          <cell r="M2147">
            <v>9387831.1999999993</v>
          </cell>
        </row>
        <row r="2148">
          <cell r="M2148">
            <v>18045126</v>
          </cell>
        </row>
        <row r="2149">
          <cell r="M2149">
            <v>11562177</v>
          </cell>
        </row>
        <row r="2150">
          <cell r="M2150">
            <v>3569825.6</v>
          </cell>
        </row>
        <row r="2151">
          <cell r="M2151">
            <v>1166169.3999999999</v>
          </cell>
        </row>
        <row r="2152">
          <cell r="M2152">
            <v>43317430.200000003</v>
          </cell>
        </row>
        <row r="2153">
          <cell r="M2153">
            <v>8664199.5</v>
          </cell>
        </row>
        <row r="2154">
          <cell r="M2154">
            <v>13533844.5</v>
          </cell>
        </row>
        <row r="2155">
          <cell r="M2155">
            <v>5776133</v>
          </cell>
        </row>
        <row r="2156">
          <cell r="M2156">
            <v>3442426.9</v>
          </cell>
        </row>
        <row r="2157">
          <cell r="M2157">
            <v>13533844.5</v>
          </cell>
        </row>
        <row r="2158">
          <cell r="M2158">
            <v>22556406.399999999</v>
          </cell>
        </row>
        <row r="2159">
          <cell r="M2159">
            <v>7040873.4000000004</v>
          </cell>
        </row>
        <row r="2160">
          <cell r="M2160">
            <v>8892269.0999999996</v>
          </cell>
        </row>
        <row r="2161">
          <cell r="M2161">
            <v>10287525.6</v>
          </cell>
        </row>
        <row r="2162">
          <cell r="M2162">
            <v>428792.1</v>
          </cell>
        </row>
        <row r="2163">
          <cell r="M2163">
            <v>17568829.300000001</v>
          </cell>
        </row>
        <row r="2164">
          <cell r="M2164">
            <v>81562932.849999994</v>
          </cell>
        </row>
        <row r="2165">
          <cell r="M2165">
            <v>12234439.93</v>
          </cell>
        </row>
        <row r="2166">
          <cell r="M2166">
            <v>18126630</v>
          </cell>
        </row>
        <row r="2167">
          <cell r="M2167">
            <v>36775107.799999997</v>
          </cell>
        </row>
        <row r="2168">
          <cell r="M2168">
            <v>37148276.5</v>
          </cell>
        </row>
        <row r="2169">
          <cell r="M2169">
            <v>5572241.4800000004</v>
          </cell>
        </row>
        <row r="2170">
          <cell r="M2170">
            <v>55290631.850000001</v>
          </cell>
        </row>
        <row r="2171">
          <cell r="M2171">
            <v>-55290631.850000001</v>
          </cell>
        </row>
        <row r="2172">
          <cell r="M2172">
            <v>8178247.4299999997</v>
          </cell>
        </row>
        <row r="2173">
          <cell r="M2173">
            <v>-8178247.4299999997</v>
          </cell>
        </row>
        <row r="2174">
          <cell r="M2174">
            <v>4251923.53</v>
          </cell>
        </row>
        <row r="2175">
          <cell r="M2175">
            <v>495672163.39999998</v>
          </cell>
        </row>
        <row r="2176">
          <cell r="M2176">
            <v>5693253.6299999999</v>
          </cell>
        </row>
        <row r="2177">
          <cell r="M2177">
            <v>-5693253.6299999999</v>
          </cell>
        </row>
        <row r="2178">
          <cell r="M2178">
            <v>17522816.300000001</v>
          </cell>
        </row>
        <row r="2179">
          <cell r="M2179">
            <v>8664769.3000000007</v>
          </cell>
        </row>
        <row r="2180">
          <cell r="M2180">
            <v>3729987.8</v>
          </cell>
        </row>
        <row r="2181">
          <cell r="M2181">
            <v>15116071.300000001</v>
          </cell>
        </row>
        <row r="2182">
          <cell r="M2182">
            <v>9388449.4000000004</v>
          </cell>
        </row>
        <row r="2183">
          <cell r="M2183">
            <v>11562938.199999999</v>
          </cell>
        </row>
        <row r="2184">
          <cell r="M2184">
            <v>37547336.200000003</v>
          </cell>
        </row>
        <row r="2185">
          <cell r="M2185">
            <v>333740</v>
          </cell>
        </row>
        <row r="2186">
          <cell r="M2186">
            <v>277090</v>
          </cell>
        </row>
        <row r="2187">
          <cell r="M2187">
            <v>13534735.5</v>
          </cell>
        </row>
        <row r="2188">
          <cell r="M2188">
            <v>35928357.299999997</v>
          </cell>
        </row>
        <row r="2189">
          <cell r="M2189">
            <v>18145611</v>
          </cell>
        </row>
        <row r="2190">
          <cell r="M2190">
            <v>27069916.5</v>
          </cell>
        </row>
        <row r="2191">
          <cell r="M2191">
            <v>75825724.700000003</v>
          </cell>
        </row>
        <row r="2192">
          <cell r="M2192">
            <v>14450430.5</v>
          </cell>
        </row>
        <row r="2193">
          <cell r="M2193">
            <v>43324548.299999997</v>
          </cell>
        </row>
        <row r="2194">
          <cell r="M2194">
            <v>5776608.2000000002</v>
          </cell>
        </row>
        <row r="2195">
          <cell r="M2195">
            <v>4700906.0999999996</v>
          </cell>
        </row>
        <row r="2196">
          <cell r="M2196">
            <v>7041453.0999999996</v>
          </cell>
        </row>
        <row r="2197">
          <cell r="M2197">
            <v>3429457.9</v>
          </cell>
        </row>
        <row r="2198">
          <cell r="M2198">
            <v>13534957.699999999</v>
          </cell>
        </row>
        <row r="2199">
          <cell r="M2199">
            <v>6858914.7000000002</v>
          </cell>
        </row>
        <row r="2200">
          <cell r="M2200">
            <v>113150000</v>
          </cell>
        </row>
        <row r="2201">
          <cell r="M2201">
            <v>20300694.100000001</v>
          </cell>
        </row>
        <row r="2202">
          <cell r="M2202">
            <v>5282193.9000000004</v>
          </cell>
        </row>
        <row r="2203">
          <cell r="M2203">
            <v>122202000</v>
          </cell>
        </row>
        <row r="2204">
          <cell r="M2204">
            <v>87179021.079999998</v>
          </cell>
        </row>
        <row r="2205">
          <cell r="M2205">
            <v>-43546920.799999997</v>
          </cell>
        </row>
        <row r="2206">
          <cell r="M2206">
            <v>-190187511</v>
          </cell>
        </row>
        <row r="2207">
          <cell r="M2207">
            <v>-49885220</v>
          </cell>
        </row>
        <row r="2208">
          <cell r="M2208">
            <v>-49885220</v>
          </cell>
        </row>
        <row r="2209">
          <cell r="M2209">
            <v>-31373760</v>
          </cell>
        </row>
        <row r="2210">
          <cell r="M2210">
            <v>-10051888.140000001</v>
          </cell>
        </row>
        <row r="2211">
          <cell r="M2211">
            <v>-5552194.25</v>
          </cell>
        </row>
        <row r="2212">
          <cell r="M2212">
            <v>-375609630</v>
          </cell>
        </row>
        <row r="2213">
          <cell r="M2213">
            <v>-180754420</v>
          </cell>
        </row>
        <row r="2214">
          <cell r="M2214">
            <v>-506570838.30000001</v>
          </cell>
        </row>
        <row r="2215">
          <cell r="M2215">
            <v>-22067640</v>
          </cell>
        </row>
        <row r="2216">
          <cell r="M2216">
            <v>-24017940</v>
          </cell>
        </row>
        <row r="2217">
          <cell r="M2217">
            <v>-17241288.75</v>
          </cell>
        </row>
        <row r="2218">
          <cell r="M2218">
            <v>-10387927</v>
          </cell>
        </row>
        <row r="2219">
          <cell r="M2219">
            <v>-15694271.1</v>
          </cell>
        </row>
        <row r="2220">
          <cell r="M2220">
            <v>-6736095</v>
          </cell>
        </row>
        <row r="2221">
          <cell r="M2221">
            <v>-83126511.900000006</v>
          </cell>
        </row>
        <row r="2222">
          <cell r="M2222">
            <v>-26944380</v>
          </cell>
        </row>
        <row r="2223">
          <cell r="M2223">
            <v>-59340292.200000003</v>
          </cell>
        </row>
        <row r="2224">
          <cell r="M2224">
            <v>-5886468</v>
          </cell>
        </row>
        <row r="2225">
          <cell r="M2225">
            <v>-3924312</v>
          </cell>
        </row>
        <row r="2226">
          <cell r="M2226">
            <v>-3360555</v>
          </cell>
        </row>
        <row r="2227">
          <cell r="M2227">
            <v>-81743452.769999996</v>
          </cell>
        </row>
        <row r="2228">
          <cell r="M2228">
            <v>-2963143.2</v>
          </cell>
        </row>
        <row r="2229">
          <cell r="M2229">
            <v>-3659119.19</v>
          </cell>
        </row>
        <row r="2230">
          <cell r="M2230">
            <v>-5865600</v>
          </cell>
        </row>
        <row r="2231">
          <cell r="M2231">
            <v>-91246176</v>
          </cell>
        </row>
        <row r="2232">
          <cell r="M2232">
            <v>-57476563.200000003</v>
          </cell>
        </row>
        <row r="2233">
          <cell r="M2233">
            <v>-3173289.6</v>
          </cell>
        </row>
        <row r="2234">
          <cell r="M2234">
            <v>-5414400</v>
          </cell>
        </row>
        <row r="2235">
          <cell r="M2235">
            <v>-99936288</v>
          </cell>
        </row>
        <row r="2236">
          <cell r="M2236">
            <v>-2963143.2</v>
          </cell>
        </row>
        <row r="2237">
          <cell r="M2237">
            <v>177846423.69999999</v>
          </cell>
        </row>
        <row r="2238">
          <cell r="M2238">
            <v>2686019061.3600006</v>
          </cell>
        </row>
        <row r="2239">
          <cell r="M2239">
            <v>-2299725.4900000002</v>
          </cell>
        </row>
        <row r="2240">
          <cell r="M2240">
            <v>-537000</v>
          </cell>
        </row>
        <row r="2241">
          <cell r="M2241">
            <v>-287692.38</v>
          </cell>
        </row>
        <row r="2242">
          <cell r="M2242">
            <v>-389115.6</v>
          </cell>
        </row>
        <row r="2243">
          <cell r="M2243">
            <v>8258129.8499999996</v>
          </cell>
        </row>
        <row r="2244">
          <cell r="M2244">
            <v>3092000</v>
          </cell>
        </row>
        <row r="2245">
          <cell r="M2245">
            <v>2174685.58</v>
          </cell>
        </row>
        <row r="2246">
          <cell r="M2246">
            <v>-7836596.3799999999</v>
          </cell>
        </row>
        <row r="2247">
          <cell r="M2247">
            <v>2174685.5799999991</v>
          </cell>
        </row>
        <row r="2248">
          <cell r="M2248">
            <v>-8605942.6699999999</v>
          </cell>
        </row>
        <row r="2249">
          <cell r="M2249">
            <v>-5458151.25</v>
          </cell>
        </row>
        <row r="2250">
          <cell r="M2250">
            <v>-14064093.92</v>
          </cell>
        </row>
        <row r="2251">
          <cell r="M2251">
            <v>1911025.95</v>
          </cell>
        </row>
        <row r="2252">
          <cell r="M2252">
            <v>-3822051.9</v>
          </cell>
        </row>
        <row r="2253">
          <cell r="M2253">
            <v>1911025.95</v>
          </cell>
        </row>
        <row r="2254">
          <cell r="M2254">
            <v>475157.33</v>
          </cell>
        </row>
        <row r="2255">
          <cell r="M2255">
            <v>-869940</v>
          </cell>
        </row>
        <row r="2256">
          <cell r="M2256">
            <v>-869940</v>
          </cell>
        </row>
        <row r="2257">
          <cell r="M2257">
            <v>-1264722.67</v>
          </cell>
        </row>
        <row r="2258">
          <cell r="M2258">
            <v>4300000</v>
          </cell>
        </row>
        <row r="2259">
          <cell r="M2259">
            <v>4300000</v>
          </cell>
        </row>
        <row r="2260">
          <cell r="M2260">
            <v>1262342</v>
          </cell>
        </row>
        <row r="2261">
          <cell r="M2261">
            <v>-1265599.8600000001</v>
          </cell>
        </row>
        <row r="2262">
          <cell r="M2262">
            <v>-3257.8600000001024</v>
          </cell>
        </row>
        <row r="2263">
          <cell r="M2263">
            <v>10152060</v>
          </cell>
        </row>
        <row r="2264">
          <cell r="M2264">
            <v>69834191.540000007</v>
          </cell>
        </row>
        <row r="2265">
          <cell r="M2265">
            <v>-4981344.1500000004</v>
          </cell>
        </row>
        <row r="2266">
          <cell r="M2266">
            <v>-49671178.659999996</v>
          </cell>
        </row>
        <row r="2267">
          <cell r="M2267">
            <v>-43998675</v>
          </cell>
        </row>
        <row r="2268">
          <cell r="M2268">
            <v>-18664946.269999996</v>
          </cell>
        </row>
        <row r="2269">
          <cell r="M2269">
            <v>-5099.3500000000004</v>
          </cell>
        </row>
        <row r="2270">
          <cell r="M2270">
            <v>-5099.3500000000004</v>
          </cell>
        </row>
        <row r="2271">
          <cell r="M2271">
            <v>129120</v>
          </cell>
        </row>
        <row r="2272">
          <cell r="M2272">
            <v>-128880</v>
          </cell>
        </row>
        <row r="2273">
          <cell r="M2273">
            <v>3042642</v>
          </cell>
        </row>
        <row r="2274">
          <cell r="M2274">
            <v>-3150296</v>
          </cell>
        </row>
        <row r="2275">
          <cell r="M2275">
            <v>-107414</v>
          </cell>
        </row>
        <row r="2276">
          <cell r="M2276">
            <v>266626.94</v>
          </cell>
        </row>
        <row r="2277">
          <cell r="M2277">
            <v>-239024</v>
          </cell>
        </row>
        <row r="2278">
          <cell r="M2278">
            <v>-236720</v>
          </cell>
        </row>
        <row r="2279">
          <cell r="M2279">
            <v>-2442937.5</v>
          </cell>
        </row>
        <row r="2280">
          <cell r="M2280">
            <v>-2652054.56</v>
          </cell>
        </row>
        <row r="2281">
          <cell r="M2281">
            <v>3892590</v>
          </cell>
        </row>
        <row r="2282">
          <cell r="M2282">
            <v>-976179.95</v>
          </cell>
        </row>
        <row r="2283">
          <cell r="M2283">
            <v>-16.66</v>
          </cell>
        </row>
        <row r="2284">
          <cell r="M2284">
            <v>-3896100</v>
          </cell>
        </row>
        <row r="2285">
          <cell r="M2285">
            <v>-979706.61000000034</v>
          </cell>
        </row>
        <row r="2286">
          <cell r="M2286">
            <v>4483725</v>
          </cell>
        </row>
        <row r="2287">
          <cell r="M2287">
            <v>13236075</v>
          </cell>
        </row>
        <row r="2288">
          <cell r="M2288">
            <v>-2313400</v>
          </cell>
        </row>
        <row r="2289">
          <cell r="M2289">
            <v>7349775</v>
          </cell>
        </row>
        <row r="2290">
          <cell r="M2290">
            <v>2397250</v>
          </cell>
        </row>
        <row r="2291">
          <cell r="M2291">
            <v>20824362.5</v>
          </cell>
        </row>
        <row r="2292">
          <cell r="M2292">
            <v>-14410792.68</v>
          </cell>
        </row>
        <row r="2293">
          <cell r="M2293">
            <v>14491150.26</v>
          </cell>
        </row>
        <row r="2294">
          <cell r="M2294">
            <v>4477565.21</v>
          </cell>
        </row>
        <row r="2295">
          <cell r="M2295">
            <v>10694351.4</v>
          </cell>
        </row>
        <row r="2296">
          <cell r="M2296">
            <v>15458823.220000001</v>
          </cell>
        </row>
        <row r="2297">
          <cell r="M2297">
            <v>15458823.220000001</v>
          </cell>
        </row>
        <row r="2298">
          <cell r="M2298">
            <v>19085721.93</v>
          </cell>
        </row>
        <row r="2299">
          <cell r="M2299">
            <v>19085721.93</v>
          </cell>
        </row>
        <row r="2300">
          <cell r="M2300">
            <v>1616646.45</v>
          </cell>
        </row>
        <row r="2301">
          <cell r="M2301">
            <v>8477653.5899999999</v>
          </cell>
        </row>
        <row r="2302">
          <cell r="M2302">
            <v>-10052259.92</v>
          </cell>
        </row>
        <row r="2303">
          <cell r="M2303">
            <v>10178310</v>
          </cell>
        </row>
        <row r="2304">
          <cell r="M2304">
            <v>-10135920</v>
          </cell>
        </row>
        <row r="2305">
          <cell r="M2305">
            <v>10168890</v>
          </cell>
        </row>
        <row r="2306">
          <cell r="M2306">
            <v>10178310</v>
          </cell>
        </row>
        <row r="2307">
          <cell r="M2307">
            <v>-12326961.6</v>
          </cell>
        </row>
        <row r="2308">
          <cell r="M2308">
            <v>45797246.149999999</v>
          </cell>
        </row>
        <row r="2309">
          <cell r="M2309">
            <v>-13283005.32</v>
          </cell>
        </row>
        <row r="2310">
          <cell r="M2310">
            <v>13326252.289999999</v>
          </cell>
        </row>
        <row r="2311">
          <cell r="M2311">
            <v>-45657219.359999999</v>
          </cell>
        </row>
        <row r="2312">
          <cell r="M2312">
            <v>12364767.32</v>
          </cell>
        </row>
        <row r="2313">
          <cell r="M2313">
            <v>-45657219.359999999</v>
          </cell>
        </row>
        <row r="2314">
          <cell r="M2314">
            <v>45797246.149999999</v>
          </cell>
        </row>
        <row r="2315">
          <cell r="M2315">
            <v>11067804.439999999</v>
          </cell>
        </row>
        <row r="2316">
          <cell r="M2316">
            <v>11016469.539999999</v>
          </cell>
        </row>
        <row r="2317">
          <cell r="M2317">
            <v>31773571.370000001</v>
          </cell>
        </row>
        <row r="2318">
          <cell r="M2318">
            <v>11071153.029999999</v>
          </cell>
        </row>
        <row r="2319">
          <cell r="M2319">
            <v>-13893300</v>
          </cell>
        </row>
        <row r="2320">
          <cell r="M2320">
            <v>16835820</v>
          </cell>
        </row>
        <row r="2321">
          <cell r="M2321">
            <v>5028489.5999999996</v>
          </cell>
        </row>
        <row r="2322">
          <cell r="M2322">
            <v>-4840038</v>
          </cell>
        </row>
        <row r="2323">
          <cell r="M2323">
            <v>-872370</v>
          </cell>
        </row>
        <row r="2324">
          <cell r="M2324">
            <v>-3489480</v>
          </cell>
        </row>
        <row r="2325">
          <cell r="M2325">
            <v>-2309100</v>
          </cell>
        </row>
        <row r="2326">
          <cell r="M2326">
            <v>-19663900</v>
          </cell>
        </row>
        <row r="2327">
          <cell r="M2327">
            <v>-19023841.399999999</v>
          </cell>
        </row>
        <row r="2328">
          <cell r="M2328">
            <v>-10135920</v>
          </cell>
        </row>
        <row r="2329">
          <cell r="M2329">
            <v>-17183022</v>
          </cell>
        </row>
        <row r="2330">
          <cell r="M2330">
            <v>-11016469.550000001</v>
          </cell>
        </row>
        <row r="2331">
          <cell r="M2331">
            <v>-11016469.550000001</v>
          </cell>
        </row>
        <row r="2332">
          <cell r="M2332">
            <v>-31685147.699999999</v>
          </cell>
        </row>
        <row r="2333">
          <cell r="M2333">
            <v>-11024916.199999999</v>
          </cell>
        </row>
        <row r="2334">
          <cell r="M2334">
            <v>-13149400</v>
          </cell>
        </row>
        <row r="2335">
          <cell r="M2335">
            <v>-10581365.6</v>
          </cell>
        </row>
        <row r="2336">
          <cell r="M2336">
            <v>-15408702</v>
          </cell>
        </row>
        <row r="2337">
          <cell r="M2337">
            <v>-15408702</v>
          </cell>
        </row>
        <row r="2338">
          <cell r="M2338">
            <v>-19023841.399999999</v>
          </cell>
        </row>
        <row r="2339">
          <cell r="M2339">
            <v>-10135920</v>
          </cell>
        </row>
        <row r="2340">
          <cell r="M2340">
            <v>-31685147.699999999</v>
          </cell>
        </row>
        <row r="2341">
          <cell r="M2341">
            <v>31788308.649999999</v>
          </cell>
        </row>
        <row r="2342">
          <cell r="M2342">
            <v>-31685147.699999999</v>
          </cell>
        </row>
        <row r="2343">
          <cell r="M2343">
            <v>31626198.59</v>
          </cell>
        </row>
        <row r="2344">
          <cell r="M2344">
            <v>-1912497.2000000104</v>
          </cell>
        </row>
        <row r="2345">
          <cell r="M2345">
            <v>145698.21</v>
          </cell>
        </row>
        <row r="2346">
          <cell r="M2346">
            <v>-7.53</v>
          </cell>
        </row>
        <row r="2347">
          <cell r="M2347">
            <v>-145698.21</v>
          </cell>
        </row>
        <row r="2348">
          <cell r="M2348">
            <v>-7.5299999999988358</v>
          </cell>
        </row>
        <row r="2349">
          <cell r="M2349">
            <v>84750141.950000003</v>
          </cell>
        </row>
        <row r="2350">
          <cell r="M2350">
            <v>-280943372.68000001</v>
          </cell>
        </row>
        <row r="2351">
          <cell r="M2351">
            <v>-196193230.73000002</v>
          </cell>
        </row>
        <row r="2352">
          <cell r="M2352">
            <v>3459555.2</v>
          </cell>
        </row>
        <row r="2353">
          <cell r="M2353">
            <v>15230497.470000001</v>
          </cell>
        </row>
        <row r="2354">
          <cell r="M2354">
            <v>1013505.08</v>
          </cell>
        </row>
        <row r="2355">
          <cell r="M2355">
            <v>-68936300.329999998</v>
          </cell>
        </row>
        <row r="2356">
          <cell r="M2356">
            <v>-19824363.75</v>
          </cell>
        </row>
        <row r="2357">
          <cell r="M2357">
            <v>-43233413.649999999</v>
          </cell>
        </row>
        <row r="2358">
          <cell r="M2358">
            <v>-6980825.3399999999</v>
          </cell>
        </row>
        <row r="2359">
          <cell r="M2359">
            <v>138555210.50999999</v>
          </cell>
        </row>
        <row r="2360">
          <cell r="M2360">
            <v>56715244.460000001</v>
          </cell>
        </row>
        <row r="2361">
          <cell r="M2361">
            <v>186061791.96000001</v>
          </cell>
        </row>
        <row r="2362">
          <cell r="M2362">
            <v>124041193.92</v>
          </cell>
        </row>
        <row r="2363">
          <cell r="M2363">
            <v>92370139.980000004</v>
          </cell>
        </row>
        <row r="2364">
          <cell r="M2364">
            <v>37739884.219999999</v>
          </cell>
        </row>
        <row r="2365">
          <cell r="M2365">
            <v>-593579652.91999996</v>
          </cell>
        </row>
        <row r="2366">
          <cell r="M2366">
            <v>-42564754.600000001</v>
          </cell>
        </row>
        <row r="2367">
          <cell r="M2367">
            <v>-119932287.78999993</v>
          </cell>
        </row>
        <row r="2368">
          <cell r="M2368">
            <v>6135766.3700000001</v>
          </cell>
        </row>
        <row r="2369">
          <cell r="M2369">
            <v>-64.44</v>
          </cell>
        </row>
        <row r="2370">
          <cell r="M2370">
            <v>-421437.6</v>
          </cell>
        </row>
        <row r="2371">
          <cell r="M2371">
            <v>5714264.3300000001</v>
          </cell>
        </row>
        <row r="2372">
          <cell r="M2372">
            <v>-2631358</v>
          </cell>
        </row>
        <row r="2373">
          <cell r="M2373">
            <v>2396834.5499999998</v>
          </cell>
        </row>
        <row r="2374">
          <cell r="M2374">
            <v>-234523.45000000019</v>
          </cell>
        </row>
        <row r="2375">
          <cell r="M2375">
            <v>12243.75</v>
          </cell>
        </row>
        <row r="2376">
          <cell r="M2376">
            <v>8224118</v>
          </cell>
        </row>
        <row r="2377">
          <cell r="M2377">
            <v>32780.82</v>
          </cell>
        </row>
        <row r="2378">
          <cell r="M2378">
            <v>840323.22</v>
          </cell>
        </row>
        <row r="2379">
          <cell r="M2379">
            <v>-534203.25</v>
          </cell>
        </row>
        <row r="2380">
          <cell r="M2380">
            <v>8105282.8499999996</v>
          </cell>
        </row>
        <row r="2381">
          <cell r="M2381">
            <v>1721243.18</v>
          </cell>
        </row>
        <row r="2382">
          <cell r="M2382">
            <v>4141084</v>
          </cell>
        </row>
        <row r="2383">
          <cell r="M2383">
            <v>1537308.6</v>
          </cell>
        </row>
        <row r="2384">
          <cell r="M2384">
            <v>12383849</v>
          </cell>
        </row>
        <row r="2385">
          <cell r="M2385">
            <v>-1552252.2</v>
          </cell>
        </row>
        <row r="2386">
          <cell r="M2386">
            <v>-1350880.48</v>
          </cell>
        </row>
        <row r="2387">
          <cell r="M2387">
            <v>-1350880.48</v>
          </cell>
        </row>
        <row r="2388">
          <cell r="M2388">
            <v>-1350880.48</v>
          </cell>
        </row>
        <row r="2389">
          <cell r="M2389">
            <v>-1349623.84</v>
          </cell>
        </row>
        <row r="2390">
          <cell r="M2390">
            <v>-1349623.84</v>
          </cell>
        </row>
        <row r="2391">
          <cell r="M2391">
            <v>25157.96</v>
          </cell>
        </row>
        <row r="2392">
          <cell r="M2392">
            <v>23005</v>
          </cell>
        </row>
        <row r="2393">
          <cell r="M2393">
            <v>8105282.8499999996</v>
          </cell>
        </row>
        <row r="2394">
          <cell r="M2394">
            <v>-6748119.2000000002</v>
          </cell>
        </row>
        <row r="2395">
          <cell r="M2395">
            <v>-1353393.74</v>
          </cell>
        </row>
        <row r="2396">
          <cell r="M2396">
            <v>28211821.720000006</v>
          </cell>
        </row>
        <row r="2397">
          <cell r="M2397">
            <v>-5596060.7999999998</v>
          </cell>
        </row>
        <row r="2398">
          <cell r="M2398">
            <v>-493884</v>
          </cell>
        </row>
        <row r="2399">
          <cell r="M2399">
            <v>-6089944.7999999998</v>
          </cell>
        </row>
        <row r="2400">
          <cell r="M2400">
            <v>4410450</v>
          </cell>
        </row>
        <row r="2401">
          <cell r="M2401">
            <v>490050</v>
          </cell>
        </row>
        <row r="2402">
          <cell r="M2402">
            <v>-4842000</v>
          </cell>
        </row>
        <row r="2403">
          <cell r="M2403">
            <v>58500</v>
          </cell>
        </row>
        <row r="2404">
          <cell r="M2404">
            <v>11468179.85</v>
          </cell>
        </row>
        <row r="2405">
          <cell r="M2405">
            <v>-11727568.85</v>
          </cell>
        </row>
        <row r="2406">
          <cell r="M2406">
            <v>3375900</v>
          </cell>
        </row>
        <row r="2407">
          <cell r="M2407">
            <v>-3326300</v>
          </cell>
        </row>
        <row r="2408">
          <cell r="M2408">
            <v>-209789</v>
          </cell>
        </row>
        <row r="2409">
          <cell r="M2409">
            <v>3969405</v>
          </cell>
        </row>
        <row r="2410">
          <cell r="M2410">
            <v>-4349700</v>
          </cell>
        </row>
      </sheetData>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CIE Q2 "/>
      <sheetName val="LR(Q2) - 2007"/>
      <sheetName val="CF 31.12.2007"/>
      <sheetName val="CF Work"/>
      <sheetName val="IS"/>
      <sheetName val="BS"/>
      <sheetName val="TB Comprison"/>
      <sheetName val="Borrwings"/>
      <sheetName val="Lease workings"/>
      <sheetName val="Share Premium"/>
      <sheetName val="TB 31.12.2007"/>
      <sheetName val="TB 30.09.2007"/>
      <sheetName val="TB 30.06.2007"/>
      <sheetName val="TB 31.12.2006"/>
      <sheetName val="OS"/>
      <sheetName val="CF"/>
      <sheetName val="CWIP Transfers"/>
      <sheetName val="Manual Ent"/>
      <sheetName val="Journal Entries"/>
      <sheetName val="ESOS Dec"/>
      <sheetName val="NET Inter C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Nine  months ended SF"/>
      <sheetName val="CIE"/>
      <sheetName val="Inter com.BS"/>
      <sheetName val="Inter com.pl"/>
      <sheetName val="Consolidated PL"/>
      <sheetName val="Consolidated BS"/>
      <sheetName val="CF "/>
      <sheetName val="manual adj"/>
      <sheetName val="CF Workings 1"/>
      <sheetName val="DTV Adjustments"/>
      <sheetName val="GW DTV"/>
      <sheetName val="DBN 2008 updated"/>
      <sheetName val="dtv 2008 lates"/>
      <sheetName val="DTV 2008"/>
      <sheetName val="DBN"/>
      <sheetName val="DBN DTV"/>
      <sheetName val="Inter Co., Receivable"/>
      <sheetName val="DBN Adjustments"/>
      <sheetName val="Forex 3Q  08"/>
      <sheetName val="long term"/>
      <sheetName val="short term"/>
      <sheetName val="CF BS"/>
      <sheetName val="CWIP sep 08"/>
      <sheetName val="Summary FA sep 08"/>
      <sheetName val="DBN sep 08"/>
      <sheetName val="DTV Sep - 2008"/>
      <sheetName val="sundry vendor"/>
      <sheetName val="overses paya. as at 30.9.2008"/>
      <sheetName val="BS"/>
      <sheetName val="esos"/>
      <sheetName val="IS"/>
      <sheetName val="TB Comprison"/>
      <sheetName val="TB 30.9.2008"/>
      <sheetName val="EPS computation 2008 - Sep"/>
      <sheetName val="Comparative sep 07"/>
      <sheetName val="Forex  07"/>
      <sheetName val="Dial_Share_Data_30-09-2008_01-0"/>
      <sheetName val="ESOS year to date"/>
      <sheetName val="TB 30 06 20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3">
          <cell r="M3">
            <v>-3675.43</v>
          </cell>
        </row>
        <row r="4">
          <cell r="M4">
            <v>-3675.43</v>
          </cell>
        </row>
        <row r="5">
          <cell r="M5">
            <v>12488447.109999999</v>
          </cell>
        </row>
        <row r="6">
          <cell r="M6">
            <v>12225417.07</v>
          </cell>
        </row>
        <row r="7">
          <cell r="M7">
            <v>-12488447.109999999</v>
          </cell>
        </row>
        <row r="8">
          <cell r="M8">
            <v>217037813.02000001</v>
          </cell>
        </row>
        <row r="9">
          <cell r="M9">
            <v>-12225417.09</v>
          </cell>
        </row>
        <row r="10">
          <cell r="M10">
            <v>-217037813.03999999</v>
          </cell>
        </row>
        <row r="11">
          <cell r="M11">
            <v>-3.9999991655349731E-2</v>
          </cell>
        </row>
        <row r="12">
          <cell r="M12">
            <v>18109848.920000002</v>
          </cell>
        </row>
        <row r="13">
          <cell r="M13">
            <v>-18151269.559999999</v>
          </cell>
        </row>
        <row r="14">
          <cell r="M14">
            <v>-11427040.6</v>
          </cell>
        </row>
        <row r="15">
          <cell r="M15">
            <v>-11468461.239999996</v>
          </cell>
        </row>
        <row r="16">
          <cell r="M16">
            <v>-48398</v>
          </cell>
        </row>
        <row r="17">
          <cell r="M17">
            <v>3820.22</v>
          </cell>
        </row>
        <row r="18">
          <cell r="M18">
            <v>-1284327.6000000001</v>
          </cell>
        </row>
        <row r="19">
          <cell r="M19">
            <v>-3210819</v>
          </cell>
        </row>
        <row r="20">
          <cell r="M20">
            <v>-5650914.75</v>
          </cell>
        </row>
        <row r="21">
          <cell r="M21">
            <v>4773112.1900000004</v>
          </cell>
        </row>
        <row r="22">
          <cell r="M22">
            <v>12156152.66</v>
          </cell>
        </row>
        <row r="23">
          <cell r="M23">
            <v>3150</v>
          </cell>
        </row>
        <row r="24">
          <cell r="M24">
            <v>28437.42</v>
          </cell>
        </row>
        <row r="25">
          <cell r="M25">
            <v>-11452434.5</v>
          </cell>
        </row>
        <row r="26">
          <cell r="M26">
            <v>-7754653.2300000004</v>
          </cell>
        </row>
        <row r="27">
          <cell r="M27">
            <v>-7466490</v>
          </cell>
        </row>
        <row r="28">
          <cell r="M28">
            <v>258000</v>
          </cell>
        </row>
        <row r="29">
          <cell r="M29">
            <v>-10487647.199999999</v>
          </cell>
        </row>
        <row r="30">
          <cell r="M30">
            <v>-56779066.030000001</v>
          </cell>
        </row>
        <row r="31">
          <cell r="M31">
            <v>78094588.650000006</v>
          </cell>
        </row>
        <row r="32">
          <cell r="M32">
            <v>-10047720</v>
          </cell>
        </row>
        <row r="33">
          <cell r="M33">
            <v>900</v>
          </cell>
        </row>
        <row r="34">
          <cell r="M34">
            <v>8809213.5</v>
          </cell>
        </row>
        <row r="35">
          <cell r="M35">
            <v>20708401.800000001</v>
          </cell>
        </row>
        <row r="36">
          <cell r="M36">
            <v>11494757</v>
          </cell>
        </row>
        <row r="37">
          <cell r="M37">
            <v>16938.439999999999</v>
          </cell>
        </row>
        <row r="38">
          <cell r="M38">
            <v>19437.919999999998</v>
          </cell>
        </row>
        <row r="39">
          <cell r="M39">
            <v>19932.169999999998</v>
          </cell>
        </row>
        <row r="40">
          <cell r="M40">
            <v>10270948.699999999</v>
          </cell>
        </row>
        <row r="41">
          <cell r="M41">
            <v>61108.19</v>
          </cell>
        </row>
        <row r="42">
          <cell r="M42">
            <v>4150</v>
          </cell>
        </row>
        <row r="43">
          <cell r="M43">
            <v>3868.8</v>
          </cell>
        </row>
        <row r="44">
          <cell r="M44">
            <v>44055.01</v>
          </cell>
        </row>
        <row r="45">
          <cell r="M45">
            <v>-1345039.92</v>
          </cell>
        </row>
        <row r="46">
          <cell r="M46">
            <v>-4643267.2</v>
          </cell>
        </row>
        <row r="47">
          <cell r="M47">
            <v>-4986101.25</v>
          </cell>
        </row>
        <row r="48">
          <cell r="M48">
            <v>-9156138.5600000005</v>
          </cell>
        </row>
        <row r="49">
          <cell r="M49">
            <v>-3549975</v>
          </cell>
        </row>
        <row r="50">
          <cell r="M50">
            <v>3549975</v>
          </cell>
        </row>
        <row r="51">
          <cell r="M51">
            <v>-3471421.8</v>
          </cell>
        </row>
        <row r="52">
          <cell r="M52">
            <v>-3591126</v>
          </cell>
        </row>
        <row r="53">
          <cell r="M53">
            <v>-870208</v>
          </cell>
        </row>
        <row r="54">
          <cell r="M54">
            <v>-870208</v>
          </cell>
        </row>
        <row r="55">
          <cell r="M55">
            <v>-978984</v>
          </cell>
        </row>
        <row r="56">
          <cell r="M56">
            <v>-556000</v>
          </cell>
        </row>
        <row r="57">
          <cell r="M57">
            <v>-1087.76</v>
          </cell>
        </row>
        <row r="58">
          <cell r="M58">
            <v>-773280</v>
          </cell>
        </row>
        <row r="59">
          <cell r="M59">
            <v>1345639.8700000215</v>
          </cell>
        </row>
        <row r="60">
          <cell r="M60">
            <v>1066832.55</v>
          </cell>
        </row>
        <row r="61">
          <cell r="M61">
            <v>1066832.55</v>
          </cell>
        </row>
        <row r="62">
          <cell r="M62">
            <v>1315853.4099999999</v>
          </cell>
        </row>
        <row r="63">
          <cell r="M63">
            <v>-433448.66</v>
          </cell>
        </row>
        <row r="64">
          <cell r="M64">
            <v>570091.5</v>
          </cell>
        </row>
        <row r="65">
          <cell r="M65">
            <v>14178780</v>
          </cell>
        </row>
        <row r="66">
          <cell r="M66">
            <v>190117.75</v>
          </cell>
        </row>
        <row r="67">
          <cell r="M67">
            <v>-1872385</v>
          </cell>
        </row>
        <row r="68">
          <cell r="M68">
            <v>43105110</v>
          </cell>
        </row>
        <row r="69">
          <cell r="M69">
            <v>1164499.5</v>
          </cell>
        </row>
        <row r="70">
          <cell r="M70">
            <v>108106.13</v>
          </cell>
        </row>
        <row r="71">
          <cell r="M71">
            <v>84879780</v>
          </cell>
        </row>
        <row r="72">
          <cell r="M72">
            <v>-140108220</v>
          </cell>
        </row>
        <row r="73">
          <cell r="M73">
            <v>3098284.6299999952</v>
          </cell>
        </row>
        <row r="74">
          <cell r="M74">
            <v>1120822</v>
          </cell>
        </row>
        <row r="75">
          <cell r="M75">
            <v>2124664</v>
          </cell>
        </row>
        <row r="76">
          <cell r="M76">
            <v>900</v>
          </cell>
        </row>
        <row r="77">
          <cell r="M77">
            <v>310585.05</v>
          </cell>
        </row>
        <row r="78">
          <cell r="M78">
            <v>310585.05</v>
          </cell>
        </row>
        <row r="79">
          <cell r="M79">
            <v>3945385.9</v>
          </cell>
        </row>
        <row r="80">
          <cell r="M80">
            <v>245106.45</v>
          </cell>
        </row>
        <row r="81">
          <cell r="M81">
            <v>306394.46000000002</v>
          </cell>
        </row>
        <row r="82">
          <cell r="M82">
            <v>7719188.3399999999</v>
          </cell>
        </row>
        <row r="83">
          <cell r="M83">
            <v>11935.08</v>
          </cell>
        </row>
        <row r="84">
          <cell r="M84">
            <v>226331.2</v>
          </cell>
        </row>
        <row r="85">
          <cell r="M85">
            <v>45307.85</v>
          </cell>
        </row>
        <row r="86">
          <cell r="M86">
            <v>559423.66</v>
          </cell>
        </row>
        <row r="87">
          <cell r="M87">
            <v>226539.23</v>
          </cell>
        </row>
        <row r="88">
          <cell r="M88">
            <v>226539.23</v>
          </cell>
        </row>
        <row r="89">
          <cell r="M89">
            <v>45307.85</v>
          </cell>
        </row>
        <row r="90">
          <cell r="M90">
            <v>226539.23</v>
          </cell>
        </row>
        <row r="91">
          <cell r="M91">
            <v>45307.85</v>
          </cell>
        </row>
        <row r="92">
          <cell r="M92">
            <v>557929.76</v>
          </cell>
        </row>
        <row r="93">
          <cell r="M93">
            <v>151496.54</v>
          </cell>
        </row>
        <row r="94">
          <cell r="M94">
            <v>557929.76</v>
          </cell>
        </row>
        <row r="95">
          <cell r="M95">
            <v>748010.49</v>
          </cell>
        </row>
        <row r="96">
          <cell r="M96">
            <v>605997.93000000005</v>
          </cell>
        </row>
        <row r="97">
          <cell r="M97">
            <v>605997.93000000005</v>
          </cell>
        </row>
        <row r="98">
          <cell r="M98">
            <v>1143438</v>
          </cell>
        </row>
        <row r="99">
          <cell r="M99">
            <v>1125702</v>
          </cell>
        </row>
        <row r="100">
          <cell r="M100">
            <v>1143438</v>
          </cell>
        </row>
        <row r="101">
          <cell r="M101">
            <v>525839</v>
          </cell>
        </row>
        <row r="102">
          <cell r="M102">
            <v>900</v>
          </cell>
        </row>
        <row r="103">
          <cell r="M103">
            <v>2618655</v>
          </cell>
        </row>
        <row r="104">
          <cell r="M104">
            <v>900</v>
          </cell>
        </row>
        <row r="105">
          <cell r="M105">
            <v>71736.600000000006</v>
          </cell>
        </row>
        <row r="106">
          <cell r="M106">
            <v>135513.54999999999</v>
          </cell>
        </row>
        <row r="107">
          <cell r="M107">
            <v>2400</v>
          </cell>
        </row>
        <row r="108">
          <cell r="M108">
            <v>136540.96</v>
          </cell>
        </row>
        <row r="109">
          <cell r="M109">
            <v>900</v>
          </cell>
        </row>
        <row r="110">
          <cell r="M110">
            <v>673104.79</v>
          </cell>
        </row>
        <row r="111">
          <cell r="M111">
            <v>144683.88</v>
          </cell>
        </row>
        <row r="112">
          <cell r="M112">
            <v>6490.64</v>
          </cell>
        </row>
        <row r="113">
          <cell r="M113">
            <v>3884182.45</v>
          </cell>
        </row>
        <row r="114">
          <cell r="M114">
            <v>59960.44</v>
          </cell>
        </row>
        <row r="115">
          <cell r="M115">
            <v>673320.53</v>
          </cell>
        </row>
        <row r="116">
          <cell r="M116">
            <v>673320.53</v>
          </cell>
        </row>
        <row r="117">
          <cell r="M117">
            <v>673320.53</v>
          </cell>
        </row>
        <row r="118">
          <cell r="M118">
            <v>557416.06000000006</v>
          </cell>
        </row>
        <row r="119">
          <cell r="M119">
            <v>557416.06000000006</v>
          </cell>
        </row>
        <row r="120">
          <cell r="M120">
            <v>557416.06000000006</v>
          </cell>
        </row>
        <row r="121">
          <cell r="M121">
            <v>557416.06000000006</v>
          </cell>
        </row>
        <row r="122">
          <cell r="M122">
            <v>557416.06000000006</v>
          </cell>
        </row>
        <row r="123">
          <cell r="M123">
            <v>557416.06000000006</v>
          </cell>
        </row>
        <row r="124">
          <cell r="M124">
            <v>150951.65</v>
          </cell>
        </row>
        <row r="125">
          <cell r="M125">
            <v>743242.73</v>
          </cell>
        </row>
        <row r="126">
          <cell r="M126">
            <v>81148.13</v>
          </cell>
        </row>
        <row r="127">
          <cell r="M127">
            <v>10432631.300000001</v>
          </cell>
        </row>
        <row r="128">
          <cell r="M128">
            <v>401298.33</v>
          </cell>
        </row>
        <row r="129">
          <cell r="M129">
            <v>81789.789999999994</v>
          </cell>
        </row>
        <row r="130">
          <cell r="M130">
            <v>80289.789999999994</v>
          </cell>
        </row>
        <row r="131">
          <cell r="M131">
            <v>10548398.9</v>
          </cell>
        </row>
        <row r="132">
          <cell r="M132">
            <v>319023.90000000002</v>
          </cell>
        </row>
        <row r="133">
          <cell r="M133">
            <v>397804.88</v>
          </cell>
        </row>
        <row r="134">
          <cell r="M134">
            <v>397804.88</v>
          </cell>
        </row>
        <row r="135">
          <cell r="M135">
            <v>397804.88</v>
          </cell>
        </row>
        <row r="136">
          <cell r="M136">
            <v>82930.509999999995</v>
          </cell>
        </row>
        <row r="137">
          <cell r="M137">
            <v>5951226</v>
          </cell>
        </row>
        <row r="138">
          <cell r="M138">
            <v>2400</v>
          </cell>
        </row>
        <row r="139">
          <cell r="M139">
            <v>8993.59</v>
          </cell>
        </row>
        <row r="140">
          <cell r="M140">
            <v>900</v>
          </cell>
        </row>
        <row r="141">
          <cell r="M141">
            <v>9157.98</v>
          </cell>
        </row>
        <row r="142">
          <cell r="M142">
            <v>27662894.010000002</v>
          </cell>
        </row>
        <row r="143">
          <cell r="M143">
            <v>4329888</v>
          </cell>
        </row>
        <row r="144">
          <cell r="M144">
            <v>3822237.14</v>
          </cell>
        </row>
        <row r="145">
          <cell r="M145">
            <v>11022.78</v>
          </cell>
        </row>
        <row r="146">
          <cell r="M146">
            <v>15393.71</v>
          </cell>
        </row>
        <row r="147">
          <cell r="M147">
            <v>10484191.449999999</v>
          </cell>
        </row>
        <row r="148">
          <cell r="M148">
            <v>10542075.25</v>
          </cell>
        </row>
        <row r="149">
          <cell r="M149">
            <v>4150</v>
          </cell>
        </row>
        <row r="150">
          <cell r="M150">
            <v>4150</v>
          </cell>
        </row>
        <row r="151">
          <cell r="M151">
            <v>3650</v>
          </cell>
        </row>
        <row r="152">
          <cell r="M152">
            <v>4150</v>
          </cell>
        </row>
        <row r="153">
          <cell r="M153">
            <v>611337.80000000005</v>
          </cell>
        </row>
        <row r="154">
          <cell r="M154">
            <v>4150</v>
          </cell>
        </row>
        <row r="155">
          <cell r="M155">
            <v>16891.22</v>
          </cell>
        </row>
        <row r="156">
          <cell r="M156">
            <v>4150</v>
          </cell>
        </row>
        <row r="157">
          <cell r="M157">
            <v>16891.22</v>
          </cell>
        </row>
        <row r="158">
          <cell r="M158">
            <v>21418.080000000002</v>
          </cell>
        </row>
        <row r="159">
          <cell r="M159">
            <v>21418.080000000002</v>
          </cell>
        </row>
        <row r="160">
          <cell r="M160">
            <v>4150</v>
          </cell>
        </row>
        <row r="161">
          <cell r="M161">
            <v>4150</v>
          </cell>
        </row>
        <row r="162">
          <cell r="M162">
            <v>16891.22</v>
          </cell>
        </row>
        <row r="163">
          <cell r="M163">
            <v>21418.080000000002</v>
          </cell>
        </row>
        <row r="164">
          <cell r="M164">
            <v>16891.22</v>
          </cell>
        </row>
        <row r="165">
          <cell r="M165">
            <v>21418.080000000002</v>
          </cell>
        </row>
        <row r="166">
          <cell r="M166">
            <v>21418.080000000002</v>
          </cell>
        </row>
        <row r="167">
          <cell r="M167">
            <v>4150</v>
          </cell>
        </row>
        <row r="168">
          <cell r="M168">
            <v>129995.86</v>
          </cell>
        </row>
        <row r="169">
          <cell r="M169">
            <v>76579.91</v>
          </cell>
        </row>
        <row r="170">
          <cell r="M170">
            <v>8205195.3499999996</v>
          </cell>
        </row>
        <row r="171">
          <cell r="M171">
            <v>30849.38</v>
          </cell>
        </row>
        <row r="172">
          <cell r="M172">
            <v>900</v>
          </cell>
        </row>
        <row r="173">
          <cell r="M173">
            <v>14915.04</v>
          </cell>
        </row>
        <row r="174">
          <cell r="M174">
            <v>30849.38</v>
          </cell>
        </row>
        <row r="175">
          <cell r="M175">
            <v>30849.38</v>
          </cell>
        </row>
        <row r="176">
          <cell r="M176">
            <v>4004734.7</v>
          </cell>
        </row>
        <row r="177">
          <cell r="M177">
            <v>7785550.7000000002</v>
          </cell>
        </row>
        <row r="178">
          <cell r="M178">
            <v>-849607</v>
          </cell>
        </row>
        <row r="179">
          <cell r="M179">
            <v>-2573598</v>
          </cell>
        </row>
        <row r="180">
          <cell r="M180">
            <v>257359.8</v>
          </cell>
        </row>
        <row r="181">
          <cell r="M181">
            <v>257359.8</v>
          </cell>
        </row>
        <row r="182">
          <cell r="M182">
            <v>2152028.63</v>
          </cell>
        </row>
        <row r="183">
          <cell r="M183">
            <v>1571722.65</v>
          </cell>
        </row>
        <row r="184">
          <cell r="M184">
            <v>287787.5</v>
          </cell>
        </row>
        <row r="185">
          <cell r="M185">
            <v>287787.5</v>
          </cell>
        </row>
        <row r="186">
          <cell r="M186">
            <v>1438937.5</v>
          </cell>
        </row>
        <row r="187">
          <cell r="M187">
            <v>276149.5</v>
          </cell>
        </row>
        <row r="188">
          <cell r="M188">
            <v>276149.5</v>
          </cell>
        </row>
        <row r="189">
          <cell r="M189">
            <v>1380747.5</v>
          </cell>
        </row>
        <row r="190">
          <cell r="M190">
            <v>1380747.5</v>
          </cell>
        </row>
        <row r="191">
          <cell r="M191">
            <v>-6263794.3200000003</v>
          </cell>
        </row>
        <row r="192">
          <cell r="M192">
            <v>-229218</v>
          </cell>
        </row>
        <row r="193">
          <cell r="M193">
            <v>-6176188</v>
          </cell>
        </row>
        <row r="194">
          <cell r="M194">
            <v>-6176188</v>
          </cell>
        </row>
        <row r="195">
          <cell r="M195">
            <v>-6176188</v>
          </cell>
        </row>
        <row r="196">
          <cell r="M196">
            <v>-4317752</v>
          </cell>
        </row>
        <row r="197">
          <cell r="M197">
            <v>-4317752</v>
          </cell>
        </row>
        <row r="198">
          <cell r="M198">
            <v>-4317752</v>
          </cell>
        </row>
        <row r="199">
          <cell r="M199">
            <v>-6176188</v>
          </cell>
        </row>
        <row r="200">
          <cell r="M200">
            <v>-3980078.9</v>
          </cell>
        </row>
        <row r="201">
          <cell r="M201">
            <v>-3980078.9</v>
          </cell>
        </row>
        <row r="202">
          <cell r="M202">
            <v>-3980078.9</v>
          </cell>
        </row>
        <row r="203">
          <cell r="M203">
            <v>-3980078.9</v>
          </cell>
        </row>
        <row r="204">
          <cell r="M204">
            <v>-7739870.9000000004</v>
          </cell>
        </row>
        <row r="205">
          <cell r="M205">
            <v>-7739870.9000000004</v>
          </cell>
        </row>
        <row r="206">
          <cell r="M206">
            <v>-10351552.9</v>
          </cell>
        </row>
        <row r="207">
          <cell r="M207">
            <v>-10351552.9</v>
          </cell>
        </row>
        <row r="208">
          <cell r="M208">
            <v>1946893.8</v>
          </cell>
        </row>
        <row r="209">
          <cell r="M209">
            <v>57888113.119999975</v>
          </cell>
        </row>
        <row r="210">
          <cell r="M210">
            <v>-13931733.25</v>
          </cell>
        </row>
        <row r="211">
          <cell r="M211">
            <v>11741850</v>
          </cell>
        </row>
        <row r="212">
          <cell r="M212">
            <v>-11720025</v>
          </cell>
        </row>
        <row r="213">
          <cell r="M213">
            <v>-16095000</v>
          </cell>
        </row>
        <row r="214">
          <cell r="M214">
            <v>1253920</v>
          </cell>
        </row>
        <row r="215">
          <cell r="M215">
            <v>36362190.630000003</v>
          </cell>
        </row>
        <row r="216">
          <cell r="M216">
            <v>12285</v>
          </cell>
        </row>
        <row r="217">
          <cell r="M217">
            <v>859218.75</v>
          </cell>
        </row>
        <row r="218">
          <cell r="M218">
            <v>24723.03</v>
          </cell>
        </row>
        <row r="219">
          <cell r="M219">
            <v>-3892000</v>
          </cell>
        </row>
        <row r="220">
          <cell r="M220">
            <v>-7211569.8200000003</v>
          </cell>
        </row>
        <row r="221">
          <cell r="M221">
            <v>-3605779.53</v>
          </cell>
        </row>
        <row r="222">
          <cell r="M222">
            <v>-3605779.53</v>
          </cell>
        </row>
        <row r="223">
          <cell r="M223">
            <v>-19800000</v>
          </cell>
        </row>
        <row r="224">
          <cell r="M224">
            <v>-15641250</v>
          </cell>
        </row>
        <row r="225">
          <cell r="M225">
            <v>4053280</v>
          </cell>
        </row>
        <row r="226">
          <cell r="M226">
            <v>-4042000</v>
          </cell>
        </row>
        <row r="227">
          <cell r="M227">
            <v>-45237669.719999999</v>
          </cell>
        </row>
        <row r="228">
          <cell r="M228">
            <v>-4950000</v>
          </cell>
        </row>
        <row r="229">
          <cell r="M229">
            <v>6330820</v>
          </cell>
        </row>
        <row r="230">
          <cell r="M230">
            <v>-1678170</v>
          </cell>
        </row>
        <row r="231">
          <cell r="M231">
            <v>4950000</v>
          </cell>
        </row>
        <row r="232">
          <cell r="M232">
            <v>-1344687.5</v>
          </cell>
        </row>
        <row r="233">
          <cell r="M233">
            <v>3307962.5</v>
          </cell>
        </row>
        <row r="234">
          <cell r="M234">
            <v>-394858</v>
          </cell>
        </row>
        <row r="235">
          <cell r="M235">
            <v>394858</v>
          </cell>
        </row>
        <row r="236">
          <cell r="M236">
            <v>494438.40000000002</v>
          </cell>
        </row>
        <row r="237">
          <cell r="M237">
            <v>-510105.59999999998</v>
          </cell>
        </row>
        <row r="238">
          <cell r="M238">
            <v>-15667.199999999953</v>
          </cell>
        </row>
        <row r="239">
          <cell r="M239">
            <v>64732965.210000001</v>
          </cell>
        </row>
        <row r="240">
          <cell r="M240">
            <v>125081.03</v>
          </cell>
        </row>
        <row r="241">
          <cell r="M241">
            <v>338399.75</v>
          </cell>
        </row>
        <row r="242">
          <cell r="M242">
            <v>93321.24</v>
          </cell>
        </row>
        <row r="243">
          <cell r="M243">
            <v>1682584.29</v>
          </cell>
        </row>
        <row r="244">
          <cell r="M244">
            <v>-4214585.9000000004</v>
          </cell>
        </row>
        <row r="245">
          <cell r="M245">
            <v>-4027334.5</v>
          </cell>
        </row>
        <row r="246">
          <cell r="M246">
            <v>-19956.5</v>
          </cell>
        </row>
        <row r="247">
          <cell r="M247">
            <v>3150</v>
          </cell>
        </row>
        <row r="248">
          <cell r="M248">
            <v>3150</v>
          </cell>
        </row>
        <row r="249">
          <cell r="M249">
            <v>3150</v>
          </cell>
        </row>
        <row r="250">
          <cell r="M250">
            <v>3150</v>
          </cell>
        </row>
        <row r="251">
          <cell r="M251">
            <v>3150</v>
          </cell>
        </row>
        <row r="252">
          <cell r="M252">
            <v>3150</v>
          </cell>
        </row>
        <row r="253">
          <cell r="M253">
            <v>3150</v>
          </cell>
        </row>
        <row r="254">
          <cell r="M254">
            <v>3150</v>
          </cell>
        </row>
        <row r="255">
          <cell r="M255">
            <v>3150</v>
          </cell>
        </row>
        <row r="256">
          <cell r="M256">
            <v>3150</v>
          </cell>
        </row>
        <row r="257">
          <cell r="M257">
            <v>900</v>
          </cell>
        </row>
        <row r="258">
          <cell r="M258">
            <v>900</v>
          </cell>
        </row>
        <row r="259">
          <cell r="M259">
            <v>900</v>
          </cell>
        </row>
        <row r="260">
          <cell r="M260">
            <v>900</v>
          </cell>
        </row>
        <row r="261">
          <cell r="M261">
            <v>21371475.5</v>
          </cell>
        </row>
        <row r="262">
          <cell r="M262">
            <v>338639.29</v>
          </cell>
        </row>
        <row r="263">
          <cell r="M263">
            <v>9304256.3800000008</v>
          </cell>
        </row>
        <row r="264">
          <cell r="M264">
            <v>25881856.260000002</v>
          </cell>
        </row>
        <row r="265">
          <cell r="M265">
            <v>3917927.65</v>
          </cell>
        </row>
        <row r="266">
          <cell r="M266">
            <v>8168920.4400000004</v>
          </cell>
        </row>
        <row r="267">
          <cell r="M267">
            <v>18323845.370000001</v>
          </cell>
        </row>
        <row r="268">
          <cell r="M268">
            <v>4043242.24</v>
          </cell>
        </row>
        <row r="269">
          <cell r="M269">
            <v>-2210363.92</v>
          </cell>
        </row>
        <row r="270">
          <cell r="M270">
            <v>2035942.06</v>
          </cell>
        </row>
        <row r="271">
          <cell r="M271">
            <v>-19370316</v>
          </cell>
        </row>
        <row r="272">
          <cell r="M272">
            <v>30081.85</v>
          </cell>
        </row>
        <row r="273">
          <cell r="M273">
            <v>24601.65</v>
          </cell>
        </row>
        <row r="274">
          <cell r="M274">
            <v>30081.85</v>
          </cell>
        </row>
        <row r="275">
          <cell r="M275">
            <v>30081.85</v>
          </cell>
        </row>
        <row r="276">
          <cell r="M276">
            <v>-13058640</v>
          </cell>
        </row>
        <row r="277">
          <cell r="M277">
            <v>9302010</v>
          </cell>
        </row>
        <row r="278">
          <cell r="M278">
            <v>-1742653.07</v>
          </cell>
        </row>
        <row r="279">
          <cell r="M279">
            <v>10430.68</v>
          </cell>
        </row>
        <row r="280">
          <cell r="M280">
            <v>30977.4</v>
          </cell>
        </row>
        <row r="281">
          <cell r="M281">
            <v>35802.86</v>
          </cell>
        </row>
        <row r="282">
          <cell r="M282">
            <v>23431734</v>
          </cell>
        </row>
        <row r="283">
          <cell r="M283">
            <v>-5843756</v>
          </cell>
        </row>
        <row r="284">
          <cell r="M284">
            <v>-9979900</v>
          </cell>
        </row>
        <row r="285">
          <cell r="M285">
            <v>311932.46999999997</v>
          </cell>
        </row>
        <row r="286">
          <cell r="M286">
            <v>45474.38</v>
          </cell>
        </row>
        <row r="287">
          <cell r="M287">
            <v>18525</v>
          </cell>
        </row>
        <row r="288">
          <cell r="M288">
            <v>13483650</v>
          </cell>
        </row>
        <row r="289">
          <cell r="M289">
            <v>35013206.25</v>
          </cell>
        </row>
        <row r="290">
          <cell r="M290">
            <v>127548.76</v>
          </cell>
        </row>
        <row r="291">
          <cell r="M291">
            <v>25844868.75</v>
          </cell>
        </row>
        <row r="292">
          <cell r="M292">
            <v>35759843.75</v>
          </cell>
        </row>
        <row r="293">
          <cell r="M293">
            <v>35922156.25</v>
          </cell>
        </row>
        <row r="294">
          <cell r="M294">
            <v>-5832894</v>
          </cell>
        </row>
        <row r="295">
          <cell r="M295">
            <v>-5832894</v>
          </cell>
        </row>
        <row r="296">
          <cell r="M296">
            <v>-5832894</v>
          </cell>
        </row>
        <row r="297">
          <cell r="M297">
            <v>-5832894</v>
          </cell>
        </row>
        <row r="298">
          <cell r="M298">
            <v>-5832894</v>
          </cell>
        </row>
        <row r="299">
          <cell r="M299">
            <v>34103649</v>
          </cell>
        </row>
        <row r="300">
          <cell r="M300">
            <v>-5832894</v>
          </cell>
        </row>
        <row r="301">
          <cell r="M301">
            <v>5643867</v>
          </cell>
        </row>
        <row r="302">
          <cell r="M302">
            <v>7210659.5</v>
          </cell>
        </row>
        <row r="303">
          <cell r="M303">
            <v>43971.07</v>
          </cell>
        </row>
        <row r="304">
          <cell r="M304">
            <v>10430.68</v>
          </cell>
        </row>
        <row r="305">
          <cell r="M305">
            <v>-1626866.2</v>
          </cell>
        </row>
        <row r="306">
          <cell r="M306">
            <v>-9979900</v>
          </cell>
        </row>
        <row r="307">
          <cell r="M307">
            <v>116575.73</v>
          </cell>
        </row>
        <row r="308">
          <cell r="M308">
            <v>117446</v>
          </cell>
        </row>
        <row r="309">
          <cell r="M309">
            <v>-5843756</v>
          </cell>
        </row>
        <row r="310">
          <cell r="M310">
            <v>-17514975</v>
          </cell>
        </row>
        <row r="311">
          <cell r="M311">
            <v>3355606.25</v>
          </cell>
        </row>
        <row r="312">
          <cell r="M312">
            <v>15540438.380000001</v>
          </cell>
        </row>
        <row r="313">
          <cell r="M313">
            <v>5920165.5499999998</v>
          </cell>
        </row>
        <row r="314">
          <cell r="M314">
            <v>34018.120000000003</v>
          </cell>
        </row>
        <row r="315">
          <cell r="M315">
            <v>-11617863.5</v>
          </cell>
        </row>
        <row r="316">
          <cell r="M316">
            <v>18323845.370000001</v>
          </cell>
        </row>
        <row r="317">
          <cell r="M317">
            <v>4225320</v>
          </cell>
        </row>
        <row r="318">
          <cell r="M318">
            <v>13425000</v>
          </cell>
        </row>
        <row r="319">
          <cell r="M319">
            <v>9753768.6999999993</v>
          </cell>
        </row>
        <row r="320">
          <cell r="M320">
            <v>4568201</v>
          </cell>
        </row>
        <row r="321">
          <cell r="M321">
            <v>4000593.54</v>
          </cell>
        </row>
        <row r="322">
          <cell r="M322">
            <v>879216.42</v>
          </cell>
        </row>
        <row r="323">
          <cell r="M323">
            <v>24854556.460000001</v>
          </cell>
        </row>
        <row r="324">
          <cell r="M324">
            <v>-4576707.9000000004</v>
          </cell>
        </row>
        <row r="325">
          <cell r="M325">
            <v>23160013.469999999</v>
          </cell>
        </row>
        <row r="326">
          <cell r="M326">
            <v>23213181.550000001</v>
          </cell>
        </row>
        <row r="327">
          <cell r="M327">
            <v>10427311.84</v>
          </cell>
        </row>
        <row r="328">
          <cell r="M328">
            <v>13042327.609999999</v>
          </cell>
        </row>
        <row r="329">
          <cell r="M329">
            <v>21.48</v>
          </cell>
        </row>
        <row r="330">
          <cell r="M330">
            <v>-13799700</v>
          </cell>
        </row>
        <row r="331">
          <cell r="M331">
            <v>-71075567.359999999</v>
          </cell>
        </row>
        <row r="332">
          <cell r="M332">
            <v>84796387</v>
          </cell>
        </row>
        <row r="333">
          <cell r="M333">
            <v>-120593715</v>
          </cell>
        </row>
        <row r="334">
          <cell r="M334">
            <v>9583787.5299999993</v>
          </cell>
        </row>
        <row r="335">
          <cell r="M335">
            <v>11688604.91</v>
          </cell>
        </row>
        <row r="336">
          <cell r="M336">
            <v>21738.94</v>
          </cell>
        </row>
        <row r="337">
          <cell r="M337">
            <v>337463.8</v>
          </cell>
        </row>
        <row r="338">
          <cell r="M338">
            <v>900</v>
          </cell>
        </row>
        <row r="339">
          <cell r="M339">
            <v>6195900</v>
          </cell>
        </row>
        <row r="340">
          <cell r="M340">
            <v>1339148.3700000001</v>
          </cell>
        </row>
        <row r="341">
          <cell r="M341">
            <v>1339148.3700000001</v>
          </cell>
        </row>
        <row r="342">
          <cell r="M342">
            <v>1339148.3700000001</v>
          </cell>
        </row>
        <row r="343">
          <cell r="M343">
            <v>1672437.23</v>
          </cell>
        </row>
        <row r="344">
          <cell r="M344">
            <v>1672437.23</v>
          </cell>
        </row>
        <row r="345">
          <cell r="M345">
            <v>1672437.23</v>
          </cell>
        </row>
        <row r="346">
          <cell r="M346">
            <v>2089946.27</v>
          </cell>
        </row>
        <row r="347">
          <cell r="M347">
            <v>1672437.23</v>
          </cell>
        </row>
        <row r="348">
          <cell r="M348">
            <v>1672437.23</v>
          </cell>
        </row>
        <row r="349">
          <cell r="M349">
            <v>6533.17</v>
          </cell>
        </row>
        <row r="350">
          <cell r="M350">
            <v>3876332.9</v>
          </cell>
        </row>
        <row r="351">
          <cell r="M351">
            <v>900</v>
          </cell>
        </row>
        <row r="352">
          <cell r="M352">
            <v>6533.17</v>
          </cell>
        </row>
        <row r="353">
          <cell r="M353">
            <v>3876332.9</v>
          </cell>
        </row>
        <row r="354">
          <cell r="M354">
            <v>6535.51</v>
          </cell>
        </row>
        <row r="355">
          <cell r="M355">
            <v>3876332.9</v>
          </cell>
        </row>
        <row r="356">
          <cell r="M356">
            <v>6535.51</v>
          </cell>
        </row>
        <row r="357">
          <cell r="M357">
            <v>3876332.9</v>
          </cell>
        </row>
        <row r="358">
          <cell r="M358">
            <v>3876332.9</v>
          </cell>
        </row>
        <row r="359">
          <cell r="M359">
            <v>6535.51</v>
          </cell>
        </row>
        <row r="360">
          <cell r="M360">
            <v>17295</v>
          </cell>
        </row>
        <row r="361">
          <cell r="M361">
            <v>-46963.09</v>
          </cell>
        </row>
        <row r="362">
          <cell r="M362">
            <v>6535.51</v>
          </cell>
        </row>
        <row r="363">
          <cell r="M363">
            <v>3876332.9</v>
          </cell>
        </row>
        <row r="364">
          <cell r="M364">
            <v>6533.17</v>
          </cell>
        </row>
        <row r="365">
          <cell r="M365">
            <v>3876332.9</v>
          </cell>
        </row>
        <row r="366">
          <cell r="M366">
            <v>1699620.77</v>
          </cell>
        </row>
        <row r="367">
          <cell r="M367">
            <v>17053024.5</v>
          </cell>
        </row>
        <row r="368">
          <cell r="M368">
            <v>21878436</v>
          </cell>
        </row>
        <row r="369">
          <cell r="M369">
            <v>91691088</v>
          </cell>
        </row>
        <row r="370">
          <cell r="M370">
            <v>24084.6</v>
          </cell>
        </row>
        <row r="371">
          <cell r="M371">
            <v>17909214.039999999</v>
          </cell>
        </row>
        <row r="372">
          <cell r="M372">
            <v>13209.98</v>
          </cell>
        </row>
        <row r="373">
          <cell r="M373">
            <v>9279838.2799999993</v>
          </cell>
        </row>
        <row r="374">
          <cell r="M374">
            <v>24094.2</v>
          </cell>
        </row>
        <row r="375">
          <cell r="M375">
            <v>18014944.670000002</v>
          </cell>
        </row>
        <row r="376">
          <cell r="M376">
            <v>20141469.02</v>
          </cell>
        </row>
        <row r="377">
          <cell r="M377">
            <v>11668404.699999999</v>
          </cell>
        </row>
        <row r="378">
          <cell r="M378">
            <v>17892768.34</v>
          </cell>
        </row>
        <row r="379">
          <cell r="M379">
            <v>15213955.380000001</v>
          </cell>
        </row>
        <row r="380">
          <cell r="M380">
            <v>900</v>
          </cell>
        </row>
        <row r="381">
          <cell r="M381">
            <v>3150</v>
          </cell>
        </row>
        <row r="382">
          <cell r="M382">
            <v>320023.43</v>
          </cell>
        </row>
        <row r="383">
          <cell r="M383">
            <v>23056675</v>
          </cell>
        </row>
        <row r="384">
          <cell r="M384">
            <v>3150</v>
          </cell>
        </row>
        <row r="385">
          <cell r="M385">
            <v>3150</v>
          </cell>
        </row>
        <row r="386">
          <cell r="M386">
            <v>67549.55</v>
          </cell>
        </row>
        <row r="387">
          <cell r="M387">
            <v>8526013.5</v>
          </cell>
        </row>
        <row r="388">
          <cell r="M388">
            <v>70537.240000000005</v>
          </cell>
        </row>
        <row r="389">
          <cell r="M389">
            <v>4070651.75</v>
          </cell>
        </row>
        <row r="390">
          <cell r="M390">
            <v>3150</v>
          </cell>
        </row>
        <row r="391">
          <cell r="M391">
            <v>98044.2</v>
          </cell>
        </row>
        <row r="392">
          <cell r="M392">
            <v>98044.2</v>
          </cell>
        </row>
        <row r="393">
          <cell r="M393">
            <v>70537.240000000005</v>
          </cell>
        </row>
        <row r="394">
          <cell r="M394">
            <v>3150</v>
          </cell>
        </row>
        <row r="395">
          <cell r="M395">
            <v>4074596.25</v>
          </cell>
        </row>
        <row r="396">
          <cell r="M396">
            <v>70537.240000000005</v>
          </cell>
        </row>
        <row r="397">
          <cell r="M397">
            <v>3150</v>
          </cell>
        </row>
        <row r="398">
          <cell r="M398">
            <v>98044.2</v>
          </cell>
        </row>
        <row r="399">
          <cell r="M399">
            <v>4074596.25</v>
          </cell>
        </row>
        <row r="400">
          <cell r="M400">
            <v>29032.95</v>
          </cell>
        </row>
        <row r="401">
          <cell r="M401">
            <v>3150</v>
          </cell>
        </row>
        <row r="402">
          <cell r="M402">
            <v>1000</v>
          </cell>
        </row>
        <row r="403">
          <cell r="M403">
            <v>3150</v>
          </cell>
        </row>
        <row r="404">
          <cell r="M404">
            <v>21687.5</v>
          </cell>
        </row>
        <row r="405">
          <cell r="M405">
            <v>3150</v>
          </cell>
        </row>
        <row r="406">
          <cell r="M406">
            <v>121334.75</v>
          </cell>
        </row>
        <row r="407">
          <cell r="M407">
            <v>3150</v>
          </cell>
        </row>
        <row r="408">
          <cell r="M408">
            <v>17780</v>
          </cell>
        </row>
        <row r="409">
          <cell r="M409">
            <v>108318.17</v>
          </cell>
        </row>
        <row r="410">
          <cell r="M410">
            <v>7740.34</v>
          </cell>
        </row>
        <row r="411">
          <cell r="M411">
            <v>7744.64</v>
          </cell>
        </row>
        <row r="412">
          <cell r="M412">
            <v>416123.2</v>
          </cell>
        </row>
        <row r="413">
          <cell r="M413">
            <v>21738.94</v>
          </cell>
        </row>
        <row r="414">
          <cell r="M414">
            <v>2071011.61</v>
          </cell>
        </row>
        <row r="415">
          <cell r="M415">
            <v>416123.2</v>
          </cell>
        </row>
        <row r="416">
          <cell r="M416">
            <v>11944.47</v>
          </cell>
        </row>
        <row r="417">
          <cell r="M417">
            <v>416123.2</v>
          </cell>
        </row>
        <row r="418">
          <cell r="M418">
            <v>21738.94</v>
          </cell>
        </row>
        <row r="419">
          <cell r="M419">
            <v>3650</v>
          </cell>
        </row>
        <row r="420">
          <cell r="M420">
            <v>13850</v>
          </cell>
        </row>
        <row r="421">
          <cell r="M421">
            <v>7740.34</v>
          </cell>
        </row>
        <row r="422">
          <cell r="M422">
            <v>21738.94</v>
          </cell>
        </row>
        <row r="423">
          <cell r="M423">
            <v>7740.34</v>
          </cell>
        </row>
        <row r="424">
          <cell r="M424">
            <v>21738.94</v>
          </cell>
        </row>
        <row r="425">
          <cell r="M425">
            <v>2071011.61</v>
          </cell>
        </row>
        <row r="426">
          <cell r="M426">
            <v>416123.2</v>
          </cell>
        </row>
        <row r="427">
          <cell r="M427">
            <v>7740.34</v>
          </cell>
        </row>
        <row r="428">
          <cell r="M428">
            <v>21738.94</v>
          </cell>
        </row>
        <row r="429">
          <cell r="M429">
            <v>2071011.61</v>
          </cell>
        </row>
        <row r="430">
          <cell r="M430">
            <v>416123.2</v>
          </cell>
        </row>
        <row r="431">
          <cell r="M431">
            <v>9273.2800000000007</v>
          </cell>
        </row>
        <row r="432">
          <cell r="M432">
            <v>16710.25</v>
          </cell>
        </row>
        <row r="433">
          <cell r="M433">
            <v>36473.85</v>
          </cell>
        </row>
        <row r="434">
          <cell r="M434">
            <v>23529.18</v>
          </cell>
        </row>
        <row r="435">
          <cell r="M435">
            <v>7740.34</v>
          </cell>
        </row>
        <row r="436">
          <cell r="M436">
            <v>32618.17</v>
          </cell>
        </row>
        <row r="437">
          <cell r="M437">
            <v>7740.34</v>
          </cell>
        </row>
        <row r="438">
          <cell r="M438">
            <v>4150</v>
          </cell>
        </row>
        <row r="439">
          <cell r="M439">
            <v>32618.17</v>
          </cell>
        </row>
        <row r="440">
          <cell r="M440">
            <v>67730.990000000005</v>
          </cell>
        </row>
        <row r="441">
          <cell r="M441">
            <v>4150</v>
          </cell>
        </row>
        <row r="442">
          <cell r="M442">
            <v>1500</v>
          </cell>
        </row>
        <row r="443">
          <cell r="M443">
            <v>26367.87</v>
          </cell>
        </row>
        <row r="444">
          <cell r="M444">
            <v>111059.2</v>
          </cell>
        </row>
        <row r="445">
          <cell r="M445">
            <v>416123.2</v>
          </cell>
        </row>
        <row r="446">
          <cell r="M446">
            <v>128974.65</v>
          </cell>
        </row>
        <row r="447">
          <cell r="M447">
            <v>14731.02</v>
          </cell>
        </row>
        <row r="448">
          <cell r="M448">
            <v>80722.45</v>
          </cell>
        </row>
        <row r="449">
          <cell r="M449">
            <v>34846.5</v>
          </cell>
        </row>
        <row r="450">
          <cell r="M450">
            <v>56349.47</v>
          </cell>
        </row>
        <row r="451">
          <cell r="M451">
            <v>13357722</v>
          </cell>
        </row>
        <row r="452">
          <cell r="M452">
            <v>7653659.46</v>
          </cell>
        </row>
        <row r="453">
          <cell r="M453">
            <v>12873738.6</v>
          </cell>
        </row>
        <row r="454">
          <cell r="M454">
            <v>2671708.34</v>
          </cell>
        </row>
        <row r="455">
          <cell r="M455">
            <v>-4580961.34</v>
          </cell>
        </row>
        <row r="456">
          <cell r="M456">
            <v>-4580961.34</v>
          </cell>
        </row>
        <row r="457">
          <cell r="M457">
            <v>-4580961.34</v>
          </cell>
        </row>
        <row r="458">
          <cell r="M458">
            <v>-4020826.08</v>
          </cell>
        </row>
        <row r="459">
          <cell r="M459">
            <v>-4093897.94</v>
          </cell>
        </row>
        <row r="460">
          <cell r="M460">
            <v>-4093897.94</v>
          </cell>
        </row>
        <row r="461">
          <cell r="M461">
            <v>-30296262.300000001</v>
          </cell>
        </row>
        <row r="462">
          <cell r="M462">
            <v>-9793980</v>
          </cell>
        </row>
        <row r="463">
          <cell r="M463">
            <v>-6529320</v>
          </cell>
        </row>
        <row r="464">
          <cell r="M464">
            <v>-5996250</v>
          </cell>
        </row>
        <row r="465">
          <cell r="M465">
            <v>-4020826.08</v>
          </cell>
        </row>
        <row r="466">
          <cell r="M466">
            <v>-4093897.94</v>
          </cell>
        </row>
        <row r="467">
          <cell r="M467">
            <v>-4232448.5</v>
          </cell>
        </row>
        <row r="468">
          <cell r="M468">
            <v>-4232448.5</v>
          </cell>
        </row>
        <row r="469">
          <cell r="M469">
            <v>-4792650</v>
          </cell>
        </row>
        <row r="470">
          <cell r="M470">
            <v>-4774850</v>
          </cell>
        </row>
        <row r="471">
          <cell r="M471">
            <v>-4020826.08</v>
          </cell>
        </row>
        <row r="472">
          <cell r="M472">
            <v>-4020826.08</v>
          </cell>
        </row>
        <row r="473">
          <cell r="M473">
            <v>-26575420.199999999</v>
          </cell>
        </row>
        <row r="474">
          <cell r="M474">
            <v>-4570980</v>
          </cell>
        </row>
        <row r="475">
          <cell r="M475">
            <v>-4570980</v>
          </cell>
        </row>
        <row r="476">
          <cell r="M476">
            <v>-10611970</v>
          </cell>
        </row>
        <row r="477">
          <cell r="M477">
            <v>-18418689.800000001</v>
          </cell>
        </row>
        <row r="478">
          <cell r="M478">
            <v>-6706250</v>
          </cell>
        </row>
        <row r="479">
          <cell r="M479">
            <v>-11256804</v>
          </cell>
        </row>
        <row r="480">
          <cell r="M480">
            <v>-5645266.8099999996</v>
          </cell>
        </row>
        <row r="481">
          <cell r="M481">
            <v>-5645266.8099999996</v>
          </cell>
        </row>
        <row r="482">
          <cell r="M482">
            <v>-5832894</v>
          </cell>
        </row>
        <row r="483">
          <cell r="M483">
            <v>-4994587.5</v>
          </cell>
        </row>
        <row r="484">
          <cell r="M484">
            <v>-4994587.5</v>
          </cell>
        </row>
        <row r="485">
          <cell r="M485">
            <v>-4994587.5</v>
          </cell>
        </row>
        <row r="486">
          <cell r="M486">
            <v>-9979900</v>
          </cell>
        </row>
        <row r="487">
          <cell r="M487">
            <v>-5607498</v>
          </cell>
        </row>
        <row r="488">
          <cell r="M488">
            <v>-5607498</v>
          </cell>
        </row>
        <row r="489">
          <cell r="M489">
            <v>-22429992</v>
          </cell>
        </row>
        <row r="490">
          <cell r="M490">
            <v>100158.02</v>
          </cell>
        </row>
        <row r="491">
          <cell r="M491">
            <v>-7168176.5</v>
          </cell>
        </row>
        <row r="492">
          <cell r="M492">
            <v>-4976037.5</v>
          </cell>
        </row>
        <row r="493">
          <cell r="M493">
            <v>-5849187</v>
          </cell>
        </row>
        <row r="494">
          <cell r="M494">
            <v>-5849187</v>
          </cell>
        </row>
        <row r="495">
          <cell r="M495">
            <v>-5849187</v>
          </cell>
        </row>
        <row r="496">
          <cell r="M496">
            <v>-5849187</v>
          </cell>
        </row>
        <row r="497">
          <cell r="M497">
            <v>-5849187</v>
          </cell>
        </row>
        <row r="498">
          <cell r="M498">
            <v>-5849187</v>
          </cell>
        </row>
        <row r="499">
          <cell r="M499">
            <v>-5849187</v>
          </cell>
        </row>
        <row r="500">
          <cell r="M500">
            <v>-14336353</v>
          </cell>
        </row>
        <row r="501">
          <cell r="M501">
            <v>-3355606.25</v>
          </cell>
        </row>
        <row r="502">
          <cell r="M502">
            <v>-20039777.199999999</v>
          </cell>
        </row>
        <row r="503">
          <cell r="M503">
            <v>-15029832.9</v>
          </cell>
        </row>
        <row r="504">
          <cell r="M504">
            <v>-18919327.800000001</v>
          </cell>
        </row>
        <row r="505">
          <cell r="M505">
            <v>2690847.62</v>
          </cell>
        </row>
        <row r="506">
          <cell r="M506">
            <v>-2690847.62</v>
          </cell>
        </row>
        <row r="507">
          <cell r="M507">
            <v>-19529345.739999998</v>
          </cell>
        </row>
        <row r="508">
          <cell r="M508">
            <v>-17154928.710000001</v>
          </cell>
        </row>
        <row r="509">
          <cell r="M509">
            <v>-4265122.4800000004</v>
          </cell>
        </row>
        <row r="510">
          <cell r="M510">
            <v>-2769722.78</v>
          </cell>
        </row>
        <row r="511">
          <cell r="M511">
            <v>-2396351.9300000002</v>
          </cell>
        </row>
        <row r="512">
          <cell r="M512">
            <v>-3802859</v>
          </cell>
        </row>
        <row r="513">
          <cell r="M513">
            <v>-6057446.7800000003</v>
          </cell>
        </row>
        <row r="514">
          <cell r="M514">
            <v>-24970463.280000001</v>
          </cell>
        </row>
        <row r="515">
          <cell r="M515">
            <v>-4580961.34</v>
          </cell>
        </row>
        <row r="516">
          <cell r="M516">
            <v>-4580961.34</v>
          </cell>
        </row>
        <row r="517">
          <cell r="M517">
            <v>-22819737.800000001</v>
          </cell>
        </row>
        <row r="518">
          <cell r="M518">
            <v>-4580961.34</v>
          </cell>
        </row>
        <row r="519">
          <cell r="M519">
            <v>-18255790.239999998</v>
          </cell>
        </row>
        <row r="520">
          <cell r="M520">
            <v>-4580961.34</v>
          </cell>
        </row>
        <row r="521">
          <cell r="M521">
            <v>-4915835.76</v>
          </cell>
        </row>
        <row r="522">
          <cell r="M522">
            <v>-29984244</v>
          </cell>
        </row>
        <row r="523">
          <cell r="M523">
            <v>-6731250</v>
          </cell>
        </row>
        <row r="524">
          <cell r="M524">
            <v>-9989175</v>
          </cell>
        </row>
        <row r="525">
          <cell r="M525">
            <v>-14983762.5</v>
          </cell>
        </row>
        <row r="526">
          <cell r="M526">
            <v>-34962112.5</v>
          </cell>
        </row>
        <row r="527">
          <cell r="M527">
            <v>-19978350</v>
          </cell>
        </row>
        <row r="528">
          <cell r="M528">
            <v>-5832894</v>
          </cell>
        </row>
        <row r="529">
          <cell r="M529">
            <v>1649587.8</v>
          </cell>
        </row>
        <row r="530">
          <cell r="M530">
            <v>1649587.8</v>
          </cell>
        </row>
        <row r="531">
          <cell r="M531">
            <v>1649587.8</v>
          </cell>
        </row>
        <row r="532">
          <cell r="M532">
            <v>1649587.8</v>
          </cell>
        </row>
        <row r="533">
          <cell r="M533">
            <v>40647368.660000652</v>
          </cell>
        </row>
        <row r="534">
          <cell r="M534">
            <v>17954.060000000001</v>
          </cell>
        </row>
        <row r="535">
          <cell r="M535">
            <v>-756262.5</v>
          </cell>
        </row>
        <row r="536">
          <cell r="M536">
            <v>6875055</v>
          </cell>
        </row>
        <row r="537">
          <cell r="M537">
            <v>18077.400000000001</v>
          </cell>
        </row>
        <row r="538">
          <cell r="M538">
            <v>-2698608</v>
          </cell>
        </row>
        <row r="539">
          <cell r="M539">
            <v>-44209.61</v>
          </cell>
        </row>
        <row r="540">
          <cell r="M540">
            <v>35335.93</v>
          </cell>
        </row>
        <row r="541">
          <cell r="M541">
            <v>36483.599999999999</v>
          </cell>
        </row>
        <row r="542">
          <cell r="M542">
            <v>17892</v>
          </cell>
        </row>
        <row r="543">
          <cell r="M543">
            <v>4836320</v>
          </cell>
        </row>
        <row r="544">
          <cell r="M544">
            <v>10835.4</v>
          </cell>
        </row>
        <row r="545">
          <cell r="M545">
            <v>7273440</v>
          </cell>
        </row>
        <row r="546">
          <cell r="M546">
            <v>640284</v>
          </cell>
        </row>
        <row r="547">
          <cell r="M547">
            <v>5440560</v>
          </cell>
        </row>
        <row r="548">
          <cell r="M548">
            <v>14274.15</v>
          </cell>
        </row>
        <row r="549">
          <cell r="M549">
            <v>10000080</v>
          </cell>
        </row>
        <row r="550">
          <cell r="M550">
            <v>-1355760</v>
          </cell>
        </row>
        <row r="551">
          <cell r="M551">
            <v>21300</v>
          </cell>
        </row>
        <row r="552">
          <cell r="M552">
            <v>995073.75</v>
          </cell>
        </row>
        <row r="553">
          <cell r="M553">
            <v>19386235.629999999</v>
          </cell>
        </row>
        <row r="554">
          <cell r="M554">
            <v>-18507200</v>
          </cell>
        </row>
        <row r="555">
          <cell r="M555">
            <v>930958.8</v>
          </cell>
        </row>
        <row r="556">
          <cell r="M556">
            <v>347332.5</v>
          </cell>
        </row>
        <row r="557">
          <cell r="M557">
            <v>3710265</v>
          </cell>
        </row>
        <row r="558">
          <cell r="M558">
            <v>-1444852.8</v>
          </cell>
        </row>
        <row r="559">
          <cell r="M559">
            <v>-18507200</v>
          </cell>
        </row>
        <row r="560">
          <cell r="M560">
            <v>10505203.93</v>
          </cell>
        </row>
        <row r="561">
          <cell r="M561">
            <v>7264546.0700000003</v>
          </cell>
        </row>
        <row r="562">
          <cell r="M562">
            <v>-1156700</v>
          </cell>
        </row>
        <row r="563">
          <cell r="M563">
            <v>8888960</v>
          </cell>
        </row>
        <row r="564">
          <cell r="M564">
            <v>29287903.59</v>
          </cell>
        </row>
        <row r="565">
          <cell r="M565">
            <v>13796262.9</v>
          </cell>
        </row>
        <row r="566">
          <cell r="M566">
            <v>8665594.4600000009</v>
          </cell>
        </row>
        <row r="567">
          <cell r="M567">
            <v>25955303.690000001</v>
          </cell>
        </row>
        <row r="568">
          <cell r="M568">
            <v>30506670</v>
          </cell>
        </row>
        <row r="569">
          <cell r="M569">
            <v>-35760597.479999997</v>
          </cell>
        </row>
        <row r="570">
          <cell r="M570">
            <v>36186002.329999998</v>
          </cell>
        </row>
        <row r="571">
          <cell r="M571">
            <v>4143840</v>
          </cell>
        </row>
        <row r="572">
          <cell r="M572">
            <v>-18061290</v>
          </cell>
        </row>
        <row r="573">
          <cell r="M573">
            <v>12902298</v>
          </cell>
        </row>
        <row r="574">
          <cell r="M574">
            <v>12434820</v>
          </cell>
        </row>
        <row r="575">
          <cell r="M575">
            <v>5630802</v>
          </cell>
        </row>
        <row r="576">
          <cell r="M576">
            <v>26791830</v>
          </cell>
        </row>
        <row r="577">
          <cell r="M577">
            <v>22725179.82</v>
          </cell>
        </row>
        <row r="578">
          <cell r="M578">
            <v>35879.4</v>
          </cell>
        </row>
        <row r="579">
          <cell r="M579">
            <v>78513.75</v>
          </cell>
        </row>
        <row r="580">
          <cell r="M580">
            <v>21946.05</v>
          </cell>
        </row>
        <row r="581">
          <cell r="M581">
            <v>-2701116</v>
          </cell>
        </row>
        <row r="582">
          <cell r="M582">
            <v>-2701116</v>
          </cell>
        </row>
        <row r="583">
          <cell r="M583">
            <v>-4249080</v>
          </cell>
        </row>
        <row r="584">
          <cell r="M584">
            <v>-1389330</v>
          </cell>
        </row>
        <row r="585">
          <cell r="M585">
            <v>-1389330</v>
          </cell>
        </row>
        <row r="586">
          <cell r="M586">
            <v>-1389330</v>
          </cell>
        </row>
        <row r="587">
          <cell r="M587">
            <v>-4152510</v>
          </cell>
        </row>
        <row r="588">
          <cell r="M588">
            <v>-344640</v>
          </cell>
        </row>
        <row r="589">
          <cell r="M589">
            <v>-344640</v>
          </cell>
        </row>
        <row r="590">
          <cell r="M590">
            <v>-4807040</v>
          </cell>
        </row>
        <row r="591">
          <cell r="M591">
            <v>-302586</v>
          </cell>
        </row>
        <row r="592">
          <cell r="M592">
            <v>-7210560</v>
          </cell>
        </row>
        <row r="593">
          <cell r="M593">
            <v>-344640</v>
          </cell>
        </row>
        <row r="594">
          <cell r="M594">
            <v>-344640</v>
          </cell>
        </row>
        <row r="595">
          <cell r="M595">
            <v>-344640</v>
          </cell>
        </row>
        <row r="596">
          <cell r="M596">
            <v>-344640</v>
          </cell>
        </row>
        <row r="597">
          <cell r="M597">
            <v>-344640</v>
          </cell>
        </row>
        <row r="598">
          <cell r="M598">
            <v>-2403520</v>
          </cell>
        </row>
        <row r="599">
          <cell r="M599">
            <v>-1157775</v>
          </cell>
        </row>
        <row r="600">
          <cell r="M600">
            <v>-22955976.600000001</v>
          </cell>
        </row>
        <row r="601">
          <cell r="M601">
            <v>-6920850</v>
          </cell>
        </row>
        <row r="602">
          <cell r="M602">
            <v>-3696485</v>
          </cell>
        </row>
        <row r="603">
          <cell r="M603">
            <v>-30376415.399999999</v>
          </cell>
        </row>
        <row r="604">
          <cell r="M604">
            <v>-8074325</v>
          </cell>
        </row>
        <row r="605">
          <cell r="M605">
            <v>-12006870</v>
          </cell>
        </row>
        <row r="606">
          <cell r="M606">
            <v>-30322980</v>
          </cell>
        </row>
        <row r="607">
          <cell r="M607">
            <v>-904680</v>
          </cell>
        </row>
        <row r="608">
          <cell r="M608">
            <v>-1809360</v>
          </cell>
        </row>
        <row r="609">
          <cell r="M609">
            <v>-1357020</v>
          </cell>
        </row>
        <row r="610">
          <cell r="M610">
            <v>-2714040</v>
          </cell>
        </row>
        <row r="611">
          <cell r="M611">
            <v>-2067840</v>
          </cell>
        </row>
        <row r="612">
          <cell r="M612">
            <v>-8621525.3200000003</v>
          </cell>
        </row>
        <row r="613">
          <cell r="M613">
            <v>-25871150.32</v>
          </cell>
        </row>
        <row r="614">
          <cell r="M614">
            <v>-7108200</v>
          </cell>
        </row>
        <row r="615">
          <cell r="M615">
            <v>1158850</v>
          </cell>
        </row>
        <row r="616">
          <cell r="M616">
            <v>23178290</v>
          </cell>
        </row>
        <row r="617">
          <cell r="M617">
            <v>-3473325</v>
          </cell>
        </row>
        <row r="618">
          <cell r="M618">
            <v>-19663900</v>
          </cell>
        </row>
        <row r="619">
          <cell r="M619">
            <v>18263057.180000022</v>
          </cell>
        </row>
        <row r="620">
          <cell r="M620">
            <v>1742653.07</v>
          </cell>
        </row>
        <row r="621">
          <cell r="M621">
            <v>1060900</v>
          </cell>
        </row>
        <row r="622">
          <cell r="M622">
            <v>425400</v>
          </cell>
        </row>
        <row r="623">
          <cell r="M623">
            <v>5317400</v>
          </cell>
        </row>
        <row r="624">
          <cell r="M624">
            <v>-430300</v>
          </cell>
        </row>
        <row r="625">
          <cell r="M625">
            <v>13216400</v>
          </cell>
        </row>
        <row r="626">
          <cell r="M626">
            <v>-13451250</v>
          </cell>
        </row>
        <row r="627">
          <cell r="M627">
            <v>-1075750</v>
          </cell>
        </row>
        <row r="628">
          <cell r="M628">
            <v>-13425000</v>
          </cell>
        </row>
        <row r="629">
          <cell r="M629">
            <v>342089.75</v>
          </cell>
        </row>
        <row r="630">
          <cell r="M630">
            <v>1029900</v>
          </cell>
        </row>
        <row r="631">
          <cell r="M631">
            <v>12783650</v>
          </cell>
        </row>
        <row r="632">
          <cell r="M632">
            <v>1091900</v>
          </cell>
        </row>
        <row r="633">
          <cell r="M633">
            <v>13858650</v>
          </cell>
        </row>
        <row r="634">
          <cell r="M634">
            <v>38587.5</v>
          </cell>
        </row>
        <row r="635">
          <cell r="M635">
            <v>21695.63</v>
          </cell>
        </row>
        <row r="636">
          <cell r="M636">
            <v>-13446875</v>
          </cell>
        </row>
        <row r="637">
          <cell r="M637">
            <v>-1075750</v>
          </cell>
        </row>
        <row r="638">
          <cell r="M638">
            <v>-1092500</v>
          </cell>
        </row>
        <row r="639">
          <cell r="M639">
            <v>-13750000</v>
          </cell>
        </row>
        <row r="640">
          <cell r="M640">
            <v>-5380500</v>
          </cell>
        </row>
        <row r="641">
          <cell r="M641">
            <v>-12198699.050000001</v>
          </cell>
        </row>
        <row r="642">
          <cell r="M642">
            <v>-831280</v>
          </cell>
        </row>
        <row r="643">
          <cell r="M643">
            <v>-1075750</v>
          </cell>
        </row>
        <row r="644">
          <cell r="M644">
            <v>940625</v>
          </cell>
        </row>
        <row r="645">
          <cell r="M645">
            <v>-985230</v>
          </cell>
        </row>
        <row r="646">
          <cell r="M646">
            <v>-1478960</v>
          </cell>
        </row>
        <row r="647">
          <cell r="M647">
            <v>-1105190</v>
          </cell>
        </row>
        <row r="648">
          <cell r="M648">
            <v>1490265</v>
          </cell>
        </row>
        <row r="649">
          <cell r="M649">
            <v>-3045520</v>
          </cell>
        </row>
        <row r="650">
          <cell r="M650">
            <v>-2564791.66</v>
          </cell>
        </row>
        <row r="651">
          <cell r="M651">
            <v>18339315.530000001</v>
          </cell>
        </row>
        <row r="652">
          <cell r="M652">
            <v>350679928.11000001</v>
          </cell>
        </row>
        <row r="653">
          <cell r="M653">
            <v>277538</v>
          </cell>
        </row>
        <row r="654">
          <cell r="M654">
            <v>-16677555</v>
          </cell>
        </row>
        <row r="655">
          <cell r="M655">
            <v>-1932825.75</v>
          </cell>
        </row>
        <row r="656">
          <cell r="M656">
            <v>16677555</v>
          </cell>
        </row>
        <row r="657">
          <cell r="M657">
            <v>1932825.75</v>
          </cell>
        </row>
        <row r="658">
          <cell r="M658">
            <v>198645717.11000001</v>
          </cell>
        </row>
        <row r="659">
          <cell r="M659">
            <v>16439942.67</v>
          </cell>
        </row>
        <row r="660">
          <cell r="M660">
            <v>-14039381.27</v>
          </cell>
        </row>
        <row r="661">
          <cell r="M661">
            <v>-131470545.14</v>
          </cell>
        </row>
        <row r="662">
          <cell r="M662">
            <v>-5206441.2</v>
          </cell>
        </row>
        <row r="663">
          <cell r="M663">
            <v>-219733866.28</v>
          </cell>
        </row>
        <row r="664">
          <cell r="M664">
            <v>-56868014.700000003</v>
          </cell>
        </row>
        <row r="665">
          <cell r="M665">
            <v>-486513.4</v>
          </cell>
        </row>
        <row r="666">
          <cell r="M666">
            <v>-139386910.09</v>
          </cell>
        </row>
        <row r="667">
          <cell r="M667">
            <v>-826735.99</v>
          </cell>
        </row>
        <row r="668">
          <cell r="M668">
            <v>-5771199.6399999997</v>
          </cell>
        </row>
        <row r="669">
          <cell r="M669">
            <v>-7131891.6699999999</v>
          </cell>
        </row>
        <row r="670">
          <cell r="M670">
            <v>7131891.6699999999</v>
          </cell>
        </row>
        <row r="671">
          <cell r="M671">
            <v>-18695397.600000001</v>
          </cell>
        </row>
        <row r="672">
          <cell r="M672">
            <v>-3946742.8</v>
          </cell>
        </row>
        <row r="673">
          <cell r="M673">
            <v>-295603879.49000001</v>
          </cell>
        </row>
        <row r="674">
          <cell r="M674">
            <v>-169562.97</v>
          </cell>
        </row>
        <row r="675">
          <cell r="M675">
            <v>-5587218.8099999996</v>
          </cell>
        </row>
        <row r="676">
          <cell r="M676">
            <v>-935453.73</v>
          </cell>
        </row>
        <row r="677">
          <cell r="M677">
            <v>-1123234.26</v>
          </cell>
        </row>
        <row r="678">
          <cell r="M678">
            <v>-1100098.2</v>
          </cell>
        </row>
        <row r="679">
          <cell r="M679">
            <v>-933628.2</v>
          </cell>
        </row>
        <row r="680">
          <cell r="M680">
            <v>-5262600</v>
          </cell>
        </row>
        <row r="681">
          <cell r="M681">
            <v>-1451610.13</v>
          </cell>
        </row>
        <row r="682">
          <cell r="M682">
            <v>2564791.66</v>
          </cell>
        </row>
        <row r="683">
          <cell r="M683">
            <v>-785476.6</v>
          </cell>
        </row>
        <row r="684">
          <cell r="M684">
            <v>-23984649.420000002</v>
          </cell>
        </row>
        <row r="685">
          <cell r="M685">
            <v>-6454584.7400000002</v>
          </cell>
        </row>
        <row r="686">
          <cell r="M686">
            <v>-24485541.300000001</v>
          </cell>
        </row>
        <row r="687">
          <cell r="M687">
            <v>-3927396.45</v>
          </cell>
        </row>
        <row r="688">
          <cell r="M688">
            <v>-2649646.31</v>
          </cell>
        </row>
        <row r="689">
          <cell r="M689">
            <v>-140028.07</v>
          </cell>
        </row>
        <row r="690">
          <cell r="M690">
            <v>-94137.17</v>
          </cell>
        </row>
        <row r="691">
          <cell r="M691">
            <v>-15058493.859999999</v>
          </cell>
        </row>
        <row r="692">
          <cell r="M692">
            <v>-2471642.62</v>
          </cell>
        </row>
        <row r="693">
          <cell r="M693">
            <v>145524560.94999999</v>
          </cell>
        </row>
        <row r="694">
          <cell r="M694">
            <v>258927666.49000001</v>
          </cell>
        </row>
        <row r="695">
          <cell r="M695">
            <v>87477501.560000002</v>
          </cell>
        </row>
        <row r="696">
          <cell r="M696">
            <v>70010060.730000004</v>
          </cell>
        </row>
        <row r="697">
          <cell r="M697">
            <v>66536556.380000003</v>
          </cell>
        </row>
        <row r="698">
          <cell r="M698">
            <v>9306375.9100000001</v>
          </cell>
        </row>
        <row r="699">
          <cell r="M699">
            <v>8471698</v>
          </cell>
        </row>
        <row r="700">
          <cell r="M700">
            <v>13909877.939999999</v>
          </cell>
        </row>
        <row r="701">
          <cell r="M701">
            <v>27588992.93</v>
          </cell>
        </row>
        <row r="702">
          <cell r="M702">
            <v>13128407.27</v>
          </cell>
        </row>
        <row r="703">
          <cell r="M703">
            <v>9174623.9700000007</v>
          </cell>
        </row>
        <row r="704">
          <cell r="M704">
            <v>49823061.640000001</v>
          </cell>
        </row>
        <row r="705">
          <cell r="M705">
            <v>6518286.1500000004</v>
          </cell>
        </row>
        <row r="706">
          <cell r="M706">
            <v>-10746229.199999999</v>
          </cell>
        </row>
        <row r="707">
          <cell r="M707">
            <v>-45269066.049999997</v>
          </cell>
        </row>
        <row r="708">
          <cell r="M708">
            <v>47110127.299999997</v>
          </cell>
        </row>
        <row r="709">
          <cell r="M709">
            <v>-1107016.3500000001</v>
          </cell>
        </row>
        <row r="710">
          <cell r="M710">
            <v>-7075576.25</v>
          </cell>
        </row>
        <row r="711">
          <cell r="M711">
            <v>-44692854.590000004</v>
          </cell>
        </row>
        <row r="712">
          <cell r="M712">
            <v>-1696483.92</v>
          </cell>
        </row>
        <row r="713">
          <cell r="M713">
            <v>-169641.9</v>
          </cell>
        </row>
        <row r="714">
          <cell r="M714">
            <v>-2392678.9300000002</v>
          </cell>
        </row>
        <row r="715">
          <cell r="M715">
            <v>-7125264.9199999999</v>
          </cell>
        </row>
        <row r="716">
          <cell r="M716">
            <v>-4602112.87</v>
          </cell>
        </row>
        <row r="717">
          <cell r="M717">
            <v>-2629960.7200000002</v>
          </cell>
        </row>
        <row r="718">
          <cell r="M718">
            <v>-1655160.73</v>
          </cell>
        </row>
        <row r="719">
          <cell r="M719">
            <v>-12479218.42</v>
          </cell>
        </row>
        <row r="720">
          <cell r="M720">
            <v>-21387.24</v>
          </cell>
        </row>
        <row r="721">
          <cell r="M721">
            <v>-163.69999999999999</v>
          </cell>
        </row>
        <row r="722">
          <cell r="M722">
            <v>-2211455.85</v>
          </cell>
        </row>
        <row r="723">
          <cell r="M723">
            <v>-5688229.29</v>
          </cell>
        </row>
        <row r="724">
          <cell r="M724">
            <v>-947547.24</v>
          </cell>
        </row>
        <row r="725">
          <cell r="M725">
            <v>-13768856.140000001</v>
          </cell>
        </row>
        <row r="726">
          <cell r="M726">
            <v>-2294614.96</v>
          </cell>
        </row>
        <row r="727">
          <cell r="M727">
            <v>1574172.06</v>
          </cell>
        </row>
        <row r="728">
          <cell r="M728">
            <v>1969568.5</v>
          </cell>
        </row>
        <row r="729">
          <cell r="M729">
            <v>194207.12</v>
          </cell>
        </row>
        <row r="730">
          <cell r="M730">
            <v>1601865.18</v>
          </cell>
        </row>
        <row r="731">
          <cell r="M731">
            <v>-1326390</v>
          </cell>
        </row>
        <row r="732">
          <cell r="M732">
            <v>-1245749.76</v>
          </cell>
        </row>
        <row r="733">
          <cell r="M733">
            <v>104458825</v>
          </cell>
        </row>
        <row r="734">
          <cell r="M734">
            <v>108990569.2</v>
          </cell>
        </row>
        <row r="735">
          <cell r="M735">
            <v>-2314174.7200000002</v>
          </cell>
        </row>
        <row r="736">
          <cell r="M736">
            <v>2528905.21</v>
          </cell>
        </row>
        <row r="737">
          <cell r="M737">
            <v>1954286.73</v>
          </cell>
        </row>
        <row r="738">
          <cell r="M738">
            <v>2096204.12</v>
          </cell>
        </row>
        <row r="739">
          <cell r="M739">
            <v>4526835.79</v>
          </cell>
        </row>
        <row r="740">
          <cell r="M740">
            <v>-7690869.2800000003</v>
          </cell>
        </row>
        <row r="741">
          <cell r="M741">
            <v>-135056.35999999999</v>
          </cell>
        </row>
        <row r="742">
          <cell r="M742">
            <v>-32095989.52</v>
          </cell>
        </row>
        <row r="743">
          <cell r="M743">
            <v>-12376345.33</v>
          </cell>
        </row>
        <row r="744">
          <cell r="M744">
            <v>-6247432.3799999999</v>
          </cell>
        </row>
        <row r="745">
          <cell r="M745">
            <v>-3211670</v>
          </cell>
        </row>
        <row r="746">
          <cell r="M746">
            <v>-8608000</v>
          </cell>
        </row>
        <row r="747">
          <cell r="M747">
            <v>-18961863.09</v>
          </cell>
        </row>
        <row r="748">
          <cell r="M748">
            <v>-33584929.630000003</v>
          </cell>
        </row>
        <row r="749">
          <cell r="M749">
            <v>-269193.68</v>
          </cell>
        </row>
        <row r="750">
          <cell r="M750">
            <v>269193.68</v>
          </cell>
        </row>
        <row r="751">
          <cell r="M751">
            <v>-20353846.260000002</v>
          </cell>
        </row>
        <row r="752">
          <cell r="M752">
            <v>-529159.80000000005</v>
          </cell>
        </row>
        <row r="753">
          <cell r="M753">
            <v>-721360.48</v>
          </cell>
        </row>
        <row r="754">
          <cell r="M754">
            <v>-2265878.5499999998</v>
          </cell>
        </row>
        <row r="755">
          <cell r="M755">
            <v>-18171590.210000001</v>
          </cell>
        </row>
        <row r="756">
          <cell r="M756">
            <v>-72787875.030000001</v>
          </cell>
        </row>
        <row r="757">
          <cell r="M757">
            <v>-73815079.5</v>
          </cell>
        </row>
        <row r="758">
          <cell r="M758">
            <v>-7762039.1100000003</v>
          </cell>
        </row>
        <row r="759">
          <cell r="M759">
            <v>-16172334.4</v>
          </cell>
        </row>
        <row r="760">
          <cell r="M760">
            <v>-278785.13</v>
          </cell>
        </row>
        <row r="761">
          <cell r="M761">
            <v>-2568905.88</v>
          </cell>
        </row>
        <row r="762">
          <cell r="M762">
            <v>-72795869.290000007</v>
          </cell>
        </row>
        <row r="763">
          <cell r="M763">
            <v>-33320850</v>
          </cell>
        </row>
        <row r="764">
          <cell r="M764">
            <v>-20239431.41</v>
          </cell>
        </row>
        <row r="765">
          <cell r="M765">
            <v>-1308507414.5899999</v>
          </cell>
        </row>
        <row r="766">
          <cell r="M766">
            <v>-236027464.47999999</v>
          </cell>
        </row>
        <row r="767">
          <cell r="M767">
            <v>241308059.12</v>
          </cell>
        </row>
        <row r="768">
          <cell r="M768">
            <v>146162361.28999999</v>
          </cell>
        </row>
        <row r="769">
          <cell r="M769">
            <v>37947629.630000003</v>
          </cell>
        </row>
        <row r="770">
          <cell r="M770">
            <v>438824834.81999999</v>
          </cell>
        </row>
        <row r="771">
          <cell r="M771">
            <v>46502070.439999998</v>
          </cell>
        </row>
        <row r="772">
          <cell r="M772">
            <v>63247891.93</v>
          </cell>
        </row>
        <row r="773">
          <cell r="M773">
            <v>97279122.689999998</v>
          </cell>
        </row>
        <row r="774">
          <cell r="M774">
            <v>131647476</v>
          </cell>
        </row>
        <row r="775">
          <cell r="M775">
            <v>2400</v>
          </cell>
        </row>
        <row r="776">
          <cell r="M776">
            <v>2075530.08</v>
          </cell>
        </row>
        <row r="777">
          <cell r="M777">
            <v>2906286</v>
          </cell>
        </row>
        <row r="778">
          <cell r="M778">
            <v>10580657.050000001</v>
          </cell>
        </row>
        <row r="779">
          <cell r="M779">
            <v>-10580657.050000001</v>
          </cell>
        </row>
        <row r="780">
          <cell r="M780">
            <v>4254728.8099999996</v>
          </cell>
        </row>
        <row r="781">
          <cell r="M781">
            <v>3514054.69</v>
          </cell>
        </row>
        <row r="782">
          <cell r="M782">
            <v>4550580</v>
          </cell>
        </row>
        <row r="783">
          <cell r="M783">
            <v>715335.76</v>
          </cell>
        </row>
        <row r="784">
          <cell r="M784">
            <v>1289770.69</v>
          </cell>
        </row>
        <row r="785">
          <cell r="M785">
            <v>671275.49</v>
          </cell>
        </row>
        <row r="786">
          <cell r="M786">
            <v>1075344.83</v>
          </cell>
        </row>
        <row r="787">
          <cell r="M787">
            <v>480397.26</v>
          </cell>
        </row>
        <row r="788">
          <cell r="M788">
            <v>232045.68</v>
          </cell>
        </row>
        <row r="789">
          <cell r="M789">
            <v>54744842.799999997</v>
          </cell>
        </row>
        <row r="790">
          <cell r="M790">
            <v>229150.12</v>
          </cell>
        </row>
        <row r="791">
          <cell r="M791">
            <v>61399.839999999997</v>
          </cell>
        </row>
        <row r="792">
          <cell r="M792">
            <v>14187.89</v>
          </cell>
        </row>
        <row r="793">
          <cell r="M793">
            <v>24750</v>
          </cell>
        </row>
        <row r="794">
          <cell r="M794">
            <v>74221.16</v>
          </cell>
        </row>
        <row r="795">
          <cell r="M795">
            <v>6039804.25</v>
          </cell>
        </row>
        <row r="796">
          <cell r="M796">
            <v>-23268687.649999999</v>
          </cell>
        </row>
        <row r="797">
          <cell r="M797">
            <v>-37010755.979999997</v>
          </cell>
        </row>
        <row r="798">
          <cell r="M798">
            <v>55890172.07</v>
          </cell>
        </row>
        <row r="799">
          <cell r="M799">
            <v>-6170502</v>
          </cell>
        </row>
        <row r="800">
          <cell r="M800">
            <v>117948496.43000001</v>
          </cell>
        </row>
        <row r="801">
          <cell r="M801">
            <v>113899432.41</v>
          </cell>
        </row>
        <row r="802">
          <cell r="M802">
            <v>269645601.44</v>
          </cell>
        </row>
        <row r="803">
          <cell r="M803">
            <v>1188011.6399999999</v>
          </cell>
        </row>
        <row r="804">
          <cell r="M804">
            <v>1047689.8</v>
          </cell>
        </row>
        <row r="805">
          <cell r="M805">
            <v>2579413.79</v>
          </cell>
        </row>
        <row r="806">
          <cell r="M806">
            <v>4202194.12</v>
          </cell>
        </row>
        <row r="807">
          <cell r="M807">
            <v>1813092.97</v>
          </cell>
        </row>
        <row r="808">
          <cell r="M808">
            <v>-1362044.73</v>
          </cell>
        </row>
        <row r="809">
          <cell r="M809">
            <v>-483801043.07999998</v>
          </cell>
        </row>
        <row r="810">
          <cell r="M810">
            <v>506335388</v>
          </cell>
        </row>
        <row r="811">
          <cell r="M811">
            <v>13094973.720000001</v>
          </cell>
        </row>
        <row r="812">
          <cell r="M812">
            <v>11263.71</v>
          </cell>
        </row>
        <row r="813">
          <cell r="M813">
            <v>109973.16</v>
          </cell>
        </row>
        <row r="814">
          <cell r="M814">
            <v>173174.54</v>
          </cell>
        </row>
        <row r="815">
          <cell r="M815">
            <v>11841.45</v>
          </cell>
        </row>
        <row r="816">
          <cell r="M816">
            <v>43050476.259999998</v>
          </cell>
        </row>
        <row r="817">
          <cell r="M817">
            <v>20278547.289999999</v>
          </cell>
        </row>
        <row r="818">
          <cell r="M818">
            <v>212134981.80000001</v>
          </cell>
        </row>
        <row r="819">
          <cell r="M819">
            <v>-264204.2</v>
          </cell>
        </row>
        <row r="820">
          <cell r="M820">
            <v>-223445327.03999999</v>
          </cell>
        </row>
        <row r="821">
          <cell r="M821">
            <v>233872512.81999999</v>
          </cell>
        </row>
        <row r="822">
          <cell r="M822">
            <v>9567938.6799999997</v>
          </cell>
        </row>
        <row r="823">
          <cell r="M823">
            <v>14407931.6</v>
          </cell>
        </row>
        <row r="824">
          <cell r="M824">
            <v>1102563.21</v>
          </cell>
        </row>
        <row r="825">
          <cell r="M825">
            <v>5760088.3899999997</v>
          </cell>
        </row>
        <row r="826">
          <cell r="M826">
            <v>2205127.5</v>
          </cell>
        </row>
        <row r="827">
          <cell r="M827">
            <v>2465117.58</v>
          </cell>
        </row>
        <row r="828">
          <cell r="M828">
            <v>3190975.96</v>
          </cell>
        </row>
        <row r="829">
          <cell r="M829">
            <v>45906984.75</v>
          </cell>
        </row>
        <row r="830">
          <cell r="M830">
            <v>-332238029.17000002</v>
          </cell>
        </row>
        <row r="831">
          <cell r="M831">
            <v>-2637573</v>
          </cell>
        </row>
        <row r="832">
          <cell r="M832">
            <v>-3369064.76</v>
          </cell>
        </row>
        <row r="833">
          <cell r="M833">
            <v>-71756543.510000005</v>
          </cell>
        </row>
        <row r="834">
          <cell r="M834">
            <v>-51514817.549999997</v>
          </cell>
        </row>
        <row r="835">
          <cell r="M835">
            <v>-4571649.5999999996</v>
          </cell>
        </row>
        <row r="836">
          <cell r="M836">
            <v>-15004575.800000001</v>
          </cell>
        </row>
        <row r="837">
          <cell r="M837">
            <v>-1861900</v>
          </cell>
        </row>
        <row r="838">
          <cell r="M838">
            <v>-1550962.56</v>
          </cell>
        </row>
        <row r="839">
          <cell r="M839">
            <v>217716625.5</v>
          </cell>
        </row>
        <row r="840">
          <cell r="M840">
            <v>6795351.2000000002</v>
          </cell>
        </row>
        <row r="841">
          <cell r="M841">
            <v>206925337.30000001</v>
          </cell>
        </row>
        <row r="842">
          <cell r="M842">
            <v>7805052.2000000002</v>
          </cell>
        </row>
        <row r="843">
          <cell r="M843">
            <v>108867245.3</v>
          </cell>
        </row>
        <row r="844">
          <cell r="M844">
            <v>19894761.690000001</v>
          </cell>
        </row>
        <row r="845">
          <cell r="M845">
            <v>2966072.23</v>
          </cell>
        </row>
        <row r="846">
          <cell r="M846">
            <v>5863732.8499999996</v>
          </cell>
        </row>
        <row r="847">
          <cell r="M847">
            <v>26071496.850000001</v>
          </cell>
        </row>
        <row r="848">
          <cell r="M848">
            <v>4599237.47</v>
          </cell>
        </row>
        <row r="849">
          <cell r="M849">
            <v>9345032.4800000004</v>
          </cell>
        </row>
        <row r="850">
          <cell r="M850">
            <v>27040302.989999998</v>
          </cell>
        </row>
        <row r="851">
          <cell r="M851">
            <v>2598955.9300000002</v>
          </cell>
        </row>
        <row r="852">
          <cell r="M852">
            <v>3654602.43</v>
          </cell>
        </row>
        <row r="853">
          <cell r="M853">
            <v>68544028.5</v>
          </cell>
        </row>
        <row r="854">
          <cell r="M854">
            <v>61659839.93</v>
          </cell>
        </row>
        <row r="855">
          <cell r="M855">
            <v>6386800.4000000004</v>
          </cell>
        </row>
        <row r="856">
          <cell r="M856">
            <v>16254572.300000001</v>
          </cell>
        </row>
        <row r="857">
          <cell r="M857">
            <v>1047689.8</v>
          </cell>
        </row>
        <row r="858">
          <cell r="M858">
            <v>2161039.63</v>
          </cell>
        </row>
        <row r="859">
          <cell r="M859">
            <v>151028.24</v>
          </cell>
        </row>
        <row r="860">
          <cell r="M860">
            <v>59545178.170000002</v>
          </cell>
        </row>
        <row r="861">
          <cell r="M861">
            <v>1828473.7</v>
          </cell>
        </row>
        <row r="862">
          <cell r="M862">
            <v>8122652.5300000003</v>
          </cell>
        </row>
        <row r="863">
          <cell r="M863">
            <v>2540511.0299999998</v>
          </cell>
        </row>
        <row r="864">
          <cell r="M864">
            <v>9804521.3499999996</v>
          </cell>
        </row>
        <row r="865">
          <cell r="M865">
            <v>-110525994.15000001</v>
          </cell>
        </row>
        <row r="866">
          <cell r="M866">
            <v>-150483577.31999999</v>
          </cell>
        </row>
        <row r="867">
          <cell r="M867">
            <v>-1</v>
          </cell>
        </row>
        <row r="868">
          <cell r="M868">
            <v>-1757805.3</v>
          </cell>
        </row>
        <row r="869">
          <cell r="M869">
            <v>-1297225.6399999999</v>
          </cell>
        </row>
        <row r="870">
          <cell r="M870">
            <v>-249076.89</v>
          </cell>
        </row>
        <row r="871">
          <cell r="M871">
            <v>1660512.6</v>
          </cell>
        </row>
        <row r="872">
          <cell r="M872">
            <v>-1654007.34</v>
          </cell>
        </row>
        <row r="873">
          <cell r="M873">
            <v>-286764114.39999998</v>
          </cell>
        </row>
        <row r="874">
          <cell r="M874">
            <v>-35340359.200000003</v>
          </cell>
        </row>
        <row r="875">
          <cell r="M875">
            <v>-32171646.800000001</v>
          </cell>
        </row>
        <row r="876">
          <cell r="M876">
            <v>-4973218.2</v>
          </cell>
        </row>
        <row r="877">
          <cell r="M877">
            <v>-3301870.8</v>
          </cell>
        </row>
        <row r="878">
          <cell r="M878">
            <v>-1097355.1299999999</v>
          </cell>
        </row>
        <row r="879">
          <cell r="M879">
            <v>-6418795.5300000003</v>
          </cell>
        </row>
        <row r="880">
          <cell r="M880">
            <v>-6418795.5300000003</v>
          </cell>
        </row>
        <row r="881">
          <cell r="M881">
            <v>-8078933.7300000004</v>
          </cell>
        </row>
        <row r="882">
          <cell r="M882">
            <v>-535313.48</v>
          </cell>
        </row>
        <row r="883">
          <cell r="M883">
            <v>-6174105.4400000004</v>
          </cell>
        </row>
        <row r="884">
          <cell r="M884">
            <v>-2432296.9900000002</v>
          </cell>
        </row>
        <row r="885">
          <cell r="M885">
            <v>-10767846.130000001</v>
          </cell>
        </row>
        <row r="886">
          <cell r="M886">
            <v>-1945812.63</v>
          </cell>
        </row>
        <row r="887">
          <cell r="M887">
            <v>-729679.74</v>
          </cell>
        </row>
        <row r="888">
          <cell r="M888">
            <v>-1094533.5900000001</v>
          </cell>
        </row>
        <row r="889">
          <cell r="M889">
            <v>-162151.04000000001</v>
          </cell>
        </row>
        <row r="890">
          <cell r="M890">
            <v>-9633525.6300000008</v>
          </cell>
        </row>
        <row r="891">
          <cell r="M891">
            <v>-1229326.53</v>
          </cell>
        </row>
        <row r="892">
          <cell r="M892">
            <v>-3319181.07</v>
          </cell>
        </row>
        <row r="893">
          <cell r="M893">
            <v>-35527528.420000002</v>
          </cell>
        </row>
        <row r="894">
          <cell r="M894">
            <v>-11473712.07</v>
          </cell>
        </row>
        <row r="895">
          <cell r="M895">
            <v>-7867687.5800000001</v>
          </cell>
        </row>
        <row r="896">
          <cell r="M896">
            <v>-859921.24</v>
          </cell>
        </row>
        <row r="897">
          <cell r="M897">
            <v>-40994.339999999997</v>
          </cell>
        </row>
        <row r="898">
          <cell r="M898">
            <v>-204974.94</v>
          </cell>
        </row>
        <row r="899">
          <cell r="M899">
            <v>-9456825.4000000004</v>
          </cell>
        </row>
        <row r="900">
          <cell r="M900">
            <v>-10438144.199999999</v>
          </cell>
        </row>
        <row r="901">
          <cell r="M901">
            <v>-2004602.4</v>
          </cell>
        </row>
        <row r="902">
          <cell r="M902">
            <v>-1249332</v>
          </cell>
        </row>
        <row r="903">
          <cell r="M903">
            <v>-5382358</v>
          </cell>
        </row>
        <row r="904">
          <cell r="M904">
            <v>-769244.9</v>
          </cell>
        </row>
        <row r="905">
          <cell r="M905">
            <v>-27004437.390000001</v>
          </cell>
        </row>
        <row r="906">
          <cell r="M906">
            <v>-2106795.2000000002</v>
          </cell>
        </row>
        <row r="907">
          <cell r="M907">
            <v>-769243.79</v>
          </cell>
        </row>
        <row r="908">
          <cell r="M908">
            <v>-2978982.4</v>
          </cell>
        </row>
        <row r="909">
          <cell r="M909">
            <v>-40165138.630000003</v>
          </cell>
        </row>
        <row r="910">
          <cell r="M910">
            <v>-3089028</v>
          </cell>
        </row>
        <row r="911">
          <cell r="M911">
            <v>-5476742.8799999999</v>
          </cell>
        </row>
        <row r="912">
          <cell r="M912">
            <v>-8822573.6600000001</v>
          </cell>
        </row>
        <row r="913">
          <cell r="M913">
            <v>-3956040</v>
          </cell>
        </row>
        <row r="914">
          <cell r="M914">
            <v>-16034571.359999999</v>
          </cell>
        </row>
        <row r="915">
          <cell r="M915">
            <v>-36884120.369999997</v>
          </cell>
        </row>
        <row r="916">
          <cell r="M916">
            <v>-68014820.799999997</v>
          </cell>
        </row>
        <row r="917">
          <cell r="M917">
            <v>-6139440.7999999998</v>
          </cell>
        </row>
        <row r="918">
          <cell r="M918">
            <v>-175887909.59999999</v>
          </cell>
        </row>
        <row r="919">
          <cell r="M919">
            <v>-3145040.4</v>
          </cell>
        </row>
        <row r="920">
          <cell r="M920">
            <v>-138696.4</v>
          </cell>
        </row>
        <row r="921">
          <cell r="M921">
            <v>-2240176.56</v>
          </cell>
        </row>
        <row r="922">
          <cell r="M922">
            <v>-8969628.1699999999</v>
          </cell>
        </row>
        <row r="923">
          <cell r="M923">
            <v>-4046862.37</v>
          </cell>
        </row>
        <row r="924">
          <cell r="M924">
            <v>-8683120.8399999999</v>
          </cell>
        </row>
        <row r="925">
          <cell r="M925">
            <v>-26277.02</v>
          </cell>
        </row>
        <row r="926">
          <cell r="M926">
            <v>-852678.75</v>
          </cell>
        </row>
        <row r="927">
          <cell r="M927">
            <v>-2282198.63</v>
          </cell>
        </row>
        <row r="928">
          <cell r="M928">
            <v>-54615330</v>
          </cell>
        </row>
        <row r="929">
          <cell r="M929">
            <v>-762327.23</v>
          </cell>
        </row>
        <row r="930">
          <cell r="M930">
            <v>-3564587.16</v>
          </cell>
        </row>
        <row r="931">
          <cell r="M931">
            <v>-46182888.399999999</v>
          </cell>
        </row>
        <row r="932">
          <cell r="M932">
            <v>-474696.76</v>
          </cell>
        </row>
        <row r="933">
          <cell r="M933">
            <v>-20153523.199999999</v>
          </cell>
        </row>
        <row r="934">
          <cell r="M934">
            <v>-7882165.1399999997</v>
          </cell>
        </row>
        <row r="935">
          <cell r="M935">
            <v>-4553556</v>
          </cell>
        </row>
        <row r="936">
          <cell r="M936">
            <v>-1424946.8</v>
          </cell>
        </row>
        <row r="937">
          <cell r="M937">
            <v>-64358464.119999997</v>
          </cell>
        </row>
        <row r="938">
          <cell r="M938">
            <v>-44968390.409999996</v>
          </cell>
        </row>
        <row r="939">
          <cell r="M939">
            <v>-69820967.680000007</v>
          </cell>
        </row>
        <row r="940">
          <cell r="M940">
            <v>-930305.72</v>
          </cell>
        </row>
        <row r="941">
          <cell r="M941">
            <v>-39414463.200000003</v>
          </cell>
        </row>
        <row r="942">
          <cell r="M942">
            <v>-2</v>
          </cell>
        </row>
        <row r="943">
          <cell r="M943">
            <v>-149136452.31</v>
          </cell>
        </row>
        <row r="944">
          <cell r="M944">
            <v>-34913903.450000003</v>
          </cell>
        </row>
        <row r="945">
          <cell r="M945">
            <v>-2812561.13</v>
          </cell>
        </row>
        <row r="946">
          <cell r="M946">
            <v>-118089706.65000001</v>
          </cell>
        </row>
        <row r="947">
          <cell r="M947">
            <v>-11028853.439999999</v>
          </cell>
        </row>
        <row r="948">
          <cell r="M948">
            <v>-38871015.399999999</v>
          </cell>
        </row>
        <row r="949">
          <cell r="M949">
            <v>-11846504.99</v>
          </cell>
        </row>
        <row r="950">
          <cell r="M950">
            <v>-172757827.02000001</v>
          </cell>
        </row>
        <row r="951">
          <cell r="M951">
            <v>-10757375.189999999</v>
          </cell>
        </row>
        <row r="952">
          <cell r="M952">
            <v>-22123839.059999999</v>
          </cell>
        </row>
        <row r="953">
          <cell r="M953">
            <v>-12682704.4</v>
          </cell>
        </row>
        <row r="954">
          <cell r="M954">
            <v>-12064650</v>
          </cell>
        </row>
        <row r="955">
          <cell r="M955">
            <v>12064650</v>
          </cell>
        </row>
        <row r="956">
          <cell r="M956">
            <v>-60218176</v>
          </cell>
        </row>
        <row r="957">
          <cell r="M957">
            <v>-34191348.130000003</v>
          </cell>
        </row>
        <row r="958">
          <cell r="M958">
            <v>-2083136</v>
          </cell>
        </row>
        <row r="959">
          <cell r="M959">
            <v>-3827547.2</v>
          </cell>
        </row>
        <row r="960">
          <cell r="M960">
            <v>-71655682</v>
          </cell>
        </row>
        <row r="961">
          <cell r="M961">
            <v>-253874422.56</v>
          </cell>
        </row>
        <row r="962">
          <cell r="M962">
            <v>-223392447.93000001</v>
          </cell>
        </row>
        <row r="963">
          <cell r="M963">
            <v>-11213564.08</v>
          </cell>
        </row>
        <row r="964">
          <cell r="M964">
            <v>-2407173.75</v>
          </cell>
        </row>
        <row r="965">
          <cell r="M965">
            <v>-75335360.400000006</v>
          </cell>
        </row>
        <row r="966">
          <cell r="M966">
            <v>-78703096.790000007</v>
          </cell>
        </row>
        <row r="967">
          <cell r="M967">
            <v>-123346871.2</v>
          </cell>
        </row>
        <row r="968">
          <cell r="M968">
            <v>-38437523.710000001</v>
          </cell>
        </row>
        <row r="969">
          <cell r="M969">
            <v>-65974846.039999999</v>
          </cell>
        </row>
        <row r="970">
          <cell r="M970">
            <v>-199160336.91</v>
          </cell>
        </row>
        <row r="971">
          <cell r="M971">
            <v>-59159348.539999999</v>
          </cell>
        </row>
        <row r="972">
          <cell r="M972">
            <v>697302.5</v>
          </cell>
        </row>
        <row r="973">
          <cell r="M973">
            <v>179569</v>
          </cell>
        </row>
        <row r="974">
          <cell r="M974">
            <v>-16439942.67</v>
          </cell>
        </row>
        <row r="975">
          <cell r="M975">
            <v>-67361602.230000004</v>
          </cell>
        </row>
        <row r="976">
          <cell r="M976">
            <v>-51853624.219999999</v>
          </cell>
        </row>
        <row r="977">
          <cell r="M977">
            <v>-22534344.920000002</v>
          </cell>
        </row>
        <row r="978">
          <cell r="M978">
            <v>1362044.73</v>
          </cell>
        </row>
        <row r="979">
          <cell r="M979">
            <v>-166681982.63</v>
          </cell>
        </row>
        <row r="980">
          <cell r="M980">
            <v>25038895.629999999</v>
          </cell>
        </row>
        <row r="981">
          <cell r="M981">
            <v>-25873912.079999998</v>
          </cell>
        </row>
        <row r="982">
          <cell r="M982">
            <v>-806250</v>
          </cell>
        </row>
        <row r="983">
          <cell r="M983">
            <v>-2716690819.75</v>
          </cell>
        </row>
        <row r="984">
          <cell r="M984">
            <v>50211.29</v>
          </cell>
        </row>
        <row r="985">
          <cell r="M985">
            <v>50873.66</v>
          </cell>
        </row>
        <row r="986">
          <cell r="M986">
            <v>-21.48</v>
          </cell>
        </row>
        <row r="987">
          <cell r="M987">
            <v>10796.35</v>
          </cell>
        </row>
        <row r="988">
          <cell r="M988">
            <v>156643.22</v>
          </cell>
        </row>
        <row r="989">
          <cell r="M989">
            <v>900</v>
          </cell>
        </row>
        <row r="990">
          <cell r="M990">
            <v>900</v>
          </cell>
        </row>
        <row r="991">
          <cell r="M991">
            <v>8367278.0099999998</v>
          </cell>
        </row>
        <row r="992">
          <cell r="M992">
            <v>900</v>
          </cell>
        </row>
        <row r="993">
          <cell r="M993">
            <v>12690.44</v>
          </cell>
        </row>
        <row r="994">
          <cell r="M994">
            <v>10728.7</v>
          </cell>
        </row>
        <row r="995">
          <cell r="M995">
            <v>1500</v>
          </cell>
        </row>
        <row r="996">
          <cell r="M996">
            <v>5150</v>
          </cell>
        </row>
        <row r="997">
          <cell r="M997">
            <v>-512520.68</v>
          </cell>
        </row>
        <row r="998">
          <cell r="M998">
            <v>11391.55</v>
          </cell>
        </row>
        <row r="999">
          <cell r="M999">
            <v>5150</v>
          </cell>
        </row>
        <row r="1000">
          <cell r="M1000">
            <v>10053.370000000001</v>
          </cell>
        </row>
        <row r="1001">
          <cell r="M1001">
            <v>8182624.4299999997</v>
          </cell>
        </row>
        <row r="1002">
          <cell r="M1002">
            <v>-47453.14</v>
          </cell>
        </row>
        <row r="1003">
          <cell r="M1003">
            <v>47453.14</v>
          </cell>
        </row>
        <row r="1004">
          <cell r="M1004">
            <v>0</v>
          </cell>
        </row>
        <row r="1005">
          <cell r="M1005">
            <v>-208078</v>
          </cell>
        </row>
        <row r="1006">
          <cell r="M1006">
            <v>43213075.68</v>
          </cell>
        </row>
        <row r="1007">
          <cell r="M1007">
            <v>57948.74</v>
          </cell>
        </row>
        <row r="1008">
          <cell r="M1008">
            <v>208078</v>
          </cell>
        </row>
        <row r="1009">
          <cell r="M1009">
            <v>2783.3</v>
          </cell>
        </row>
        <row r="1010">
          <cell r="M1010">
            <v>44025.18</v>
          </cell>
        </row>
        <row r="1011">
          <cell r="M1011">
            <v>3485.43</v>
          </cell>
        </row>
        <row r="1012">
          <cell r="M1012">
            <v>3481.37</v>
          </cell>
        </row>
        <row r="1013">
          <cell r="M1013">
            <v>2663108.86</v>
          </cell>
        </row>
        <row r="1014">
          <cell r="M1014">
            <v>30810</v>
          </cell>
        </row>
        <row r="1015">
          <cell r="M1015">
            <v>10165.58</v>
          </cell>
        </row>
        <row r="1016">
          <cell r="M1016">
            <v>9942402.5</v>
          </cell>
        </row>
        <row r="1017">
          <cell r="M1017">
            <v>8448325.9700000007</v>
          </cell>
        </row>
        <row r="1018">
          <cell r="M1018">
            <v>3886045.77</v>
          </cell>
        </row>
        <row r="1019">
          <cell r="M1019">
            <v>3593217.29</v>
          </cell>
        </row>
        <row r="1020">
          <cell r="M1020">
            <v>1482682.8</v>
          </cell>
        </row>
        <row r="1021">
          <cell r="M1021">
            <v>1482682.8</v>
          </cell>
        </row>
        <row r="1022">
          <cell r="M1022">
            <v>14067460.18</v>
          </cell>
        </row>
        <row r="1023">
          <cell r="M1023">
            <v>14993806.710000001</v>
          </cell>
        </row>
        <row r="1024">
          <cell r="M1024">
            <v>10458166.050000001</v>
          </cell>
        </row>
        <row r="1025">
          <cell r="M1025">
            <v>8633873.5</v>
          </cell>
        </row>
        <row r="1026">
          <cell r="M1026">
            <v>43499573.100000001</v>
          </cell>
        </row>
        <row r="1027">
          <cell r="M1027">
            <v>3306453.55</v>
          </cell>
        </row>
        <row r="1028">
          <cell r="M1028">
            <v>3310476.4</v>
          </cell>
        </row>
        <row r="1029">
          <cell r="M1029">
            <v>30398697.899999999</v>
          </cell>
        </row>
        <row r="1030">
          <cell r="M1030">
            <v>198645717.11000001</v>
          </cell>
        </row>
        <row r="1031">
          <cell r="M1031">
            <v>-1487159.92</v>
          </cell>
        </row>
        <row r="1032">
          <cell r="M1032">
            <v>-2734341.39</v>
          </cell>
        </row>
        <row r="1033">
          <cell r="M1033">
            <v>-2734341.39</v>
          </cell>
        </row>
        <row r="1034">
          <cell r="M1034">
            <v>-198645717.11000001</v>
          </cell>
        </row>
        <row r="1035">
          <cell r="M1035">
            <v>-42725069.100000001</v>
          </cell>
        </row>
        <row r="1036">
          <cell r="M1036">
            <v>-22552960.010000002</v>
          </cell>
        </row>
        <row r="1037">
          <cell r="M1037">
            <v>-3551654.4</v>
          </cell>
        </row>
        <row r="1038">
          <cell r="M1038">
            <v>-5015791.95</v>
          </cell>
        </row>
        <row r="1039">
          <cell r="M1039">
            <v>-570456686.73000002</v>
          </cell>
        </row>
        <row r="1040">
          <cell r="M1040">
            <v>-7029295.0599999996</v>
          </cell>
        </row>
        <row r="1041">
          <cell r="M1041">
            <v>-22675092.809999999</v>
          </cell>
        </row>
        <row r="1042">
          <cell r="M1042">
            <v>-25256364.600000001</v>
          </cell>
        </row>
        <row r="1043">
          <cell r="M1043">
            <v>-35032425.219999999</v>
          </cell>
        </row>
        <row r="1044">
          <cell r="M1044">
            <v>-8418788.1999999993</v>
          </cell>
        </row>
        <row r="1045">
          <cell r="M1045">
            <v>-6399401.2599999998</v>
          </cell>
        </row>
        <row r="1046">
          <cell r="M1046">
            <v>-4379806.5</v>
          </cell>
        </row>
        <row r="1047">
          <cell r="M1047">
            <v>-5705480</v>
          </cell>
        </row>
        <row r="1048">
          <cell r="M1048">
            <v>-1430096.01</v>
          </cell>
        </row>
        <row r="1049">
          <cell r="M1049">
            <v>-1588323.6</v>
          </cell>
        </row>
        <row r="1050">
          <cell r="M1050">
            <v>-785553</v>
          </cell>
        </row>
        <row r="1051">
          <cell r="M1051">
            <v>-15085134.25</v>
          </cell>
        </row>
        <row r="1052">
          <cell r="M1052">
            <v>-1487159.92</v>
          </cell>
        </row>
        <row r="1053">
          <cell r="M1053">
            <v>-3326886.47</v>
          </cell>
        </row>
        <row r="1054">
          <cell r="M1054">
            <v>-2618532</v>
          </cell>
        </row>
        <row r="1055">
          <cell r="M1055">
            <v>-940385.5</v>
          </cell>
        </row>
        <row r="1056">
          <cell r="M1056">
            <v>-6831000</v>
          </cell>
        </row>
        <row r="1057">
          <cell r="M1057">
            <v>-533596.5</v>
          </cell>
        </row>
        <row r="1058">
          <cell r="M1058">
            <v>-806213.2</v>
          </cell>
        </row>
        <row r="1059">
          <cell r="M1059">
            <v>-45079880.799999997</v>
          </cell>
        </row>
        <row r="1060">
          <cell r="M1060">
            <v>-508291.88</v>
          </cell>
        </row>
        <row r="1061">
          <cell r="M1061">
            <v>-22160450</v>
          </cell>
        </row>
        <row r="1062">
          <cell r="M1062">
            <v>-5669771.1600000001</v>
          </cell>
        </row>
        <row r="1063">
          <cell r="M1063">
            <v>-1927003.68</v>
          </cell>
        </row>
        <row r="1064">
          <cell r="M1064">
            <v>-1829800.46</v>
          </cell>
        </row>
        <row r="1065">
          <cell r="M1065">
            <v>-1222842.3799999999</v>
          </cell>
        </row>
        <row r="1066">
          <cell r="M1066">
            <v>-11196820.51</v>
          </cell>
        </row>
        <row r="1067">
          <cell r="M1067">
            <v>27023505</v>
          </cell>
        </row>
        <row r="1068">
          <cell r="M1068">
            <v>-27073875</v>
          </cell>
        </row>
        <row r="1069">
          <cell r="M1069">
            <v>-8979839.2699999996</v>
          </cell>
        </row>
        <row r="1070">
          <cell r="M1070">
            <v>-1851896.75</v>
          </cell>
        </row>
        <row r="1071">
          <cell r="M1071">
            <v>-15914447.5</v>
          </cell>
        </row>
        <row r="1072">
          <cell r="M1072">
            <v>-18905384.75</v>
          </cell>
        </row>
        <row r="1073">
          <cell r="M1073">
            <v>-21263764.5</v>
          </cell>
        </row>
        <row r="1074">
          <cell r="M1074">
            <v>-2279173.5</v>
          </cell>
        </row>
        <row r="1075">
          <cell r="M1075">
            <v>-1857687</v>
          </cell>
        </row>
        <row r="1076">
          <cell r="M1076">
            <v>-7214217.7000000002</v>
          </cell>
        </row>
        <row r="1077">
          <cell r="M1077">
            <v>-40443188.399999999</v>
          </cell>
        </row>
        <row r="1078">
          <cell r="M1078">
            <v>-84759450</v>
          </cell>
        </row>
        <row r="1079">
          <cell r="M1079">
            <v>-1061025</v>
          </cell>
        </row>
        <row r="1080">
          <cell r="M1080">
            <v>-9352500</v>
          </cell>
        </row>
        <row r="1081">
          <cell r="M1081">
            <v>-5688900</v>
          </cell>
        </row>
        <row r="1082">
          <cell r="M1082">
            <v>80188364.150000006</v>
          </cell>
        </row>
        <row r="1083">
          <cell r="M1083">
            <v>-80263097.010000005</v>
          </cell>
        </row>
        <row r="1084">
          <cell r="M1084">
            <v>-16124240</v>
          </cell>
        </row>
        <row r="1085">
          <cell r="M1085">
            <v>-16124240</v>
          </cell>
        </row>
        <row r="1086">
          <cell r="M1086">
            <v>-8062120</v>
          </cell>
        </row>
        <row r="1087">
          <cell r="M1087">
            <v>-16124240</v>
          </cell>
        </row>
        <row r="1088">
          <cell r="M1088">
            <v>-16124240</v>
          </cell>
        </row>
        <row r="1089">
          <cell r="M1089">
            <v>-14108710</v>
          </cell>
        </row>
        <row r="1090">
          <cell r="M1090">
            <v>-16124240</v>
          </cell>
        </row>
        <row r="1091">
          <cell r="M1091">
            <v>-8062120</v>
          </cell>
        </row>
        <row r="1092">
          <cell r="M1092">
            <v>-16226080</v>
          </cell>
        </row>
        <row r="1093">
          <cell r="M1093">
            <v>-3565864</v>
          </cell>
        </row>
        <row r="1094">
          <cell r="M1094">
            <v>-5083245</v>
          </cell>
        </row>
        <row r="1095">
          <cell r="M1095">
            <v>-18351862.5</v>
          </cell>
        </row>
        <row r="1096">
          <cell r="M1096">
            <v>-29886805.5</v>
          </cell>
        </row>
        <row r="1097">
          <cell r="M1097">
            <v>-69875000</v>
          </cell>
        </row>
        <row r="1098">
          <cell r="M1098">
            <v>-122844980</v>
          </cell>
        </row>
        <row r="1099">
          <cell r="M1099">
            <v>-834715.75</v>
          </cell>
        </row>
        <row r="1100">
          <cell r="M1100">
            <v>-171299.20000000001</v>
          </cell>
        </row>
        <row r="1101">
          <cell r="M1101">
            <v>-128151.6</v>
          </cell>
        </row>
        <row r="1102">
          <cell r="M1102">
            <v>-6717467.9900000002</v>
          </cell>
        </row>
        <row r="1103">
          <cell r="M1103">
            <v>-5872054.7999999998</v>
          </cell>
        </row>
        <row r="1104">
          <cell r="M1104">
            <v>-9150519.1999999993</v>
          </cell>
        </row>
        <row r="1105">
          <cell r="M1105">
            <v>-26791216.399999999</v>
          </cell>
        </row>
        <row r="1106">
          <cell r="M1106">
            <v>-9786758</v>
          </cell>
        </row>
        <row r="1107">
          <cell r="M1107">
            <v>-1771741.6</v>
          </cell>
        </row>
        <row r="1108">
          <cell r="M1108">
            <v>-4981212</v>
          </cell>
        </row>
        <row r="1109">
          <cell r="M1109">
            <v>-644400</v>
          </cell>
        </row>
        <row r="1110">
          <cell r="M1110">
            <v>-5789934</v>
          </cell>
        </row>
        <row r="1111">
          <cell r="M1111">
            <v>-15143400</v>
          </cell>
        </row>
        <row r="1112">
          <cell r="M1112">
            <v>-1876950</v>
          </cell>
        </row>
        <row r="1113">
          <cell r="M1113">
            <v>-17913248.02</v>
          </cell>
        </row>
        <row r="1114">
          <cell r="M1114">
            <v>-3750075.2</v>
          </cell>
        </row>
        <row r="1115">
          <cell r="M1115">
            <v>-6798168.0099999998</v>
          </cell>
        </row>
        <row r="1116">
          <cell r="M1116">
            <v>-9786758</v>
          </cell>
        </row>
        <row r="1117">
          <cell r="M1117">
            <v>-19895240</v>
          </cell>
        </row>
        <row r="1118">
          <cell r="M1118">
            <v>-9150519.1999999993</v>
          </cell>
        </row>
        <row r="1119">
          <cell r="M1119">
            <v>-5872054.7999999998</v>
          </cell>
        </row>
        <row r="1120">
          <cell r="M1120">
            <v>-9150519.1999999993</v>
          </cell>
        </row>
        <row r="1121">
          <cell r="M1121">
            <v>-2171260.4</v>
          </cell>
        </row>
        <row r="1122">
          <cell r="M1122">
            <v>-547684</v>
          </cell>
        </row>
        <row r="1123">
          <cell r="M1123">
            <v>-7043496</v>
          </cell>
        </row>
        <row r="1124">
          <cell r="M1124">
            <v>-1897203.2</v>
          </cell>
        </row>
        <row r="1125">
          <cell r="M1125">
            <v>-4478312</v>
          </cell>
        </row>
        <row r="1126">
          <cell r="M1126">
            <v>-2171260.4</v>
          </cell>
        </row>
        <row r="1127">
          <cell r="M1127">
            <v>-3750075.2</v>
          </cell>
        </row>
        <row r="1128">
          <cell r="M1128">
            <v>-27192671.989999998</v>
          </cell>
        </row>
        <row r="1129">
          <cell r="M1129">
            <v>-7705236</v>
          </cell>
        </row>
        <row r="1130">
          <cell r="M1130">
            <v>-3750075.2</v>
          </cell>
        </row>
        <row r="1131">
          <cell r="M1131">
            <v>-3750075.2</v>
          </cell>
        </row>
        <row r="1132">
          <cell r="M1132">
            <v>-2171260.4</v>
          </cell>
        </row>
        <row r="1133">
          <cell r="M1133">
            <v>-3750075.2</v>
          </cell>
        </row>
        <row r="1134">
          <cell r="M1134">
            <v>-2171260.4</v>
          </cell>
        </row>
        <row r="1135">
          <cell r="M1135">
            <v>-27192672</v>
          </cell>
        </row>
        <row r="1136">
          <cell r="M1136">
            <v>-15674092.02</v>
          </cell>
        </row>
        <row r="1137">
          <cell r="M1137">
            <v>-4478311.9800000004</v>
          </cell>
        </row>
        <row r="1138">
          <cell r="M1138">
            <v>-1771741.6</v>
          </cell>
        </row>
        <row r="1139">
          <cell r="M1139">
            <v>9150519.1999999993</v>
          </cell>
        </row>
        <row r="1140">
          <cell r="M1140">
            <v>-9150519.1999999993</v>
          </cell>
        </row>
        <row r="1141">
          <cell r="M1141">
            <v>-2171260.4</v>
          </cell>
        </row>
        <row r="1142">
          <cell r="M1142">
            <v>-171299.20000000001</v>
          </cell>
        </row>
        <row r="1143">
          <cell r="M1143">
            <v>-85434.4</v>
          </cell>
        </row>
        <row r="1144">
          <cell r="M1144">
            <v>-39695469.219999999</v>
          </cell>
        </row>
        <row r="1145">
          <cell r="M1145">
            <v>-15916192</v>
          </cell>
        </row>
        <row r="1146">
          <cell r="M1146">
            <v>-107737037.5</v>
          </cell>
        </row>
        <row r="1147">
          <cell r="M1147">
            <v>-1876950</v>
          </cell>
        </row>
        <row r="1148">
          <cell r="M1148">
            <v>-3863550</v>
          </cell>
        </row>
        <row r="1149">
          <cell r="M1149">
            <v>-4985850</v>
          </cell>
        </row>
        <row r="1150">
          <cell r="M1150">
            <v>-3032360</v>
          </cell>
        </row>
        <row r="1151">
          <cell r="M1151">
            <v>-3032360</v>
          </cell>
        </row>
        <row r="1152">
          <cell r="M1152">
            <v>-379045</v>
          </cell>
        </row>
        <row r="1153">
          <cell r="M1153">
            <v>-3032360</v>
          </cell>
        </row>
        <row r="1154">
          <cell r="M1154">
            <v>-13126395</v>
          </cell>
        </row>
        <row r="1155">
          <cell r="M1155">
            <v>-9073322.5</v>
          </cell>
        </row>
        <row r="1156">
          <cell r="M1156">
            <v>-1290000</v>
          </cell>
        </row>
        <row r="1157">
          <cell r="M1157">
            <v>-3790450</v>
          </cell>
        </row>
        <row r="1158">
          <cell r="M1158">
            <v>-2577527.5</v>
          </cell>
        </row>
        <row r="1159">
          <cell r="M1159">
            <v>-13827187.5</v>
          </cell>
        </row>
        <row r="1160">
          <cell r="M1160">
            <v>-4985850</v>
          </cell>
        </row>
        <row r="1161">
          <cell r="M1161">
            <v>-9971700</v>
          </cell>
        </row>
        <row r="1162">
          <cell r="M1162">
            <v>-868181886.88</v>
          </cell>
        </row>
        <row r="1163">
          <cell r="M1163">
            <v>-58758.080000000002</v>
          </cell>
        </row>
        <row r="1164">
          <cell r="M1164">
            <v>42339.61</v>
          </cell>
        </row>
        <row r="1165">
          <cell r="M1165">
            <v>41968965.75</v>
          </cell>
        </row>
        <row r="1166">
          <cell r="M1166">
            <v>10917.8</v>
          </cell>
        </row>
        <row r="1167">
          <cell r="M1167">
            <v>10713642</v>
          </cell>
        </row>
        <row r="1168">
          <cell r="M1168">
            <v>116729.23</v>
          </cell>
        </row>
        <row r="1169">
          <cell r="M1169">
            <v>8998.32</v>
          </cell>
        </row>
        <row r="1170">
          <cell r="M1170">
            <v>25421675.25</v>
          </cell>
        </row>
        <row r="1171">
          <cell r="M1171">
            <v>25813.95</v>
          </cell>
        </row>
        <row r="1172">
          <cell r="M1172">
            <v>31168265.699999999</v>
          </cell>
        </row>
        <row r="1173">
          <cell r="M1173">
            <v>2612057.7000000002</v>
          </cell>
        </row>
        <row r="1174">
          <cell r="M1174">
            <v>1785569.8</v>
          </cell>
        </row>
        <row r="1175">
          <cell r="M1175">
            <v>467024.5</v>
          </cell>
        </row>
        <row r="1176">
          <cell r="M1176">
            <v>10002652.550000001</v>
          </cell>
        </row>
        <row r="1177">
          <cell r="M1177">
            <v>43191703.630000003</v>
          </cell>
        </row>
        <row r="1178">
          <cell r="M1178">
            <v>5055827.0999999996</v>
          </cell>
        </row>
        <row r="1179">
          <cell r="M1179">
            <v>109139003.59</v>
          </cell>
        </row>
        <row r="1180">
          <cell r="M1180">
            <v>31600.83</v>
          </cell>
        </row>
        <row r="1181">
          <cell r="M1181">
            <v>115964420.5</v>
          </cell>
        </row>
        <row r="1182">
          <cell r="M1182">
            <v>2611295.16</v>
          </cell>
        </row>
        <row r="1183">
          <cell r="M1183">
            <v>8778902</v>
          </cell>
        </row>
        <row r="1184">
          <cell r="M1184">
            <v>41562615.689999998</v>
          </cell>
        </row>
        <row r="1185">
          <cell r="M1185">
            <v>24930.81</v>
          </cell>
        </row>
        <row r="1186">
          <cell r="M1186">
            <v>24829.84</v>
          </cell>
        </row>
        <row r="1187">
          <cell r="M1187">
            <v>88980.99</v>
          </cell>
        </row>
        <row r="1188">
          <cell r="M1188">
            <v>-88980.99</v>
          </cell>
        </row>
        <row r="1189">
          <cell r="M1189">
            <v>3739315.2</v>
          </cell>
        </row>
        <row r="1190">
          <cell r="M1190">
            <v>192883.34</v>
          </cell>
        </row>
        <row r="1191">
          <cell r="M1191">
            <v>12778966.57</v>
          </cell>
        </row>
        <row r="1192">
          <cell r="M1192">
            <v>4233314.5</v>
          </cell>
        </row>
        <row r="1193">
          <cell r="M1193">
            <v>10960194.970000001</v>
          </cell>
        </row>
        <row r="1194">
          <cell r="M1194">
            <v>5693253.6299999999</v>
          </cell>
        </row>
        <row r="1195">
          <cell r="M1195">
            <v>7706665.2199999997</v>
          </cell>
        </row>
        <row r="1196">
          <cell r="M1196">
            <v>971763.05</v>
          </cell>
        </row>
        <row r="1197">
          <cell r="M1197">
            <v>-3012814</v>
          </cell>
        </row>
        <row r="1198">
          <cell r="M1198">
            <v>-16012340</v>
          </cell>
        </row>
        <row r="1199">
          <cell r="M1199">
            <v>-834715.75</v>
          </cell>
        </row>
        <row r="1200">
          <cell r="M1200">
            <v>-834715.75</v>
          </cell>
        </row>
        <row r="1201">
          <cell r="M1201">
            <v>-834715.75</v>
          </cell>
        </row>
        <row r="1202">
          <cell r="M1202">
            <v>-834715.75</v>
          </cell>
        </row>
        <row r="1203">
          <cell r="M1203">
            <v>-834715.75</v>
          </cell>
        </row>
        <row r="1204">
          <cell r="M1204">
            <v>-834715.75</v>
          </cell>
        </row>
        <row r="1205">
          <cell r="M1205">
            <v>-1225931.25</v>
          </cell>
        </row>
        <row r="1206">
          <cell r="M1206">
            <v>-1941572</v>
          </cell>
        </row>
        <row r="1207">
          <cell r="M1207">
            <v>-4755739.07</v>
          </cell>
        </row>
        <row r="1208">
          <cell r="M1208">
            <v>-474943.63</v>
          </cell>
        </row>
        <row r="1209">
          <cell r="M1209">
            <v>-33531470.399999999</v>
          </cell>
        </row>
        <row r="1210">
          <cell r="M1210">
            <v>-5701543.7999999998</v>
          </cell>
        </row>
        <row r="1211">
          <cell r="M1211">
            <v>-5007632.41</v>
          </cell>
        </row>
        <row r="1212">
          <cell r="M1212">
            <v>-4401372</v>
          </cell>
        </row>
        <row r="1213">
          <cell r="M1213">
            <v>-824409.35</v>
          </cell>
        </row>
        <row r="1214">
          <cell r="M1214">
            <v>-887557.67</v>
          </cell>
        </row>
        <row r="1215">
          <cell r="M1215">
            <v>-21754480</v>
          </cell>
        </row>
        <row r="1216">
          <cell r="M1216">
            <v>-13768920</v>
          </cell>
        </row>
        <row r="1217">
          <cell r="M1217">
            <v>-50128760</v>
          </cell>
        </row>
        <row r="1218">
          <cell r="M1218">
            <v>-16165963.800000001</v>
          </cell>
        </row>
        <row r="1219">
          <cell r="M1219">
            <v>-14363989.210000001</v>
          </cell>
        </row>
        <row r="1220">
          <cell r="M1220">
            <v>-13135329.91</v>
          </cell>
        </row>
        <row r="1221">
          <cell r="M1221">
            <v>-9382378.5</v>
          </cell>
        </row>
        <row r="1222">
          <cell r="M1222">
            <v>-13683073.5</v>
          </cell>
        </row>
        <row r="1223">
          <cell r="M1223">
            <v>-71007518.700000003</v>
          </cell>
        </row>
        <row r="1224">
          <cell r="M1224">
            <v>-18729111.600000001</v>
          </cell>
        </row>
        <row r="1225">
          <cell r="M1225">
            <v>-5484628.7999999998</v>
          </cell>
        </row>
        <row r="1226">
          <cell r="M1226">
            <v>-9116694</v>
          </cell>
        </row>
        <row r="1227">
          <cell r="M1227">
            <v>-6041231.0999999996</v>
          </cell>
        </row>
        <row r="1228">
          <cell r="M1228">
            <v>-4027487.4</v>
          </cell>
        </row>
        <row r="1229">
          <cell r="M1229">
            <v>-1319738.8400000001</v>
          </cell>
        </row>
        <row r="1230">
          <cell r="M1230">
            <v>-1319738.8400000001</v>
          </cell>
        </row>
        <row r="1231">
          <cell r="M1231">
            <v>-1319738.8400000001</v>
          </cell>
        </row>
        <row r="1232">
          <cell r="M1232">
            <v>-1319738.8400000001</v>
          </cell>
        </row>
        <row r="1233">
          <cell r="M1233">
            <v>-1319738.8400000001</v>
          </cell>
        </row>
        <row r="1234">
          <cell r="M1234">
            <v>-1319738.8400000001</v>
          </cell>
        </row>
        <row r="1235">
          <cell r="M1235">
            <v>-1319738.8400000001</v>
          </cell>
        </row>
        <row r="1236">
          <cell r="M1236">
            <v>-1319738.8400000001</v>
          </cell>
        </row>
        <row r="1237">
          <cell r="M1237">
            <v>-1319738.8400000001</v>
          </cell>
        </row>
        <row r="1238">
          <cell r="M1238">
            <v>-1319738.8400000001</v>
          </cell>
        </row>
        <row r="1239">
          <cell r="M1239">
            <v>-1319738.8400000001</v>
          </cell>
        </row>
        <row r="1240">
          <cell r="M1240">
            <v>-1319738.8400000001</v>
          </cell>
        </row>
        <row r="1241">
          <cell r="M1241">
            <v>-1032285.52</v>
          </cell>
        </row>
        <row r="1242">
          <cell r="M1242">
            <v>-1032285.52</v>
          </cell>
        </row>
        <row r="1243">
          <cell r="M1243">
            <v>-1032285.52</v>
          </cell>
        </row>
        <row r="1244">
          <cell r="M1244">
            <v>-53260316.170000002</v>
          </cell>
        </row>
        <row r="1245">
          <cell r="M1245">
            <v>-47599722.200000003</v>
          </cell>
        </row>
        <row r="1246">
          <cell r="M1246">
            <v>-4241228.6399999997</v>
          </cell>
        </row>
        <row r="1247">
          <cell r="M1247">
            <v>-4241228.6399999997</v>
          </cell>
        </row>
        <row r="1248">
          <cell r="M1248">
            <v>-4241228.6399999997</v>
          </cell>
        </row>
        <row r="1249">
          <cell r="M1249">
            <v>-23630914.940000001</v>
          </cell>
        </row>
        <row r="1250">
          <cell r="M1250">
            <v>-10181168.68</v>
          </cell>
        </row>
        <row r="1251">
          <cell r="M1251">
            <v>-4241228.6399999997</v>
          </cell>
        </row>
        <row r="1252">
          <cell r="M1252">
            <v>-4241228.6399999997</v>
          </cell>
        </row>
        <row r="1253">
          <cell r="M1253">
            <v>-2028659.72</v>
          </cell>
        </row>
        <row r="1254">
          <cell r="M1254">
            <v>-1032285.52</v>
          </cell>
        </row>
        <row r="1255">
          <cell r="M1255">
            <v>-1032285.52</v>
          </cell>
        </row>
        <row r="1256">
          <cell r="M1256">
            <v>-1032285.52</v>
          </cell>
        </row>
        <row r="1257">
          <cell r="M1257">
            <v>-1032285.52</v>
          </cell>
        </row>
        <row r="1258">
          <cell r="M1258">
            <v>-1032285.52</v>
          </cell>
        </row>
        <row r="1259">
          <cell r="M1259">
            <v>-1032285.52</v>
          </cell>
        </row>
        <row r="1260">
          <cell r="M1260">
            <v>-1032285.52</v>
          </cell>
        </row>
        <row r="1261">
          <cell r="M1261">
            <v>-1032285.52</v>
          </cell>
        </row>
        <row r="1262">
          <cell r="M1262">
            <v>-1032285.52</v>
          </cell>
        </row>
        <row r="1263">
          <cell r="M1263">
            <v>-1032285.52</v>
          </cell>
        </row>
        <row r="1264">
          <cell r="M1264">
            <v>-1032285.52</v>
          </cell>
        </row>
        <row r="1265">
          <cell r="M1265">
            <v>-1032285.52</v>
          </cell>
        </row>
        <row r="1266">
          <cell r="M1266">
            <v>-1032285.52</v>
          </cell>
        </row>
        <row r="1267">
          <cell r="M1267">
            <v>-1032285.52</v>
          </cell>
        </row>
        <row r="1268">
          <cell r="M1268">
            <v>-1032285.52</v>
          </cell>
        </row>
        <row r="1269">
          <cell r="M1269">
            <v>-1032285.52</v>
          </cell>
        </row>
        <row r="1270">
          <cell r="M1270">
            <v>-1032285.52</v>
          </cell>
        </row>
        <row r="1271">
          <cell r="M1271">
            <v>-1032285.52</v>
          </cell>
        </row>
        <row r="1272">
          <cell r="M1272">
            <v>-1032285.53</v>
          </cell>
        </row>
        <row r="1273">
          <cell r="M1273">
            <v>-1032285.52</v>
          </cell>
        </row>
        <row r="1274">
          <cell r="M1274">
            <v>-1032285.52</v>
          </cell>
        </row>
        <row r="1275">
          <cell r="M1275">
            <v>-1032285.52</v>
          </cell>
        </row>
        <row r="1276">
          <cell r="M1276">
            <v>-95484.5</v>
          </cell>
        </row>
        <row r="1277">
          <cell r="M1277">
            <v>-2622000</v>
          </cell>
        </row>
        <row r="1278">
          <cell r="M1278">
            <v>-10159594.5</v>
          </cell>
        </row>
        <row r="1279">
          <cell r="M1279">
            <v>-240350</v>
          </cell>
        </row>
        <row r="1280">
          <cell r="M1280">
            <v>-11440000</v>
          </cell>
        </row>
        <row r="1281">
          <cell r="M1281">
            <v>-1089000</v>
          </cell>
        </row>
        <row r="1282">
          <cell r="M1282">
            <v>-761640</v>
          </cell>
        </row>
        <row r="1283">
          <cell r="M1283">
            <v>-217800</v>
          </cell>
        </row>
        <row r="1284">
          <cell r="M1284">
            <v>-2044350</v>
          </cell>
        </row>
        <row r="1285">
          <cell r="M1285">
            <v>-14136943.49</v>
          </cell>
        </row>
        <row r="1286">
          <cell r="M1286">
            <v>-2101418.1</v>
          </cell>
        </row>
        <row r="1287">
          <cell r="M1287">
            <v>-2101418.1</v>
          </cell>
        </row>
        <row r="1288">
          <cell r="M1288">
            <v>-2101418.1</v>
          </cell>
        </row>
        <row r="1289">
          <cell r="M1289">
            <v>-2101418.1</v>
          </cell>
        </row>
        <row r="1290">
          <cell r="M1290">
            <v>-2101418.1</v>
          </cell>
        </row>
        <row r="1291">
          <cell r="M1291">
            <v>-2101418.1</v>
          </cell>
        </row>
        <row r="1292">
          <cell r="M1292">
            <v>-2101418.1</v>
          </cell>
        </row>
        <row r="1293">
          <cell r="M1293">
            <v>-2101418.1</v>
          </cell>
        </row>
        <row r="1294">
          <cell r="M1294">
            <v>-2101418.1</v>
          </cell>
        </row>
        <row r="1295">
          <cell r="M1295">
            <v>-2101418.1</v>
          </cell>
        </row>
        <row r="1296">
          <cell r="M1296">
            <v>-2101418.1</v>
          </cell>
        </row>
        <row r="1297">
          <cell r="M1297">
            <v>-2101418.1</v>
          </cell>
        </row>
        <row r="1298">
          <cell r="M1298">
            <v>-2101418.1</v>
          </cell>
        </row>
        <row r="1299">
          <cell r="M1299">
            <v>-2101418.1</v>
          </cell>
        </row>
        <row r="1300">
          <cell r="M1300">
            <v>-2101418.1</v>
          </cell>
        </row>
        <row r="1301">
          <cell r="M1301">
            <v>-2101418.1</v>
          </cell>
        </row>
        <row r="1302">
          <cell r="M1302">
            <v>-2101418.1</v>
          </cell>
        </row>
        <row r="1303">
          <cell r="M1303">
            <v>-2101418.1</v>
          </cell>
        </row>
        <row r="1304">
          <cell r="M1304">
            <v>-2101418.1</v>
          </cell>
        </row>
        <row r="1305">
          <cell r="M1305">
            <v>-2101418.1</v>
          </cell>
        </row>
        <row r="1306">
          <cell r="M1306">
            <v>-2101418.1</v>
          </cell>
        </row>
        <row r="1307">
          <cell r="M1307">
            <v>-2101418.1</v>
          </cell>
        </row>
        <row r="1308">
          <cell r="M1308">
            <v>-2101418.1</v>
          </cell>
        </row>
        <row r="1309">
          <cell r="M1309">
            <v>-3653100</v>
          </cell>
        </row>
        <row r="1310">
          <cell r="M1310">
            <v>-2101418.1</v>
          </cell>
        </row>
        <row r="1311">
          <cell r="M1311">
            <v>-7193560</v>
          </cell>
        </row>
        <row r="1312">
          <cell r="M1312">
            <v>-14202320</v>
          </cell>
        </row>
        <row r="1313">
          <cell r="M1313">
            <v>-7101160</v>
          </cell>
        </row>
        <row r="1314">
          <cell r="M1314">
            <v>-14202320</v>
          </cell>
        </row>
        <row r="1315">
          <cell r="M1315">
            <v>-54723900</v>
          </cell>
        </row>
        <row r="1316">
          <cell r="M1316">
            <v>-14202320</v>
          </cell>
        </row>
        <row r="1317">
          <cell r="M1317">
            <v>-14202320</v>
          </cell>
        </row>
        <row r="1318">
          <cell r="M1318">
            <v>-7101160</v>
          </cell>
        </row>
        <row r="1319">
          <cell r="M1319">
            <v>-5258000</v>
          </cell>
        </row>
        <row r="1320">
          <cell r="M1320">
            <v>-16226848.800000001</v>
          </cell>
        </row>
        <row r="1321">
          <cell r="M1321">
            <v>-8113424.4000000004</v>
          </cell>
        </row>
        <row r="1322">
          <cell r="M1322">
            <v>-16226848.800000001</v>
          </cell>
        </row>
        <row r="1323">
          <cell r="M1323">
            <v>-3609927</v>
          </cell>
        </row>
        <row r="1324">
          <cell r="M1324">
            <v>-96751.8</v>
          </cell>
        </row>
        <row r="1325">
          <cell r="M1325">
            <v>-16693559.99</v>
          </cell>
        </row>
        <row r="1326">
          <cell r="M1326">
            <v>-14292698.390000001</v>
          </cell>
        </row>
        <row r="1327">
          <cell r="M1327">
            <v>-14292698.4</v>
          </cell>
        </row>
        <row r="1328">
          <cell r="M1328">
            <v>-14292698.41</v>
          </cell>
        </row>
        <row r="1329">
          <cell r="M1329">
            <v>-8932936.4900000002</v>
          </cell>
        </row>
        <row r="1330">
          <cell r="M1330">
            <v>-7146349.1900000004</v>
          </cell>
        </row>
        <row r="1331">
          <cell r="M1331">
            <v>-7146349.1900000004</v>
          </cell>
        </row>
        <row r="1332">
          <cell r="M1332">
            <v>-7657119</v>
          </cell>
        </row>
        <row r="1333">
          <cell r="M1333">
            <v>-8113424.3899999997</v>
          </cell>
        </row>
        <row r="1334">
          <cell r="M1334">
            <v>-16226848.82</v>
          </cell>
        </row>
        <row r="1335">
          <cell r="M1335">
            <v>-16226848.82</v>
          </cell>
        </row>
        <row r="1336">
          <cell r="M1336">
            <v>-14292698.42</v>
          </cell>
        </row>
        <row r="1337">
          <cell r="M1337">
            <v>-14292698.42</v>
          </cell>
        </row>
        <row r="1338">
          <cell r="M1338">
            <v>-14292698.42</v>
          </cell>
        </row>
        <row r="1339">
          <cell r="M1339">
            <v>-18425840</v>
          </cell>
        </row>
        <row r="1340">
          <cell r="M1340">
            <v>-769948.8</v>
          </cell>
        </row>
        <row r="1341">
          <cell r="M1341">
            <v>-3160994.42</v>
          </cell>
        </row>
        <row r="1342">
          <cell r="M1342">
            <v>-15510715.15</v>
          </cell>
        </row>
        <row r="1343">
          <cell r="M1343">
            <v>-3731030</v>
          </cell>
        </row>
        <row r="1344">
          <cell r="M1344">
            <v>-13787910.4</v>
          </cell>
        </row>
        <row r="1345">
          <cell r="M1345">
            <v>-3496574.4</v>
          </cell>
        </row>
        <row r="1346">
          <cell r="M1346">
            <v>-44120479.200000003</v>
          </cell>
        </row>
        <row r="1347">
          <cell r="M1347">
            <v>-15734584.800000001</v>
          </cell>
        </row>
        <row r="1348">
          <cell r="M1348">
            <v>-2932800</v>
          </cell>
        </row>
        <row r="1349">
          <cell r="M1349">
            <v>-676800</v>
          </cell>
        </row>
        <row r="1350">
          <cell r="M1350">
            <v>-746790</v>
          </cell>
        </row>
        <row r="1351">
          <cell r="M1351">
            <v>-2263000</v>
          </cell>
        </row>
        <row r="1352">
          <cell r="M1352">
            <v>-4050616.12</v>
          </cell>
        </row>
        <row r="1353">
          <cell r="M1353">
            <v>-61321024.799999997</v>
          </cell>
        </row>
        <row r="1354">
          <cell r="M1354">
            <v>-38059196</v>
          </cell>
        </row>
        <row r="1355">
          <cell r="M1355">
            <v>-2152000</v>
          </cell>
        </row>
        <row r="1356">
          <cell r="M1356">
            <v>-174678700.81</v>
          </cell>
        </row>
        <row r="1357">
          <cell r="M1357">
            <v>-1131500</v>
          </cell>
        </row>
        <row r="1358">
          <cell r="M1358">
            <v>-36591192</v>
          </cell>
        </row>
        <row r="1359">
          <cell r="M1359">
            <v>-4541275.2300000004</v>
          </cell>
        </row>
        <row r="1360">
          <cell r="M1360">
            <v>-1040980</v>
          </cell>
        </row>
        <row r="1361">
          <cell r="M1361">
            <v>-9373728</v>
          </cell>
        </row>
        <row r="1362">
          <cell r="M1362">
            <v>-502164</v>
          </cell>
        </row>
        <row r="1363">
          <cell r="M1363">
            <v>-2354651.48</v>
          </cell>
        </row>
        <row r="1364">
          <cell r="M1364">
            <v>-51189516.399999999</v>
          </cell>
        </row>
        <row r="1365">
          <cell r="M1365">
            <v>-1120185</v>
          </cell>
        </row>
        <row r="1366">
          <cell r="M1366">
            <v>-3853436.4</v>
          </cell>
        </row>
        <row r="1367">
          <cell r="M1367">
            <v>-12135337.5</v>
          </cell>
        </row>
        <row r="1368">
          <cell r="M1368">
            <v>-1866975</v>
          </cell>
        </row>
        <row r="1369">
          <cell r="M1369">
            <v>-9418605.9700000007</v>
          </cell>
        </row>
        <row r="1370">
          <cell r="M1370">
            <v>-14681891.4</v>
          </cell>
        </row>
        <row r="1371">
          <cell r="M1371">
            <v>-7340945.7000000002</v>
          </cell>
        </row>
        <row r="1372">
          <cell r="M1372">
            <v>-23546515</v>
          </cell>
        </row>
        <row r="1373">
          <cell r="M1373">
            <v>-51386619.899999999</v>
          </cell>
        </row>
        <row r="1374">
          <cell r="M1374">
            <v>-8034624</v>
          </cell>
        </row>
        <row r="1375">
          <cell r="M1375">
            <v>-1542900</v>
          </cell>
        </row>
        <row r="1376">
          <cell r="M1376">
            <v>-2845596</v>
          </cell>
        </row>
        <row r="1377">
          <cell r="M1377">
            <v>-4541275.24</v>
          </cell>
        </row>
        <row r="1378">
          <cell r="M1378">
            <v>-9976466.4000000004</v>
          </cell>
        </row>
        <row r="1379">
          <cell r="M1379">
            <v>-10006154.4</v>
          </cell>
        </row>
        <row r="1380">
          <cell r="M1380">
            <v>-8346211.5</v>
          </cell>
        </row>
        <row r="1381">
          <cell r="M1381">
            <v>-6677726</v>
          </cell>
        </row>
        <row r="1382">
          <cell r="M1382">
            <v>-3753560.4</v>
          </cell>
        </row>
        <row r="1383">
          <cell r="M1383">
            <v>-2505640.5</v>
          </cell>
        </row>
        <row r="1384">
          <cell r="M1384">
            <v>-3753560.4</v>
          </cell>
        </row>
        <row r="1385">
          <cell r="M1385">
            <v>-3753560.4</v>
          </cell>
        </row>
        <row r="1386">
          <cell r="M1386">
            <v>-3753560.4</v>
          </cell>
        </row>
        <row r="1387">
          <cell r="M1387">
            <v>-2221940</v>
          </cell>
        </row>
        <row r="1388">
          <cell r="M1388">
            <v>-497112</v>
          </cell>
        </row>
        <row r="1389">
          <cell r="M1389">
            <v>-66480767.600000001</v>
          </cell>
        </row>
        <row r="1390">
          <cell r="M1390">
            <v>-3228000</v>
          </cell>
        </row>
        <row r="1391">
          <cell r="M1391">
            <v>-13988000</v>
          </cell>
        </row>
        <row r="1392">
          <cell r="M1392">
            <v>-10856302</v>
          </cell>
        </row>
        <row r="1393">
          <cell r="M1393">
            <v>-39695469.189999998</v>
          </cell>
        </row>
        <row r="1394">
          <cell r="M1394">
            <v>-4478311.9800000004</v>
          </cell>
        </row>
        <row r="1395">
          <cell r="M1395">
            <v>-3521748</v>
          </cell>
        </row>
        <row r="1396">
          <cell r="M1396">
            <v>-3521748</v>
          </cell>
        </row>
        <row r="1397">
          <cell r="M1397">
            <v>-10565244</v>
          </cell>
        </row>
        <row r="1398">
          <cell r="M1398">
            <v>-3521748</v>
          </cell>
        </row>
        <row r="1399">
          <cell r="M1399">
            <v>-27192672.02</v>
          </cell>
        </row>
        <row r="1400">
          <cell r="M1400">
            <v>-6798167.9800000004</v>
          </cell>
        </row>
        <row r="1401">
          <cell r="M1401">
            <v>-14591420.810000001</v>
          </cell>
        </row>
        <row r="1402">
          <cell r="M1402">
            <v>-19886201.579999998</v>
          </cell>
        </row>
        <row r="1403">
          <cell r="M1403">
            <v>-17400426.420000002</v>
          </cell>
        </row>
        <row r="1404">
          <cell r="M1404">
            <v>-14591420.810000001</v>
          </cell>
        </row>
        <row r="1405">
          <cell r="M1405">
            <v>-17913248.02</v>
          </cell>
        </row>
        <row r="1406">
          <cell r="M1406">
            <v>-3647855.19</v>
          </cell>
        </row>
        <row r="1407">
          <cell r="M1407">
            <v>-27191596</v>
          </cell>
        </row>
        <row r="1408">
          <cell r="M1408">
            <v>-11276480</v>
          </cell>
        </row>
        <row r="1409">
          <cell r="M1409">
            <v>-27192672</v>
          </cell>
        </row>
        <row r="1410">
          <cell r="M1410">
            <v>-547684</v>
          </cell>
        </row>
        <row r="1411">
          <cell r="M1411">
            <v>-2818904.8</v>
          </cell>
        </row>
        <row r="1412">
          <cell r="M1412">
            <v>-6798168</v>
          </cell>
        </row>
        <row r="1413">
          <cell r="M1413">
            <v>-15674092.02</v>
          </cell>
        </row>
        <row r="1414">
          <cell r="M1414">
            <v>-9150519.1999999993</v>
          </cell>
        </row>
        <row r="1415">
          <cell r="M1415">
            <v>-6677726</v>
          </cell>
        </row>
        <row r="1416">
          <cell r="M1416">
            <v>-3338863</v>
          </cell>
        </row>
        <row r="1417">
          <cell r="M1417">
            <v>-20015424.989999998</v>
          </cell>
        </row>
        <row r="1418">
          <cell r="M1418">
            <v>-13923656.25</v>
          </cell>
        </row>
        <row r="1419">
          <cell r="M1419">
            <v>-7651759.5</v>
          </cell>
        </row>
        <row r="1420">
          <cell r="M1420">
            <v>-3012814</v>
          </cell>
        </row>
        <row r="1421">
          <cell r="M1421">
            <v>-834715.75</v>
          </cell>
        </row>
        <row r="1422">
          <cell r="M1422">
            <v>-834715.75</v>
          </cell>
        </row>
        <row r="1423">
          <cell r="M1423">
            <v>-646200</v>
          </cell>
        </row>
        <row r="1424">
          <cell r="M1424">
            <v>-37273823.619999997</v>
          </cell>
        </row>
        <row r="1425">
          <cell r="M1425">
            <v>-16995420</v>
          </cell>
        </row>
        <row r="1426">
          <cell r="M1426">
            <v>-2311462.7999999998</v>
          </cell>
        </row>
        <row r="1427">
          <cell r="M1427">
            <v>2311462.7999999998</v>
          </cell>
        </row>
        <row r="1428">
          <cell r="M1428">
            <v>-2313615</v>
          </cell>
        </row>
        <row r="1429">
          <cell r="M1429">
            <v>-1653518.76</v>
          </cell>
        </row>
        <row r="1430">
          <cell r="M1430">
            <v>-1504675</v>
          </cell>
        </row>
        <row r="1431">
          <cell r="M1431">
            <v>-5358375</v>
          </cell>
        </row>
        <row r="1432">
          <cell r="M1432">
            <v>-1372068.75</v>
          </cell>
        </row>
        <row r="1433">
          <cell r="M1433">
            <v>-3012814</v>
          </cell>
        </row>
        <row r="1434">
          <cell r="M1434">
            <v>-2259610.5</v>
          </cell>
        </row>
        <row r="1435">
          <cell r="M1435">
            <v>-834715.75</v>
          </cell>
        </row>
        <row r="1436">
          <cell r="M1436">
            <v>-5631309.9000000004</v>
          </cell>
        </row>
        <row r="1437">
          <cell r="M1437">
            <v>-2994723.2</v>
          </cell>
        </row>
        <row r="1438">
          <cell r="M1438">
            <v>-2994723.2</v>
          </cell>
        </row>
        <row r="1439">
          <cell r="M1439">
            <v>-1497361.6</v>
          </cell>
        </row>
        <row r="1440">
          <cell r="M1440">
            <v>-6798168</v>
          </cell>
        </row>
        <row r="1441">
          <cell r="M1441">
            <v>-19886201.579999998</v>
          </cell>
        </row>
        <row r="1442">
          <cell r="M1442">
            <v>-17400426.420000002</v>
          </cell>
        </row>
        <row r="1443">
          <cell r="M1443">
            <v>-11276480.01</v>
          </cell>
        </row>
        <row r="1444">
          <cell r="M1444">
            <v>-22552960.02</v>
          </cell>
        </row>
        <row r="1445">
          <cell r="M1445">
            <v>-14591420.82</v>
          </cell>
        </row>
        <row r="1446">
          <cell r="M1446">
            <v>-27192672</v>
          </cell>
        </row>
        <row r="1447">
          <cell r="M1447">
            <v>-16995420</v>
          </cell>
        </row>
        <row r="1448">
          <cell r="M1448">
            <v>-14591420.82</v>
          </cell>
        </row>
        <row r="1449">
          <cell r="M1449">
            <v>-3647855.18</v>
          </cell>
        </row>
        <row r="1450">
          <cell r="M1450">
            <v>-13288075</v>
          </cell>
        </row>
        <row r="1451">
          <cell r="M1451">
            <v>-1285700</v>
          </cell>
        </row>
        <row r="1452">
          <cell r="M1452">
            <v>-18426629</v>
          </cell>
        </row>
        <row r="1453">
          <cell r="M1453">
            <v>-2296220</v>
          </cell>
        </row>
        <row r="1454">
          <cell r="M1454">
            <v>-53507291</v>
          </cell>
        </row>
        <row r="1455">
          <cell r="M1455">
            <v>-1634930.1</v>
          </cell>
        </row>
        <row r="1456">
          <cell r="M1456">
            <v>-41562464.700000003</v>
          </cell>
        </row>
        <row r="1457">
          <cell r="M1457">
            <v>-481228.5</v>
          </cell>
        </row>
        <row r="1458">
          <cell r="M1458">
            <v>-43213075.68</v>
          </cell>
        </row>
        <row r="1459">
          <cell r="M1459">
            <v>500340</v>
          </cell>
        </row>
        <row r="1460">
          <cell r="M1460">
            <v>-2663108.86</v>
          </cell>
        </row>
        <row r="1461">
          <cell r="M1461">
            <v>6012948</v>
          </cell>
        </row>
        <row r="1462">
          <cell r="M1462">
            <v>-6012948</v>
          </cell>
        </row>
        <row r="1463">
          <cell r="M1463">
            <v>7279965</v>
          </cell>
        </row>
        <row r="1464">
          <cell r="M1464">
            <v>-1287600</v>
          </cell>
        </row>
        <row r="1465">
          <cell r="M1465">
            <v>-4935800</v>
          </cell>
        </row>
        <row r="1466">
          <cell r="M1466">
            <v>-949605</v>
          </cell>
        </row>
        <row r="1467">
          <cell r="M1467">
            <v>236500</v>
          </cell>
        </row>
        <row r="1468">
          <cell r="M1468">
            <v>24410347.5</v>
          </cell>
        </row>
        <row r="1469">
          <cell r="M1469">
            <v>-25205103</v>
          </cell>
        </row>
        <row r="1470">
          <cell r="M1470">
            <v>-248160</v>
          </cell>
        </row>
        <row r="1471">
          <cell r="M1471">
            <v>-4764471160.4700003</v>
          </cell>
        </row>
        <row r="1472">
          <cell r="M1472">
            <v>2779804.22</v>
          </cell>
        </row>
        <row r="1473">
          <cell r="M1473">
            <v>-460981.89</v>
          </cell>
        </row>
        <row r="1474">
          <cell r="M1474">
            <v>-471.84</v>
          </cell>
        </row>
        <row r="1475">
          <cell r="M1475">
            <v>-284567.03999999998</v>
          </cell>
        </row>
        <row r="1476">
          <cell r="M1476">
            <v>108317.2</v>
          </cell>
        </row>
        <row r="1477">
          <cell r="M1477">
            <v>6107574.2400000002</v>
          </cell>
        </row>
        <row r="1478">
          <cell r="M1478">
            <v>-6233238.0300000003</v>
          </cell>
        </row>
        <row r="1479">
          <cell r="M1479">
            <v>4274558.4000000004</v>
          </cell>
        </row>
        <row r="1480">
          <cell r="M1480">
            <v>62106.400000000001</v>
          </cell>
        </row>
        <row r="1481">
          <cell r="M1481">
            <v>2957860.7</v>
          </cell>
        </row>
        <row r="1482">
          <cell r="M1482">
            <v>399324.96</v>
          </cell>
        </row>
        <row r="1483">
          <cell r="M1483">
            <v>455756.12</v>
          </cell>
        </row>
        <row r="1484">
          <cell r="M1484">
            <v>4150</v>
          </cell>
        </row>
        <row r="1485">
          <cell r="M1485">
            <v>5150</v>
          </cell>
        </row>
        <row r="1486">
          <cell r="M1486">
            <v>30311.64</v>
          </cell>
        </row>
        <row r="1487">
          <cell r="M1487">
            <v>-4387075.2</v>
          </cell>
        </row>
        <row r="1488">
          <cell r="M1488">
            <v>5818579.8800000018</v>
          </cell>
        </row>
        <row r="1489">
          <cell r="M1489">
            <v>-3643647.12</v>
          </cell>
        </row>
        <row r="1490">
          <cell r="M1490">
            <v>-4091311.89</v>
          </cell>
        </row>
        <row r="1491">
          <cell r="M1491">
            <v>-36870064.350000001</v>
          </cell>
        </row>
        <row r="1492">
          <cell r="M1492">
            <v>988305.2</v>
          </cell>
        </row>
        <row r="1493">
          <cell r="M1493">
            <v>55205.97</v>
          </cell>
        </row>
        <row r="1494">
          <cell r="M1494">
            <v>44056502.350000001</v>
          </cell>
        </row>
        <row r="1495">
          <cell r="M1495">
            <v>3753522.66</v>
          </cell>
        </row>
        <row r="1496">
          <cell r="M1496">
            <v>68087.360000000001</v>
          </cell>
        </row>
        <row r="1497">
          <cell r="M1497">
            <v>-1140669.03</v>
          </cell>
        </row>
        <row r="1498">
          <cell r="M1498">
            <v>-8896625.6300000008</v>
          </cell>
        </row>
        <row r="1499">
          <cell r="M1499">
            <v>-5720694.4799999967</v>
          </cell>
        </row>
        <row r="1500">
          <cell r="M1500">
            <v>44309.7</v>
          </cell>
        </row>
        <row r="1501">
          <cell r="M1501">
            <v>32830375.219999999</v>
          </cell>
        </row>
        <row r="1502">
          <cell r="M1502">
            <v>17541.759999999998</v>
          </cell>
        </row>
        <row r="1503">
          <cell r="M1503">
            <v>2721944.96</v>
          </cell>
        </row>
        <row r="1504">
          <cell r="M1504">
            <v>5036.9799999999996</v>
          </cell>
        </row>
        <row r="1505">
          <cell r="M1505">
            <v>-414563.66</v>
          </cell>
        </row>
        <row r="1506">
          <cell r="M1506">
            <v>-381837.06</v>
          </cell>
        </row>
        <row r="1507">
          <cell r="M1507">
            <v>999171.68</v>
          </cell>
        </row>
        <row r="1508">
          <cell r="M1508">
            <v>4603788.3600000003</v>
          </cell>
        </row>
        <row r="1509">
          <cell r="M1509">
            <v>17362525.940000001</v>
          </cell>
        </row>
        <row r="1510">
          <cell r="M1510">
            <v>1352041</v>
          </cell>
        </row>
        <row r="1511">
          <cell r="M1511">
            <v>900</v>
          </cell>
        </row>
        <row r="1512">
          <cell r="M1512">
            <v>11842849.199999999</v>
          </cell>
        </row>
        <row r="1513">
          <cell r="M1513">
            <v>49269.29</v>
          </cell>
        </row>
        <row r="1514">
          <cell r="M1514">
            <v>4150</v>
          </cell>
        </row>
        <row r="1515">
          <cell r="M1515">
            <v>44859.48</v>
          </cell>
        </row>
        <row r="1516">
          <cell r="M1516">
            <v>-33226885.059999999</v>
          </cell>
        </row>
        <row r="1517">
          <cell r="M1517">
            <v>-1332249</v>
          </cell>
        </row>
        <row r="1518">
          <cell r="M1518">
            <v>-12514806</v>
          </cell>
        </row>
        <row r="1519">
          <cell r="M1519">
            <v>-34782866.420000002</v>
          </cell>
        </row>
        <row r="1520">
          <cell r="M1520">
            <v>-2678720.66</v>
          </cell>
        </row>
        <row r="1521">
          <cell r="M1521">
            <v>-24217370.399999999</v>
          </cell>
        </row>
        <row r="1522">
          <cell r="M1522">
            <v>-37670534.689999998</v>
          </cell>
        </row>
        <row r="1523">
          <cell r="M1523">
            <v>125140.58</v>
          </cell>
        </row>
        <row r="1524">
          <cell r="M1524">
            <v>-5339632.2</v>
          </cell>
        </row>
        <row r="1525">
          <cell r="M1525">
            <v>-160635</v>
          </cell>
        </row>
        <row r="1526">
          <cell r="M1526">
            <v>-13335415.68</v>
          </cell>
        </row>
        <row r="1527">
          <cell r="M1527">
            <v>-37312980</v>
          </cell>
        </row>
        <row r="1528">
          <cell r="M1528">
            <v>12798690.720000001</v>
          </cell>
        </row>
        <row r="1529">
          <cell r="M1529">
            <v>-942751.18</v>
          </cell>
        </row>
        <row r="1530">
          <cell r="M1530">
            <v>9851750</v>
          </cell>
        </row>
        <row r="1531">
          <cell r="M1531">
            <v>-12250103.130000001</v>
          </cell>
        </row>
        <row r="1532">
          <cell r="M1532">
            <v>-307099.98</v>
          </cell>
        </row>
        <row r="1533">
          <cell r="M1533">
            <v>-242842064.06999999</v>
          </cell>
        </row>
        <row r="1534">
          <cell r="M1534">
            <v>-3091167.63</v>
          </cell>
        </row>
        <row r="1535">
          <cell r="M1535">
            <v>-33483199.57</v>
          </cell>
        </row>
        <row r="1536">
          <cell r="M1536">
            <v>-3664213.51</v>
          </cell>
        </row>
        <row r="1537">
          <cell r="M1537">
            <v>-17158578.34</v>
          </cell>
        </row>
        <row r="1538">
          <cell r="M1538">
            <v>-15603030.33</v>
          </cell>
        </row>
        <row r="1539">
          <cell r="M1539">
            <v>-5393.41</v>
          </cell>
        </row>
        <row r="1540">
          <cell r="M1540">
            <v>-14177759.539999999</v>
          </cell>
        </row>
        <row r="1541">
          <cell r="M1541">
            <v>-6240352.3399999999</v>
          </cell>
        </row>
        <row r="1542">
          <cell r="M1542">
            <v>-35976.18</v>
          </cell>
        </row>
        <row r="1543">
          <cell r="M1543">
            <v>-24791866.52</v>
          </cell>
        </row>
        <row r="1544">
          <cell r="M1544">
            <v>-42577300.799999997</v>
          </cell>
        </row>
        <row r="1545">
          <cell r="M1545">
            <v>-599274.71</v>
          </cell>
        </row>
        <row r="1546">
          <cell r="M1546">
            <v>-545528.9</v>
          </cell>
        </row>
        <row r="1547">
          <cell r="M1547">
            <v>-3808244.72</v>
          </cell>
        </row>
        <row r="1548">
          <cell r="M1548">
            <v>-3808244.72</v>
          </cell>
        </row>
        <row r="1549">
          <cell r="M1549">
            <v>-4174310.04</v>
          </cell>
        </row>
        <row r="1550">
          <cell r="M1550">
            <v>-4174310.04</v>
          </cell>
        </row>
        <row r="1551">
          <cell r="M1551">
            <v>-18985475.300000001</v>
          </cell>
        </row>
        <row r="1552">
          <cell r="M1552">
            <v>31095508.68</v>
          </cell>
        </row>
        <row r="1553">
          <cell r="M1553">
            <v>619259797.48000002</v>
          </cell>
        </row>
        <row r="1554">
          <cell r="M1554">
            <v>-97525215.859999999</v>
          </cell>
        </row>
        <row r="1555">
          <cell r="M1555">
            <v>29571600.399999999</v>
          </cell>
        </row>
        <row r="1556">
          <cell r="M1556">
            <v>-2272.41</v>
          </cell>
        </row>
        <row r="1557">
          <cell r="M1557">
            <v>20505.939999999999</v>
          </cell>
        </row>
        <row r="1558">
          <cell r="M1558">
            <v>-20505.939999999999</v>
          </cell>
        </row>
        <row r="1559">
          <cell r="M1559">
            <v>-1634274.12</v>
          </cell>
        </row>
        <row r="1560">
          <cell r="M1560">
            <v>-11428487.609999999</v>
          </cell>
        </row>
        <row r="1561">
          <cell r="M1561">
            <v>-6639319.79</v>
          </cell>
        </row>
        <row r="1562">
          <cell r="M1562">
            <v>-1731232.31</v>
          </cell>
        </row>
        <row r="1563">
          <cell r="M1563">
            <v>-107085.7</v>
          </cell>
        </row>
        <row r="1564">
          <cell r="M1564">
            <v>-856648.82</v>
          </cell>
        </row>
        <row r="1565">
          <cell r="M1565">
            <v>-215.22</v>
          </cell>
        </row>
        <row r="1566">
          <cell r="M1566">
            <v>-4864755</v>
          </cell>
        </row>
        <row r="1567">
          <cell r="M1567">
            <v>24203776.359999999</v>
          </cell>
        </row>
        <row r="1568">
          <cell r="M1568">
            <v>37164452.5</v>
          </cell>
        </row>
        <row r="1569">
          <cell r="M1569">
            <v>110866453.01000001</v>
          </cell>
        </row>
        <row r="1570">
          <cell r="M1570">
            <v>32137802.18</v>
          </cell>
        </row>
        <row r="1571">
          <cell r="M1571">
            <v>25179260.18</v>
          </cell>
        </row>
        <row r="1572">
          <cell r="M1572">
            <v>264609657.46000001</v>
          </cell>
        </row>
        <row r="1573">
          <cell r="M1573">
            <v>13971045.539999999</v>
          </cell>
        </row>
        <row r="1574">
          <cell r="M1574">
            <v>38217768</v>
          </cell>
        </row>
        <row r="1575">
          <cell r="M1575">
            <v>47001440.460000001</v>
          </cell>
        </row>
        <row r="1576">
          <cell r="M1576">
            <v>-33476.75</v>
          </cell>
        </row>
        <row r="1577">
          <cell r="M1577">
            <v>33476.75</v>
          </cell>
        </row>
        <row r="1578">
          <cell r="M1578">
            <v>-322200</v>
          </cell>
        </row>
        <row r="1579">
          <cell r="M1579">
            <v>27362752.800000001</v>
          </cell>
        </row>
        <row r="1580">
          <cell r="M1580">
            <v>2400</v>
          </cell>
        </row>
        <row r="1581">
          <cell r="M1581">
            <v>3234197.52</v>
          </cell>
        </row>
        <row r="1582">
          <cell r="M1582">
            <v>3237304.8</v>
          </cell>
        </row>
        <row r="1583">
          <cell r="M1583">
            <v>-3234197.52</v>
          </cell>
        </row>
        <row r="1584">
          <cell r="M1584">
            <v>74972202.819999993</v>
          </cell>
        </row>
        <row r="1585">
          <cell r="M1585">
            <v>-176550685.91999999</v>
          </cell>
        </row>
        <row r="1586">
          <cell r="M1586">
            <v>28161049.949999999</v>
          </cell>
        </row>
        <row r="1587">
          <cell r="M1587">
            <v>9283498.7599999998</v>
          </cell>
        </row>
        <row r="1588">
          <cell r="M1588">
            <v>-83286507.579999998</v>
          </cell>
        </row>
        <row r="1589">
          <cell r="M1589">
            <v>-13169010.15</v>
          </cell>
        </row>
        <row r="1590">
          <cell r="M1590">
            <v>5732828.2000000002</v>
          </cell>
        </row>
        <row r="1591">
          <cell r="M1591">
            <v>3136320</v>
          </cell>
        </row>
        <row r="1592">
          <cell r="M1592">
            <v>-3873600</v>
          </cell>
        </row>
        <row r="1593">
          <cell r="M1593">
            <v>6606833.2000000002</v>
          </cell>
        </row>
        <row r="1594">
          <cell r="M1594">
            <v>3588426.6</v>
          </cell>
        </row>
        <row r="1595">
          <cell r="M1595">
            <v>4363200.5199999996</v>
          </cell>
        </row>
        <row r="1596">
          <cell r="M1596">
            <v>-4390189.3499999996</v>
          </cell>
        </row>
        <row r="1597">
          <cell r="M1597">
            <v>-749631.98</v>
          </cell>
        </row>
        <row r="1598">
          <cell r="M1598">
            <v>824977.63</v>
          </cell>
        </row>
        <row r="1599">
          <cell r="M1599">
            <v>5904297.2000000002</v>
          </cell>
        </row>
        <row r="1600">
          <cell r="M1600">
            <v>15248402.4</v>
          </cell>
        </row>
        <row r="1601">
          <cell r="M1601">
            <v>1156.78</v>
          </cell>
        </row>
        <row r="1602">
          <cell r="M1602">
            <v>9502415.0399999991</v>
          </cell>
        </row>
        <row r="1603">
          <cell r="M1603">
            <v>-9367710.4800000004</v>
          </cell>
        </row>
        <row r="1604">
          <cell r="M1604">
            <v>5847422.25</v>
          </cell>
        </row>
        <row r="1605">
          <cell r="M1605">
            <v>-5854819.0499999998</v>
          </cell>
        </row>
        <row r="1606">
          <cell r="M1606">
            <v>20345111.600000001</v>
          </cell>
        </row>
        <row r="1607">
          <cell r="M1607">
            <v>-19735948.399999999</v>
          </cell>
        </row>
        <row r="1608">
          <cell r="M1608">
            <v>-118805.39</v>
          </cell>
        </row>
        <row r="1609">
          <cell r="M1609">
            <v>-80149415.890000001</v>
          </cell>
        </row>
        <row r="1610">
          <cell r="M1610">
            <v>47431820.659999996</v>
          </cell>
        </row>
        <row r="1611">
          <cell r="M1611">
            <v>13347843.84</v>
          </cell>
        </row>
        <row r="1612">
          <cell r="M1612">
            <v>5339632.2</v>
          </cell>
        </row>
        <row r="1613">
          <cell r="M1613">
            <v>3959576</v>
          </cell>
        </row>
        <row r="1614">
          <cell r="M1614">
            <v>1011000</v>
          </cell>
        </row>
        <row r="1615">
          <cell r="M1615">
            <v>145064273.46000001</v>
          </cell>
        </row>
        <row r="1616">
          <cell r="M1616">
            <v>52100.56</v>
          </cell>
        </row>
        <row r="1617">
          <cell r="M1617">
            <v>40306922.880000003</v>
          </cell>
        </row>
        <row r="1618">
          <cell r="M1618">
            <v>37372664.399999999</v>
          </cell>
        </row>
        <row r="1619">
          <cell r="M1619">
            <v>4840038</v>
          </cell>
        </row>
        <row r="1620">
          <cell r="M1620">
            <v>37312980</v>
          </cell>
        </row>
        <row r="1621">
          <cell r="M1621">
            <v>60750.54</v>
          </cell>
        </row>
        <row r="1622">
          <cell r="M1622">
            <v>294372.42</v>
          </cell>
        </row>
        <row r="1623">
          <cell r="M1623">
            <v>389588.77</v>
          </cell>
        </row>
        <row r="1624">
          <cell r="M1624">
            <v>20798.310000000001</v>
          </cell>
        </row>
        <row r="1625">
          <cell r="M1625">
            <v>-212738</v>
          </cell>
        </row>
        <row r="1626">
          <cell r="M1626">
            <v>-338939.7</v>
          </cell>
        </row>
        <row r="1627">
          <cell r="M1627">
            <v>4441737.3</v>
          </cell>
        </row>
        <row r="1628">
          <cell r="M1628">
            <v>166961070.96000001</v>
          </cell>
        </row>
        <row r="1629">
          <cell r="M1629">
            <v>-83485500.299999997</v>
          </cell>
        </row>
        <row r="1630">
          <cell r="M1630">
            <v>-80671085.959999993</v>
          </cell>
        </row>
        <row r="1631">
          <cell r="M1631">
            <v>-31444228.370000001</v>
          </cell>
        </row>
        <row r="1632">
          <cell r="M1632">
            <v>-29058287.129999999</v>
          </cell>
        </row>
        <row r="1633">
          <cell r="M1633">
            <v>22957839.140000001</v>
          </cell>
        </row>
        <row r="1634">
          <cell r="M1634">
            <v>-40464957.700000003</v>
          </cell>
        </row>
        <row r="1635">
          <cell r="M1635">
            <v>-802635.01</v>
          </cell>
        </row>
        <row r="1636">
          <cell r="M1636">
            <v>-17749.189999999999</v>
          </cell>
        </row>
        <row r="1637">
          <cell r="M1637">
            <v>-35480832.380000003</v>
          </cell>
        </row>
        <row r="1638">
          <cell r="M1638">
            <v>-556174.93000000005</v>
          </cell>
        </row>
        <row r="1639">
          <cell r="M1639">
            <v>-17783840.449999999</v>
          </cell>
        </row>
        <row r="1640">
          <cell r="M1640">
            <v>-394705.66</v>
          </cell>
        </row>
        <row r="1641">
          <cell r="M1641">
            <v>-9688130.0999999996</v>
          </cell>
        </row>
        <row r="1642">
          <cell r="M1642">
            <v>-161469.26999999999</v>
          </cell>
        </row>
        <row r="1643">
          <cell r="M1643">
            <v>-161470.35</v>
          </cell>
        </row>
        <row r="1644">
          <cell r="M1644">
            <v>-161470.35</v>
          </cell>
        </row>
        <row r="1645">
          <cell r="M1645">
            <v>-731758.26</v>
          </cell>
        </row>
        <row r="1646">
          <cell r="M1646">
            <v>-7176393.2699999996</v>
          </cell>
        </row>
        <row r="1647">
          <cell r="M1647">
            <v>-2900560.99</v>
          </cell>
        </row>
        <row r="1648">
          <cell r="M1648">
            <v>-4987628.7</v>
          </cell>
        </row>
        <row r="1649">
          <cell r="M1649">
            <v>-13028302.76</v>
          </cell>
        </row>
        <row r="1650">
          <cell r="M1650">
            <v>-4325733.2699999996</v>
          </cell>
        </row>
        <row r="1651">
          <cell r="M1651">
            <v>-4164069.48</v>
          </cell>
        </row>
        <row r="1652">
          <cell r="M1652">
            <v>-1261341.51</v>
          </cell>
        </row>
        <row r="1653">
          <cell r="M1653">
            <v>-72076.600000000006</v>
          </cell>
        </row>
        <row r="1654">
          <cell r="M1654">
            <v>-7224337.3499999996</v>
          </cell>
        </row>
        <row r="1655">
          <cell r="M1655">
            <v>-16024475.289999999</v>
          </cell>
        </row>
        <row r="1656">
          <cell r="M1656">
            <v>-51222.36</v>
          </cell>
        </row>
        <row r="1657">
          <cell r="M1657">
            <v>-37183389.600000001</v>
          </cell>
        </row>
        <row r="1658">
          <cell r="M1658">
            <v>-4257812.4400000004</v>
          </cell>
        </row>
        <row r="1659">
          <cell r="M1659">
            <v>-4991489.16</v>
          </cell>
        </row>
        <row r="1660">
          <cell r="M1660">
            <v>-9035677.8499999996</v>
          </cell>
        </row>
        <row r="1661">
          <cell r="M1661">
            <v>-1077584.03</v>
          </cell>
        </row>
        <row r="1662">
          <cell r="M1662">
            <v>-102601369.92</v>
          </cell>
        </row>
        <row r="1663">
          <cell r="M1663">
            <v>-1280173.28</v>
          </cell>
        </row>
        <row r="1664">
          <cell r="M1664">
            <v>-1730034.94</v>
          </cell>
        </row>
        <row r="1665">
          <cell r="M1665">
            <v>-30348808.52</v>
          </cell>
        </row>
        <row r="1666">
          <cell r="M1666">
            <v>-28643922.5</v>
          </cell>
        </row>
        <row r="1667">
          <cell r="M1667">
            <v>-978.99</v>
          </cell>
        </row>
        <row r="1668">
          <cell r="M1668">
            <v>-67997571.439999998</v>
          </cell>
        </row>
        <row r="1669">
          <cell r="M1669">
            <v>-57463512.07</v>
          </cell>
        </row>
        <row r="1670">
          <cell r="M1670">
            <v>-58233670</v>
          </cell>
        </row>
        <row r="1671">
          <cell r="M1671">
            <v>-12468856</v>
          </cell>
        </row>
        <row r="1672">
          <cell r="M1672">
            <v>-1829769.41</v>
          </cell>
        </row>
        <row r="1673">
          <cell r="M1673">
            <v>-4007337.16</v>
          </cell>
        </row>
        <row r="1674">
          <cell r="M1674">
            <v>-1003950</v>
          </cell>
        </row>
        <row r="1675">
          <cell r="M1675">
            <v>-4355831.17</v>
          </cell>
        </row>
        <row r="1676">
          <cell r="M1676">
            <v>-54929573.039999999</v>
          </cell>
        </row>
        <row r="1677">
          <cell r="M1677">
            <v>-35266139.399999999</v>
          </cell>
        </row>
        <row r="1678">
          <cell r="M1678">
            <v>-3137941.62</v>
          </cell>
        </row>
        <row r="1679">
          <cell r="M1679">
            <v>-1579925.28</v>
          </cell>
        </row>
        <row r="1680">
          <cell r="M1680">
            <v>-131125694.16</v>
          </cell>
        </row>
        <row r="1681">
          <cell r="M1681">
            <v>-182086240.38</v>
          </cell>
        </row>
        <row r="1682">
          <cell r="M1682">
            <v>-97604545.530000001</v>
          </cell>
        </row>
        <row r="1683">
          <cell r="M1683">
            <v>-643547.12</v>
          </cell>
        </row>
        <row r="1684">
          <cell r="M1684">
            <v>-3130974</v>
          </cell>
        </row>
        <row r="1685">
          <cell r="M1685">
            <v>-11471234.699999999</v>
          </cell>
        </row>
        <row r="1686">
          <cell r="M1686">
            <v>-31658617.530000001</v>
          </cell>
        </row>
        <row r="1687">
          <cell r="M1687">
            <v>-5629428</v>
          </cell>
        </row>
        <row r="1688">
          <cell r="M1688">
            <v>-6713190.9000000004</v>
          </cell>
        </row>
        <row r="1689">
          <cell r="M1689">
            <v>-84074540.450000003</v>
          </cell>
        </row>
        <row r="1690">
          <cell r="M1690">
            <v>-807282.45</v>
          </cell>
        </row>
        <row r="1691">
          <cell r="M1691">
            <v>-7477984.7999999998</v>
          </cell>
        </row>
        <row r="1692">
          <cell r="M1692">
            <v>-5778442.7999999998</v>
          </cell>
        </row>
        <row r="1693">
          <cell r="M1693">
            <v>-7359167.2000000002</v>
          </cell>
        </row>
        <row r="1694">
          <cell r="M1694">
            <v>-5749143.4800000004</v>
          </cell>
        </row>
        <row r="1695">
          <cell r="M1695">
            <v>-18024734.710000001</v>
          </cell>
        </row>
        <row r="1696">
          <cell r="M1696">
            <v>-18700864.199999999</v>
          </cell>
        </row>
        <row r="1697">
          <cell r="M1697">
            <v>87089947.5</v>
          </cell>
        </row>
        <row r="1698">
          <cell r="M1698">
            <v>160635</v>
          </cell>
        </row>
        <row r="1699">
          <cell r="M1699">
            <v>-126405055.37</v>
          </cell>
        </row>
        <row r="1700">
          <cell r="M1700">
            <v>-135237985.30000001</v>
          </cell>
        </row>
        <row r="1701">
          <cell r="M1701">
            <v>-689118708.42000008</v>
          </cell>
        </row>
        <row r="1702">
          <cell r="M1702">
            <v>12592.44</v>
          </cell>
        </row>
        <row r="1703">
          <cell r="M1703">
            <v>12812.65</v>
          </cell>
        </row>
        <row r="1704">
          <cell r="M1704">
            <v>-25405.09</v>
          </cell>
        </row>
        <row r="1705">
          <cell r="M1705">
            <v>0</v>
          </cell>
        </row>
        <row r="1706">
          <cell r="M1706">
            <v>6005985</v>
          </cell>
        </row>
        <row r="1707">
          <cell r="M1707">
            <v>1196340</v>
          </cell>
        </row>
        <row r="1708">
          <cell r="M1708">
            <v>-18730096.550000001</v>
          </cell>
        </row>
        <row r="1709">
          <cell r="M1709">
            <v>-1058525.1399999999</v>
          </cell>
        </row>
        <row r="1710">
          <cell r="M1710">
            <v>11401920</v>
          </cell>
        </row>
        <row r="1711">
          <cell r="M1711">
            <v>-11359920.02</v>
          </cell>
        </row>
        <row r="1712">
          <cell r="M1712">
            <v>-4400032.6500000004</v>
          </cell>
        </row>
        <row r="1713">
          <cell r="M1713">
            <v>18833</v>
          </cell>
        </row>
        <row r="1714">
          <cell r="M1714">
            <v>18258000</v>
          </cell>
        </row>
        <row r="1715">
          <cell r="M1715">
            <v>30708600</v>
          </cell>
        </row>
        <row r="1716">
          <cell r="M1716">
            <v>2748717</v>
          </cell>
        </row>
        <row r="1717">
          <cell r="M1717">
            <v>-2593710</v>
          </cell>
        </row>
        <row r="1718">
          <cell r="M1718">
            <v>7347375</v>
          </cell>
        </row>
        <row r="1719">
          <cell r="M1719">
            <v>9801000</v>
          </cell>
        </row>
        <row r="1720">
          <cell r="M1720">
            <v>18956673</v>
          </cell>
        </row>
        <row r="1721">
          <cell r="M1721">
            <v>55086522.32</v>
          </cell>
        </row>
        <row r="1722">
          <cell r="M1722">
            <v>23463333.050000001</v>
          </cell>
        </row>
        <row r="1723">
          <cell r="M1723">
            <v>3910961.16</v>
          </cell>
        </row>
        <row r="1724">
          <cell r="M1724">
            <v>4282794.3</v>
          </cell>
        </row>
        <row r="1725">
          <cell r="M1725">
            <v>15169.2</v>
          </cell>
        </row>
        <row r="1726">
          <cell r="M1726">
            <v>81329.759999999995</v>
          </cell>
        </row>
        <row r="1727">
          <cell r="M1727">
            <v>52024.19</v>
          </cell>
        </row>
        <row r="1728">
          <cell r="M1728">
            <v>20619205.890000001</v>
          </cell>
        </row>
        <row r="1729">
          <cell r="M1729">
            <v>10350429</v>
          </cell>
        </row>
        <row r="1730">
          <cell r="M1730">
            <v>18145080.59</v>
          </cell>
        </row>
        <row r="1731">
          <cell r="M1731">
            <v>1012508</v>
          </cell>
        </row>
        <row r="1732">
          <cell r="M1732">
            <v>10677</v>
          </cell>
        </row>
        <row r="1733">
          <cell r="M1733">
            <v>127382.75</v>
          </cell>
        </row>
        <row r="1734">
          <cell r="M1734">
            <v>62555321.979999997</v>
          </cell>
        </row>
        <row r="1735">
          <cell r="M1735">
            <v>36588986.759999998</v>
          </cell>
        </row>
        <row r="1736">
          <cell r="M1736">
            <v>52840.38</v>
          </cell>
        </row>
        <row r="1737">
          <cell r="M1737">
            <v>52020.72</v>
          </cell>
        </row>
        <row r="1738">
          <cell r="M1738">
            <v>19877000</v>
          </cell>
        </row>
        <row r="1739">
          <cell r="M1739">
            <v>-18435355.329999998</v>
          </cell>
        </row>
        <row r="1740">
          <cell r="M1740">
            <v>-1226355</v>
          </cell>
        </row>
        <row r="1741">
          <cell r="M1741">
            <v>-24589923.800000001</v>
          </cell>
        </row>
        <row r="1742">
          <cell r="M1742">
            <v>-57737008.549999997</v>
          </cell>
        </row>
        <row r="1743">
          <cell r="M1743">
            <v>-36167911.219999999</v>
          </cell>
        </row>
        <row r="1744">
          <cell r="M1744">
            <v>-63014045.579999998</v>
          </cell>
        </row>
        <row r="1745">
          <cell r="M1745">
            <v>-3819380</v>
          </cell>
        </row>
        <row r="1746">
          <cell r="M1746">
            <v>-8573940</v>
          </cell>
        </row>
        <row r="1747">
          <cell r="M1747">
            <v>-31269535</v>
          </cell>
        </row>
        <row r="1748">
          <cell r="M1748">
            <v>-10214832</v>
          </cell>
        </row>
        <row r="1749">
          <cell r="M1749">
            <v>-30456000</v>
          </cell>
        </row>
        <row r="1750">
          <cell r="M1750">
            <v>-6325575</v>
          </cell>
        </row>
        <row r="1751">
          <cell r="M1751">
            <v>-7263000</v>
          </cell>
        </row>
        <row r="1752">
          <cell r="M1752">
            <v>-9684000</v>
          </cell>
        </row>
        <row r="1753">
          <cell r="M1753">
            <v>-18782118</v>
          </cell>
        </row>
        <row r="1754">
          <cell r="M1754">
            <v>15992.33</v>
          </cell>
        </row>
        <row r="1755">
          <cell r="M1755">
            <v>-2958241.4600000065</v>
          </cell>
        </row>
        <row r="1756">
          <cell r="M1756">
            <v>-240222.32</v>
          </cell>
        </row>
        <row r="1757">
          <cell r="M1757">
            <v>-240222.32</v>
          </cell>
        </row>
        <row r="1758">
          <cell r="M1758">
            <v>-367731.84</v>
          </cell>
        </row>
        <row r="1759">
          <cell r="M1759">
            <v>8582941.9000000004</v>
          </cell>
        </row>
        <row r="1760">
          <cell r="M1760">
            <v>-462035</v>
          </cell>
        </row>
        <row r="1761">
          <cell r="M1761">
            <v>2071035.4</v>
          </cell>
        </row>
        <row r="1762">
          <cell r="M1762">
            <v>-1873419</v>
          </cell>
        </row>
        <row r="1763">
          <cell r="M1763">
            <v>-8036258.1100000003</v>
          </cell>
        </row>
        <row r="1764">
          <cell r="M1764">
            <v>-85466.649999999441</v>
          </cell>
        </row>
        <row r="1765">
          <cell r="M1765">
            <v>-68011758.329999998</v>
          </cell>
        </row>
        <row r="1766">
          <cell r="M1766">
            <v>-42876413.57</v>
          </cell>
        </row>
        <row r="1767">
          <cell r="M1767">
            <v>-4963473.67</v>
          </cell>
        </row>
        <row r="1768">
          <cell r="M1768">
            <v>-52408392.719999999</v>
          </cell>
        </row>
        <row r="1769">
          <cell r="M1769">
            <v>-8180782.0499999998</v>
          </cell>
        </row>
        <row r="1770">
          <cell r="M1770">
            <v>-4157419.54</v>
          </cell>
        </row>
        <row r="1771">
          <cell r="M1771">
            <v>89366726.040000007</v>
          </cell>
        </row>
        <row r="1772">
          <cell r="M1772">
            <v>1813114.8799999999</v>
          </cell>
        </row>
        <row r="1773">
          <cell r="M1773">
            <v>7772327.8300000001</v>
          </cell>
        </row>
        <row r="1774">
          <cell r="M1774">
            <v>71772943.400000006</v>
          </cell>
        </row>
        <row r="1775">
          <cell r="M1775">
            <v>236571499.09</v>
          </cell>
        </row>
        <row r="1776">
          <cell r="M1776">
            <v>32325678.350000001</v>
          </cell>
        </row>
        <row r="1777">
          <cell r="M1777">
            <v>84332776.209999993</v>
          </cell>
        </row>
        <row r="1778">
          <cell r="M1778">
            <v>25585548.649999999</v>
          </cell>
        </row>
        <row r="1779">
          <cell r="M1779">
            <v>646337.5</v>
          </cell>
        </row>
        <row r="1780">
          <cell r="M1780">
            <v>2770672.98</v>
          </cell>
        </row>
        <row r="1781">
          <cell r="M1781">
            <v>387387</v>
          </cell>
        </row>
        <row r="1782">
          <cell r="M1782">
            <v>1089728.6399999999</v>
          </cell>
        </row>
        <row r="1783">
          <cell r="M1783">
            <v>90020.76</v>
          </cell>
        </row>
        <row r="1784">
          <cell r="M1784">
            <v>68708791.049999997</v>
          </cell>
        </row>
        <row r="1785">
          <cell r="M1785">
            <v>11238780.460000001</v>
          </cell>
        </row>
        <row r="1786">
          <cell r="M1786">
            <v>15755.28</v>
          </cell>
        </row>
        <row r="1787">
          <cell r="M1787">
            <v>334883.38</v>
          </cell>
        </row>
        <row r="1788">
          <cell r="M1788">
            <v>265981576.13</v>
          </cell>
        </row>
        <row r="1789">
          <cell r="M1789">
            <v>12485.34</v>
          </cell>
        </row>
        <row r="1790">
          <cell r="M1790">
            <v>8648569.9900000002</v>
          </cell>
        </row>
        <row r="1791">
          <cell r="M1791">
            <v>5798657.9299999997</v>
          </cell>
        </row>
        <row r="1792">
          <cell r="M1792">
            <v>869948.86</v>
          </cell>
        </row>
        <row r="1793">
          <cell r="M1793">
            <v>315025.23</v>
          </cell>
        </row>
        <row r="1794">
          <cell r="M1794">
            <v>-1066522.71</v>
          </cell>
        </row>
        <row r="1795">
          <cell r="M1795">
            <v>-8435199.25</v>
          </cell>
        </row>
        <row r="1796">
          <cell r="M1796">
            <v>-17927395.559999999</v>
          </cell>
        </row>
        <row r="1797">
          <cell r="M1797">
            <v>-302437.90999999997</v>
          </cell>
        </row>
        <row r="1798">
          <cell r="M1798">
            <v>-4017324.5</v>
          </cell>
        </row>
        <row r="1799">
          <cell r="M1799">
            <v>-2792927.16</v>
          </cell>
        </row>
        <row r="1800">
          <cell r="M1800">
            <v>-59746099.689999998</v>
          </cell>
        </row>
        <row r="1801">
          <cell r="M1801">
            <v>-36996318</v>
          </cell>
        </row>
        <row r="1802">
          <cell r="M1802">
            <v>-4620482.8600000003</v>
          </cell>
        </row>
        <row r="1803">
          <cell r="M1803">
            <v>-2752470.11</v>
          </cell>
        </row>
        <row r="1804">
          <cell r="M1804">
            <v>-1153790.55</v>
          </cell>
        </row>
        <row r="1805">
          <cell r="M1805">
            <v>-14789853.119999999</v>
          </cell>
        </row>
        <row r="1806">
          <cell r="M1806">
            <v>-506783.2</v>
          </cell>
        </row>
        <row r="1807">
          <cell r="M1807">
            <v>-93803792.069999993</v>
          </cell>
        </row>
        <row r="1808">
          <cell r="M1808">
            <v>-23203513.890000001</v>
          </cell>
        </row>
        <row r="1809">
          <cell r="M1809">
            <v>-66101503.43</v>
          </cell>
        </row>
        <row r="1810">
          <cell r="M1810">
            <v>-316901866.18000001</v>
          </cell>
        </row>
        <row r="1811">
          <cell r="M1811">
            <v>-19151470.25</v>
          </cell>
        </row>
        <row r="1812">
          <cell r="M1812">
            <v>-491029.9</v>
          </cell>
        </row>
        <row r="1813">
          <cell r="M1813">
            <v>61090214.759999909</v>
          </cell>
        </row>
        <row r="1814">
          <cell r="M1814">
            <v>-30100000</v>
          </cell>
        </row>
        <row r="1815">
          <cell r="M1815">
            <v>-15022000</v>
          </cell>
        </row>
        <row r="1816">
          <cell r="M1816">
            <v>-15022000</v>
          </cell>
        </row>
        <row r="1817">
          <cell r="M1817">
            <v>-45150000</v>
          </cell>
        </row>
        <row r="1818">
          <cell r="M1818">
            <v>13721400</v>
          </cell>
        </row>
        <row r="1819">
          <cell r="M1819">
            <v>-15022000</v>
          </cell>
        </row>
        <row r="1820">
          <cell r="M1820">
            <v>41164200</v>
          </cell>
        </row>
        <row r="1821">
          <cell r="M1821">
            <v>-45066000</v>
          </cell>
        </row>
        <row r="1822">
          <cell r="M1822">
            <v>-110496400</v>
          </cell>
        </row>
        <row r="1823">
          <cell r="M1823">
            <v>24903.599999999999</v>
          </cell>
        </row>
        <row r="1824">
          <cell r="M1824">
            <v>16917.400000000001</v>
          </cell>
        </row>
        <row r="1825">
          <cell r="M1825">
            <v>6573768.7800000003</v>
          </cell>
        </row>
        <row r="1826">
          <cell r="M1826">
            <v>3793609.14</v>
          </cell>
        </row>
        <row r="1827">
          <cell r="M1827">
            <v>900</v>
          </cell>
        </row>
        <row r="1828">
          <cell r="M1828">
            <v>5150</v>
          </cell>
        </row>
        <row r="1829">
          <cell r="M1829">
            <v>5150</v>
          </cell>
        </row>
        <row r="1830">
          <cell r="M1830">
            <v>5671.65</v>
          </cell>
        </row>
        <row r="1831">
          <cell r="M1831">
            <v>5671.65</v>
          </cell>
        </row>
        <row r="1832">
          <cell r="M1832">
            <v>5671.65</v>
          </cell>
        </row>
        <row r="1833">
          <cell r="M1833">
            <v>5671.65</v>
          </cell>
        </row>
        <row r="1834">
          <cell r="M1834">
            <v>8072023.0199999996</v>
          </cell>
        </row>
        <row r="1835">
          <cell r="M1835">
            <v>-2492754</v>
          </cell>
        </row>
        <row r="1836">
          <cell r="M1836">
            <v>-2492754</v>
          </cell>
        </row>
        <row r="1837">
          <cell r="M1837">
            <v>-2492754</v>
          </cell>
        </row>
        <row r="1838">
          <cell r="M1838">
            <v>-2492754</v>
          </cell>
        </row>
        <row r="1839">
          <cell r="M1839">
            <v>1911025.95</v>
          </cell>
        </row>
        <row r="1840">
          <cell r="M1840">
            <v>1911025.95</v>
          </cell>
        </row>
        <row r="1841">
          <cell r="M1841">
            <v>10255.709999999999</v>
          </cell>
        </row>
        <row r="1842">
          <cell r="M1842">
            <v>6880593.4000000004</v>
          </cell>
        </row>
        <row r="1843">
          <cell r="M1843">
            <v>10255.709999999999</v>
          </cell>
        </row>
        <row r="1844">
          <cell r="M1844">
            <v>6918841</v>
          </cell>
        </row>
        <row r="1845">
          <cell r="M1845">
            <v>-6852695</v>
          </cell>
        </row>
        <row r="1846">
          <cell r="M1846">
            <v>15898.09</v>
          </cell>
        </row>
        <row r="1847">
          <cell r="M1847">
            <v>10238010</v>
          </cell>
        </row>
        <row r="1848">
          <cell r="M1848">
            <v>2427900</v>
          </cell>
        </row>
        <row r="1849">
          <cell r="M1849">
            <v>8053981.5999999996</v>
          </cell>
        </row>
        <row r="1850">
          <cell r="M1850">
            <v>4037961.51</v>
          </cell>
        </row>
        <row r="1851">
          <cell r="M1851">
            <v>8072023.0199999996</v>
          </cell>
        </row>
        <row r="1852">
          <cell r="M1852">
            <v>3886121.87</v>
          </cell>
        </row>
        <row r="1853">
          <cell r="M1853">
            <v>3082748.38</v>
          </cell>
        </row>
        <row r="1854">
          <cell r="M1854">
            <v>367737.97</v>
          </cell>
        </row>
        <row r="1855">
          <cell r="M1855">
            <v>7887708.8200000003</v>
          </cell>
        </row>
        <row r="1856">
          <cell r="M1856">
            <v>7260635.1200000001</v>
          </cell>
        </row>
        <row r="1857">
          <cell r="M1857">
            <v>5890905.25</v>
          </cell>
        </row>
        <row r="1858">
          <cell r="M1858">
            <v>14403.9</v>
          </cell>
        </row>
        <row r="1859">
          <cell r="M1859">
            <v>5150</v>
          </cell>
        </row>
        <row r="1860">
          <cell r="M1860">
            <v>5671.65</v>
          </cell>
        </row>
        <row r="1861">
          <cell r="M1861">
            <v>4650</v>
          </cell>
        </row>
        <row r="1862">
          <cell r="M1862">
            <v>5150</v>
          </cell>
        </row>
        <row r="1863">
          <cell r="M1863">
            <v>5671.65</v>
          </cell>
        </row>
        <row r="1864">
          <cell r="M1864">
            <v>5150</v>
          </cell>
        </row>
        <row r="1865">
          <cell r="M1865">
            <v>5671.65</v>
          </cell>
        </row>
        <row r="1866">
          <cell r="M1866">
            <v>5671.65</v>
          </cell>
        </row>
        <row r="1867">
          <cell r="M1867">
            <v>19738.93</v>
          </cell>
        </row>
        <row r="1868">
          <cell r="M1868">
            <v>1183303</v>
          </cell>
        </row>
        <row r="1869">
          <cell r="M1869">
            <v>4974661.8499999996</v>
          </cell>
        </row>
        <row r="1870">
          <cell r="M1870">
            <v>-1180300</v>
          </cell>
        </row>
        <row r="1871">
          <cell r="M1871">
            <v>-2490433</v>
          </cell>
        </row>
        <row r="1872">
          <cell r="M1872">
            <v>-2490433</v>
          </cell>
        </row>
        <row r="1873">
          <cell r="M1873">
            <v>-2490433</v>
          </cell>
        </row>
        <row r="1874">
          <cell r="M1874">
            <v>-2490433</v>
          </cell>
        </row>
        <row r="1875">
          <cell r="M1875">
            <v>-1970135.3</v>
          </cell>
        </row>
        <row r="1876">
          <cell r="M1876">
            <v>-1970135.3</v>
          </cell>
        </row>
        <row r="1877">
          <cell r="M1877">
            <v>-1970135.3</v>
          </cell>
        </row>
        <row r="1878">
          <cell r="M1878">
            <v>-1970135.3</v>
          </cell>
        </row>
        <row r="1879">
          <cell r="M1879">
            <v>-9961732</v>
          </cell>
        </row>
        <row r="1880">
          <cell r="M1880">
            <v>-2360600</v>
          </cell>
        </row>
        <row r="1881">
          <cell r="M1881">
            <v>-3882513.58</v>
          </cell>
        </row>
        <row r="1882">
          <cell r="M1882">
            <v>-3882513.58</v>
          </cell>
        </row>
        <row r="1883">
          <cell r="M1883">
            <v>-3882513.58</v>
          </cell>
        </row>
        <row r="1884">
          <cell r="M1884">
            <v>-8024823.6200000001</v>
          </cell>
        </row>
        <row r="1885">
          <cell r="M1885">
            <v>-4012411.81</v>
          </cell>
        </row>
        <row r="1886">
          <cell r="M1886">
            <v>-3886121.87</v>
          </cell>
        </row>
        <row r="1887">
          <cell r="M1887">
            <v>-3886121.87</v>
          </cell>
        </row>
        <row r="1888">
          <cell r="M1888">
            <v>-64.44</v>
          </cell>
        </row>
        <row r="1889">
          <cell r="M1889">
            <v>-7743377.46</v>
          </cell>
        </row>
        <row r="1890">
          <cell r="M1890">
            <v>-3088489.07</v>
          </cell>
        </row>
        <row r="1891">
          <cell r="M1891">
            <v>13156065.090000033</v>
          </cell>
        </row>
        <row r="1892">
          <cell r="M1892">
            <v>-1650000</v>
          </cell>
        </row>
        <row r="1893">
          <cell r="M1893">
            <v>-1650000</v>
          </cell>
        </row>
        <row r="1894">
          <cell r="M1894">
            <v>-94665.95</v>
          </cell>
        </row>
        <row r="1895">
          <cell r="M1895">
            <v>25428140.100000001</v>
          </cell>
        </row>
        <row r="1896">
          <cell r="M1896">
            <v>-649224.15</v>
          </cell>
        </row>
        <row r="1897">
          <cell r="M1897">
            <v>-810000</v>
          </cell>
        </row>
        <row r="1898">
          <cell r="M1898">
            <v>-23918750</v>
          </cell>
        </row>
        <row r="1899">
          <cell r="M1899">
            <v>-44499.999999996275</v>
          </cell>
        </row>
        <row r="1900">
          <cell r="M1900">
            <v>-4311965.74</v>
          </cell>
        </row>
        <row r="1901">
          <cell r="M1901">
            <v>-97091225.519999996</v>
          </cell>
        </row>
        <row r="1902">
          <cell r="M1902">
            <v>-35477046.350000001</v>
          </cell>
        </row>
        <row r="1903">
          <cell r="M1903">
            <v>-63750567.409999996</v>
          </cell>
        </row>
        <row r="1904">
          <cell r="M1904">
            <v>-6656771</v>
          </cell>
        </row>
        <row r="1905">
          <cell r="M1905">
            <v>-5725347.0099999998</v>
          </cell>
        </row>
        <row r="1906">
          <cell r="M1906">
            <v>-145233484.47999999</v>
          </cell>
        </row>
        <row r="1907">
          <cell r="M1907">
            <v>-19001760.399999999</v>
          </cell>
        </row>
        <row r="1908">
          <cell r="M1908">
            <v>-83476688.099999994</v>
          </cell>
        </row>
        <row r="1909">
          <cell r="M1909">
            <v>-16631377.08</v>
          </cell>
        </row>
        <row r="1910">
          <cell r="M1910">
            <v>-20432502.210000001</v>
          </cell>
        </row>
        <row r="1911">
          <cell r="M1911">
            <v>-1997928.84</v>
          </cell>
        </row>
        <row r="1912">
          <cell r="M1912">
            <v>-9651379.75</v>
          </cell>
        </row>
        <row r="1913">
          <cell r="M1913">
            <v>-14618846.369999999</v>
          </cell>
        </row>
        <row r="1914">
          <cell r="M1914">
            <v>-10716792.689999999</v>
          </cell>
        </row>
        <row r="1915">
          <cell r="M1915">
            <v>-3948291.82</v>
          </cell>
        </row>
        <row r="1916">
          <cell r="M1916">
            <v>-6454553.3600000003</v>
          </cell>
        </row>
        <row r="1917">
          <cell r="M1917">
            <v>-11833200.66</v>
          </cell>
        </row>
        <row r="1918">
          <cell r="M1918">
            <v>-21567614.280000001</v>
          </cell>
        </row>
        <row r="1919">
          <cell r="M1919">
            <v>-2330916.98</v>
          </cell>
        </row>
        <row r="1920">
          <cell r="M1920">
            <v>312455</v>
          </cell>
        </row>
        <row r="1921">
          <cell r="M1921">
            <v>5577602.7400000002</v>
          </cell>
        </row>
        <row r="1922">
          <cell r="M1922">
            <v>2594458.19</v>
          </cell>
        </row>
        <row r="1923">
          <cell r="M1923">
            <v>3761122.9</v>
          </cell>
        </row>
        <row r="1924">
          <cell r="M1924">
            <v>213570151.53</v>
          </cell>
        </row>
        <row r="1925">
          <cell r="M1925">
            <v>1901662.28</v>
          </cell>
        </row>
        <row r="1926">
          <cell r="M1926">
            <v>41968965.75</v>
          </cell>
        </row>
        <row r="1927">
          <cell r="M1927">
            <v>-41968965.75</v>
          </cell>
        </row>
        <row r="1928">
          <cell r="M1928">
            <v>10580657.050000001</v>
          </cell>
        </row>
        <row r="1929">
          <cell r="M1929">
            <v>56867497.420000002</v>
          </cell>
        </row>
        <row r="1930">
          <cell r="M1930">
            <v>33695554.079999998</v>
          </cell>
        </row>
        <row r="1931">
          <cell r="M1931">
            <v>1092873.49</v>
          </cell>
        </row>
        <row r="1932">
          <cell r="M1932">
            <v>3025380.69</v>
          </cell>
        </row>
        <row r="1933">
          <cell r="M1933">
            <v>25417.89</v>
          </cell>
        </row>
        <row r="1934">
          <cell r="M1934">
            <v>19313940.73</v>
          </cell>
        </row>
        <row r="1935">
          <cell r="M1935">
            <v>1146358</v>
          </cell>
        </row>
        <row r="1936">
          <cell r="M1936">
            <v>459013.6</v>
          </cell>
        </row>
        <row r="1937">
          <cell r="M1937">
            <v>378024.77</v>
          </cell>
        </row>
        <row r="1938">
          <cell r="M1938">
            <v>379954.01</v>
          </cell>
        </row>
        <row r="1939">
          <cell r="M1939">
            <v>5486964.9500000002</v>
          </cell>
        </row>
        <row r="1940">
          <cell r="M1940">
            <v>3002082.77</v>
          </cell>
        </row>
        <row r="1941">
          <cell r="M1941">
            <v>2645552.67</v>
          </cell>
        </row>
        <row r="1942">
          <cell r="M1942">
            <v>772992.14</v>
          </cell>
        </row>
        <row r="1943">
          <cell r="M1943">
            <v>5734733.7999999998</v>
          </cell>
        </row>
        <row r="1944">
          <cell r="M1944">
            <v>33861302.549999997</v>
          </cell>
        </row>
        <row r="1945">
          <cell r="M1945">
            <v>1089859.45</v>
          </cell>
        </row>
        <row r="1946">
          <cell r="M1946">
            <v>43397.56</v>
          </cell>
        </row>
        <row r="1947">
          <cell r="M1947">
            <v>19295755.16</v>
          </cell>
        </row>
        <row r="1948">
          <cell r="M1948">
            <v>33572584.399999999</v>
          </cell>
        </row>
        <row r="1949">
          <cell r="M1949">
            <v>16334.54</v>
          </cell>
        </row>
        <row r="1950">
          <cell r="M1950">
            <v>5792849.2199999997</v>
          </cell>
        </row>
        <row r="1951">
          <cell r="M1951">
            <v>104567706.3</v>
          </cell>
        </row>
        <row r="1952">
          <cell r="M1952">
            <v>13883918.689999999</v>
          </cell>
        </row>
        <row r="1953">
          <cell r="M1953">
            <v>181930321.56999999</v>
          </cell>
        </row>
        <row r="1954">
          <cell r="M1954">
            <v>126953942.62</v>
          </cell>
        </row>
        <row r="1955">
          <cell r="M1955">
            <v>253535236.31</v>
          </cell>
        </row>
        <row r="1956">
          <cell r="M1956">
            <v>375362188.20999998</v>
          </cell>
        </row>
        <row r="1957">
          <cell r="M1957">
            <v>-249384</v>
          </cell>
        </row>
        <row r="1958">
          <cell r="M1958">
            <v>-6083847.3799999999</v>
          </cell>
        </row>
        <row r="1959">
          <cell r="M1959">
            <v>-71003318.849999994</v>
          </cell>
        </row>
        <row r="1960">
          <cell r="M1960">
            <v>-87270604.439999998</v>
          </cell>
        </row>
        <row r="1961">
          <cell r="M1961">
            <v>-21283099.399999999</v>
          </cell>
        </row>
        <row r="1962">
          <cell r="M1962">
            <v>-2299030.16</v>
          </cell>
        </row>
        <row r="1963">
          <cell r="M1963">
            <v>-1065953.95</v>
          </cell>
        </row>
        <row r="1964">
          <cell r="M1964">
            <v>-29276221.140000001</v>
          </cell>
        </row>
        <row r="1965">
          <cell r="M1965">
            <v>-9439062.9900000002</v>
          </cell>
        </row>
        <row r="1966">
          <cell r="M1966">
            <v>-104130977.09</v>
          </cell>
        </row>
        <row r="1967">
          <cell r="M1967">
            <v>-262019046.93000001</v>
          </cell>
        </row>
        <row r="1968">
          <cell r="M1968">
            <v>-15168066.23</v>
          </cell>
        </row>
        <row r="1969">
          <cell r="M1969">
            <v>-193129456.19</v>
          </cell>
        </row>
        <row r="1970">
          <cell r="M1970">
            <v>-10746645.300000001</v>
          </cell>
        </row>
        <row r="1971">
          <cell r="M1971">
            <v>-226388343.50999999</v>
          </cell>
        </row>
        <row r="1972">
          <cell r="M1972">
            <v>557446.77</v>
          </cell>
        </row>
        <row r="1973">
          <cell r="M1973">
            <v>-14679000</v>
          </cell>
        </row>
        <row r="1974">
          <cell r="M1974">
            <v>7585416.7199999997</v>
          </cell>
        </row>
        <row r="1975">
          <cell r="M1975">
            <v>2663108.86</v>
          </cell>
        </row>
        <row r="1976">
          <cell r="M1976">
            <v>-102104497.98000009</v>
          </cell>
        </row>
        <row r="1977">
          <cell r="M1977">
            <v>5674844.1600000001</v>
          </cell>
        </row>
        <row r="1978">
          <cell r="M1978">
            <v>-326.47000000000003</v>
          </cell>
        </row>
        <row r="1979">
          <cell r="M1979">
            <v>5674517.6900000004</v>
          </cell>
        </row>
        <row r="1980">
          <cell r="M1980">
            <v>1063260</v>
          </cell>
        </row>
        <row r="1981">
          <cell r="M1981">
            <v>9189.08</v>
          </cell>
        </row>
        <row r="1982">
          <cell r="M1982">
            <v>372879.71</v>
          </cell>
        </row>
        <row r="1983">
          <cell r="M1983">
            <v>388500</v>
          </cell>
        </row>
        <row r="1984">
          <cell r="M1984">
            <v>9215025</v>
          </cell>
        </row>
        <row r="1985">
          <cell r="M1985">
            <v>253308</v>
          </cell>
        </row>
        <row r="1986">
          <cell r="M1986">
            <v>3652548.75</v>
          </cell>
        </row>
        <row r="1987">
          <cell r="M1987">
            <v>14429160</v>
          </cell>
        </row>
        <row r="1988">
          <cell r="M1988">
            <v>1959300</v>
          </cell>
        </row>
        <row r="1989">
          <cell r="M1989">
            <v>3453266.25</v>
          </cell>
        </row>
        <row r="1990">
          <cell r="M1990">
            <v>32377603.5</v>
          </cell>
        </row>
        <row r="1991">
          <cell r="M1991">
            <v>49705771.5</v>
          </cell>
        </row>
        <row r="1992">
          <cell r="M1992">
            <v>-54467910</v>
          </cell>
        </row>
        <row r="1993">
          <cell r="M1993">
            <v>-40043750</v>
          </cell>
        </row>
        <row r="1994">
          <cell r="M1994">
            <v>6165836.8499999996</v>
          </cell>
        </row>
        <row r="1995">
          <cell r="M1995">
            <v>4893794.58</v>
          </cell>
        </row>
        <row r="1996">
          <cell r="M1996">
            <v>55675072.259999998</v>
          </cell>
        </row>
        <row r="1997">
          <cell r="M1997">
            <v>3802513.92</v>
          </cell>
        </row>
        <row r="1998">
          <cell r="M1998">
            <v>4150</v>
          </cell>
        </row>
        <row r="1999">
          <cell r="M1999">
            <v>1500</v>
          </cell>
        </row>
        <row r="2000">
          <cell r="M2000">
            <v>5150</v>
          </cell>
        </row>
        <row r="2001">
          <cell r="M2001">
            <v>80285.14</v>
          </cell>
        </row>
        <row r="2002">
          <cell r="M2002">
            <v>78859.09</v>
          </cell>
        </row>
        <row r="2003">
          <cell r="M2003">
            <v>-388500</v>
          </cell>
        </row>
        <row r="2004">
          <cell r="M2004">
            <v>1419873.63</v>
          </cell>
        </row>
        <row r="2005">
          <cell r="M2005">
            <v>-2154000</v>
          </cell>
        </row>
        <row r="2006">
          <cell r="M2006">
            <v>-5569128</v>
          </cell>
        </row>
        <row r="2007">
          <cell r="M2007">
            <v>-24088838.399999999</v>
          </cell>
        </row>
        <row r="2008">
          <cell r="M2008">
            <v>-3706852.5</v>
          </cell>
        </row>
        <row r="2009">
          <cell r="M2009">
            <v>-17095954.5</v>
          </cell>
        </row>
        <row r="2010">
          <cell r="M2010">
            <v>-368642.28</v>
          </cell>
        </row>
        <row r="2011">
          <cell r="M2011">
            <v>-3798411.36</v>
          </cell>
        </row>
        <row r="2012">
          <cell r="M2012">
            <v>-8980537.5</v>
          </cell>
        </row>
        <row r="2013">
          <cell r="M2013">
            <v>-151525</v>
          </cell>
        </row>
        <row r="2014">
          <cell r="M2014">
            <v>-1071675</v>
          </cell>
        </row>
        <row r="2015">
          <cell r="M2015">
            <v>-253080</v>
          </cell>
        </row>
        <row r="2016">
          <cell r="M2016">
            <v>-3796425</v>
          </cell>
        </row>
        <row r="2017">
          <cell r="M2017">
            <v>-4104950</v>
          </cell>
        </row>
        <row r="2018">
          <cell r="M2018">
            <v>-16129250</v>
          </cell>
        </row>
        <row r="2019">
          <cell r="M2019">
            <v>-35128710</v>
          </cell>
        </row>
        <row r="2020">
          <cell r="M2020">
            <v>-4300000</v>
          </cell>
        </row>
        <row r="2021">
          <cell r="M2021">
            <v>-7578750</v>
          </cell>
        </row>
        <row r="2022">
          <cell r="M2022">
            <v>-7971531.5999999996</v>
          </cell>
        </row>
        <row r="2023">
          <cell r="M2023">
            <v>-1251667.2</v>
          </cell>
        </row>
        <row r="2024">
          <cell r="M2024">
            <v>38468925</v>
          </cell>
        </row>
        <row r="2025">
          <cell r="M2025">
            <v>-42154500</v>
          </cell>
        </row>
        <row r="2026">
          <cell r="M2026">
            <v>3949803</v>
          </cell>
        </row>
        <row r="2027">
          <cell r="M2027">
            <v>-4324190</v>
          </cell>
        </row>
        <row r="2028">
          <cell r="M2028">
            <v>-57453203.080000013</v>
          </cell>
        </row>
        <row r="2029">
          <cell r="M2029">
            <v>1674179.9</v>
          </cell>
        </row>
        <row r="2030">
          <cell r="M2030">
            <v>5438.16</v>
          </cell>
        </row>
        <row r="2031">
          <cell r="M2031">
            <v>2976900</v>
          </cell>
        </row>
        <row r="2032">
          <cell r="M2032">
            <v>9887454.3800000008</v>
          </cell>
        </row>
        <row r="2033">
          <cell r="M2033">
            <v>2400</v>
          </cell>
        </row>
        <row r="2034">
          <cell r="M2034">
            <v>34034</v>
          </cell>
        </row>
        <row r="2035">
          <cell r="M2035">
            <v>4150</v>
          </cell>
        </row>
        <row r="2036">
          <cell r="M2036">
            <v>-2437691.2000000002</v>
          </cell>
        </row>
        <row r="2037">
          <cell r="M2037">
            <v>-2400106.5</v>
          </cell>
        </row>
        <row r="2038">
          <cell r="M2038">
            <v>38339.379999999997</v>
          </cell>
        </row>
        <row r="2039">
          <cell r="M2039">
            <v>9785098.1200000029</v>
          </cell>
        </row>
        <row r="2040">
          <cell r="M2040">
            <v>-313230</v>
          </cell>
        </row>
        <row r="2041">
          <cell r="M2041">
            <v>-313230</v>
          </cell>
        </row>
        <row r="2042">
          <cell r="M2042">
            <v>-1431202.5</v>
          </cell>
        </row>
        <row r="2043">
          <cell r="M2043">
            <v>-1431202.5</v>
          </cell>
        </row>
        <row r="2044">
          <cell r="M2044">
            <v>-356327.29</v>
          </cell>
        </row>
        <row r="2045">
          <cell r="M2045">
            <v>-2117330.58</v>
          </cell>
        </row>
        <row r="2046">
          <cell r="M2046">
            <v>-4827853.8</v>
          </cell>
        </row>
        <row r="2047">
          <cell r="M2047">
            <v>918808.89</v>
          </cell>
        </row>
        <row r="2048">
          <cell r="M2048">
            <v>832943.16</v>
          </cell>
        </row>
        <row r="2049">
          <cell r="M2049">
            <v>421903.82</v>
          </cell>
        </row>
        <row r="2050">
          <cell r="M2050">
            <v>369474.85</v>
          </cell>
        </row>
        <row r="2051">
          <cell r="M2051">
            <v>368676</v>
          </cell>
        </row>
        <row r="2052">
          <cell r="M2052">
            <v>391777</v>
          </cell>
        </row>
        <row r="2053">
          <cell r="M2053">
            <v>73980.740000000005</v>
          </cell>
        </row>
        <row r="2054">
          <cell r="M2054">
            <v>1764238.18</v>
          </cell>
        </row>
        <row r="2055">
          <cell r="M2055">
            <v>438567</v>
          </cell>
        </row>
        <row r="2056">
          <cell r="M2056">
            <v>356338.08</v>
          </cell>
        </row>
        <row r="2057">
          <cell r="M2057">
            <v>375665.67</v>
          </cell>
        </row>
        <row r="2058">
          <cell r="M2058">
            <v>332919.71999999997</v>
          </cell>
        </row>
        <row r="2059">
          <cell r="M2059">
            <v>577766.81999999995</v>
          </cell>
        </row>
        <row r="2060">
          <cell r="M2060">
            <v>118048.65</v>
          </cell>
        </row>
        <row r="2061">
          <cell r="M2061">
            <v>716597.89</v>
          </cell>
        </row>
        <row r="2062">
          <cell r="M2062">
            <v>247115.62</v>
          </cell>
        </row>
        <row r="2063">
          <cell r="M2063">
            <v>260996.96</v>
          </cell>
        </row>
        <row r="2064">
          <cell r="M2064">
            <v>141753.19</v>
          </cell>
        </row>
        <row r="2065">
          <cell r="M2065">
            <v>269334.53000000003</v>
          </cell>
        </row>
        <row r="2066">
          <cell r="M2066">
            <v>-23434.68</v>
          </cell>
        </row>
        <row r="2067">
          <cell r="M2067">
            <v>-272541.53000000003</v>
          </cell>
        </row>
        <row r="2068">
          <cell r="M2068">
            <v>1379418.8899999997</v>
          </cell>
        </row>
        <row r="2069">
          <cell r="M2069">
            <v>109450.37</v>
          </cell>
        </row>
        <row r="2070">
          <cell r="M2070">
            <v>-109450.37</v>
          </cell>
        </row>
        <row r="2071">
          <cell r="M2071">
            <v>0</v>
          </cell>
        </row>
        <row r="2072">
          <cell r="M2072">
            <v>86915025.969999999</v>
          </cell>
        </row>
        <row r="2073">
          <cell r="M2073">
            <v>-23959042.329999998</v>
          </cell>
        </row>
        <row r="2074">
          <cell r="M2074">
            <v>-4596031.53</v>
          </cell>
        </row>
        <row r="2075">
          <cell r="M2075">
            <v>-5021830.25</v>
          </cell>
        </row>
        <row r="2076">
          <cell r="M2076">
            <v>-3277525.8</v>
          </cell>
        </row>
        <row r="2077">
          <cell r="M2077">
            <v>90220848.060000002</v>
          </cell>
        </row>
        <row r="2078">
          <cell r="M2078">
            <v>42380159.159999996</v>
          </cell>
        </row>
        <row r="2079">
          <cell r="M2079">
            <v>56897.51</v>
          </cell>
        </row>
        <row r="2080">
          <cell r="M2080">
            <v>36956.92</v>
          </cell>
        </row>
        <row r="2081">
          <cell r="M2081">
            <v>28441396.32</v>
          </cell>
        </row>
        <row r="2082">
          <cell r="M2082">
            <v>8869.75</v>
          </cell>
        </row>
        <row r="2083">
          <cell r="M2083">
            <v>225675.25</v>
          </cell>
        </row>
        <row r="2084">
          <cell r="M2084">
            <v>113075.13</v>
          </cell>
        </row>
        <row r="2085">
          <cell r="M2085">
            <v>114311.15</v>
          </cell>
        </row>
        <row r="2086">
          <cell r="M2086">
            <v>8865</v>
          </cell>
        </row>
        <row r="2087">
          <cell r="M2087">
            <v>38263.449999999997</v>
          </cell>
        </row>
        <row r="2088">
          <cell r="M2088">
            <v>4150</v>
          </cell>
        </row>
        <row r="2089">
          <cell r="M2089">
            <v>-96154772.299999997</v>
          </cell>
        </row>
        <row r="2090">
          <cell r="M2090">
            <v>-36611871.630000003</v>
          </cell>
        </row>
        <row r="2091">
          <cell r="M2091">
            <v>-99771485.400000006</v>
          </cell>
        </row>
        <row r="2092">
          <cell r="M2092">
            <v>-20828065.570000052</v>
          </cell>
        </row>
        <row r="2093">
          <cell r="M2093">
            <v>1978287</v>
          </cell>
        </row>
        <row r="2094">
          <cell r="M2094">
            <v>3471765.11</v>
          </cell>
        </row>
        <row r="2095">
          <cell r="M2095">
            <v>1997750.37</v>
          </cell>
        </row>
        <row r="2096">
          <cell r="M2096">
            <v>7447802.4799999995</v>
          </cell>
        </row>
        <row r="2097">
          <cell r="M2097">
            <v>11252850</v>
          </cell>
        </row>
        <row r="2098">
          <cell r="M2098">
            <v>15744</v>
          </cell>
        </row>
        <row r="2099">
          <cell r="M2099">
            <v>5267.5</v>
          </cell>
        </row>
        <row r="2100">
          <cell r="M2100">
            <v>30122</v>
          </cell>
        </row>
        <row r="2101">
          <cell r="M2101">
            <v>4150</v>
          </cell>
        </row>
        <row r="2102">
          <cell r="M2102">
            <v>11308133.5</v>
          </cell>
        </row>
        <row r="2103">
          <cell r="M2103">
            <v>-19592980</v>
          </cell>
        </row>
        <row r="2104">
          <cell r="M2104">
            <v>-56064250</v>
          </cell>
        </row>
        <row r="2105">
          <cell r="M2105">
            <v>-75657230</v>
          </cell>
        </row>
        <row r="2106">
          <cell r="M2106">
            <v>1074304.8600000001</v>
          </cell>
        </row>
        <row r="2107">
          <cell r="M2107">
            <v>5150</v>
          </cell>
        </row>
        <row r="2108">
          <cell r="M2108">
            <v>1079454.8600000001</v>
          </cell>
        </row>
        <row r="2109">
          <cell r="M2109">
            <v>4534139.5</v>
          </cell>
        </row>
        <row r="2110">
          <cell r="M2110">
            <v>12157.79</v>
          </cell>
        </row>
        <row r="2111">
          <cell r="M2111">
            <v>6549251.9100000001</v>
          </cell>
        </row>
        <row r="2112">
          <cell r="M2112">
            <v>3650</v>
          </cell>
        </row>
        <row r="2113">
          <cell r="M2113">
            <v>1650</v>
          </cell>
        </row>
        <row r="2114">
          <cell r="M2114">
            <v>19110.18</v>
          </cell>
        </row>
        <row r="2115">
          <cell r="M2115">
            <v>15376.38</v>
          </cell>
        </row>
        <row r="2116">
          <cell r="M2116">
            <v>-2276012.13</v>
          </cell>
        </row>
        <row r="2117">
          <cell r="M2117">
            <v>-9723250</v>
          </cell>
        </row>
        <row r="2118">
          <cell r="M2118">
            <v>-4051500</v>
          </cell>
        </row>
        <row r="2119">
          <cell r="M2119">
            <v>-4915426.370000001</v>
          </cell>
        </row>
        <row r="2120">
          <cell r="M2120">
            <v>4084737.9</v>
          </cell>
        </row>
        <row r="2121">
          <cell r="M2121">
            <v>3061689</v>
          </cell>
        </row>
        <row r="2122">
          <cell r="M2122">
            <v>1267684.67</v>
          </cell>
        </row>
        <row r="2123">
          <cell r="M2123">
            <v>-3248608.14</v>
          </cell>
        </row>
        <row r="2124">
          <cell r="M2124">
            <v>8499.85</v>
          </cell>
        </row>
        <row r="2125">
          <cell r="M2125">
            <v>-1298384.8</v>
          </cell>
        </row>
        <row r="2126">
          <cell r="M2126">
            <v>-4217482.4000000004</v>
          </cell>
        </row>
        <row r="2127">
          <cell r="M2127">
            <v>-341863.92000000086</v>
          </cell>
        </row>
        <row r="2128">
          <cell r="M2128">
            <v>3385851597.1799998</v>
          </cell>
        </row>
        <row r="2129">
          <cell r="M2129">
            <v>-4251923.53</v>
          </cell>
        </row>
        <row r="2130">
          <cell r="M2130">
            <v>-112264210.88</v>
          </cell>
        </row>
        <row r="2131">
          <cell r="M2131">
            <v>-90057954.239999995</v>
          </cell>
        </row>
        <row r="2132">
          <cell r="M2132">
            <v>-5467069.0800000001</v>
          </cell>
        </row>
        <row r="2133">
          <cell r="M2133">
            <v>-37809707.979999997</v>
          </cell>
        </row>
        <row r="2134">
          <cell r="M2134">
            <v>-593060.98</v>
          </cell>
        </row>
        <row r="2135">
          <cell r="M2135">
            <v>-56049853.880000003</v>
          </cell>
        </row>
        <row r="2136">
          <cell r="M2136">
            <v>-368631</v>
          </cell>
        </row>
        <row r="2137">
          <cell r="M2137">
            <v>-17321587.5</v>
          </cell>
        </row>
        <row r="2138">
          <cell r="M2138">
            <v>-96022440</v>
          </cell>
        </row>
        <row r="2139">
          <cell r="M2139">
            <v>-76106495.870000005</v>
          </cell>
        </row>
        <row r="2140">
          <cell r="M2140">
            <v>-5630850</v>
          </cell>
        </row>
        <row r="2141">
          <cell r="M2141">
            <v>17547457.5</v>
          </cell>
        </row>
        <row r="2142">
          <cell r="M2142">
            <v>17466129.75</v>
          </cell>
        </row>
        <row r="2143">
          <cell r="M2143">
            <v>-638382.5</v>
          </cell>
        </row>
        <row r="2144">
          <cell r="M2144">
            <v>6858350.4000000004</v>
          </cell>
        </row>
        <row r="2145">
          <cell r="M2145">
            <v>37544863.399999999</v>
          </cell>
        </row>
        <row r="2146">
          <cell r="M2146">
            <v>10076717.199999999</v>
          </cell>
        </row>
        <row r="2147">
          <cell r="M2147">
            <v>9387831.1999999993</v>
          </cell>
        </row>
        <row r="2148">
          <cell r="M2148">
            <v>18045126</v>
          </cell>
        </row>
        <row r="2149">
          <cell r="M2149">
            <v>11562177</v>
          </cell>
        </row>
        <row r="2150">
          <cell r="M2150">
            <v>3569825.6</v>
          </cell>
        </row>
        <row r="2151">
          <cell r="M2151">
            <v>1166169.3999999999</v>
          </cell>
        </row>
        <row r="2152">
          <cell r="M2152">
            <v>43317430.200000003</v>
          </cell>
        </row>
        <row r="2153">
          <cell r="M2153">
            <v>8664199.5</v>
          </cell>
        </row>
        <row r="2154">
          <cell r="M2154">
            <v>13533844.5</v>
          </cell>
        </row>
        <row r="2155">
          <cell r="M2155">
            <v>5776133</v>
          </cell>
        </row>
        <row r="2156">
          <cell r="M2156">
            <v>3442426.9</v>
          </cell>
        </row>
        <row r="2157">
          <cell r="M2157">
            <v>13533844.5</v>
          </cell>
        </row>
        <row r="2158">
          <cell r="M2158">
            <v>22556406.399999999</v>
          </cell>
        </row>
        <row r="2159">
          <cell r="M2159">
            <v>7040873.4000000004</v>
          </cell>
        </row>
        <row r="2160">
          <cell r="M2160">
            <v>8892269.0999999996</v>
          </cell>
        </row>
        <row r="2161">
          <cell r="M2161">
            <v>10287525.6</v>
          </cell>
        </row>
        <row r="2162">
          <cell r="M2162">
            <v>428792.1</v>
          </cell>
        </row>
        <row r="2163">
          <cell r="M2163">
            <v>17568829.300000001</v>
          </cell>
        </row>
        <row r="2164">
          <cell r="M2164">
            <v>81562932.849999994</v>
          </cell>
        </row>
        <row r="2165">
          <cell r="M2165">
            <v>12234439.93</v>
          </cell>
        </row>
        <row r="2166">
          <cell r="M2166">
            <v>18126630</v>
          </cell>
        </row>
        <row r="2167">
          <cell r="M2167">
            <v>36775107.799999997</v>
          </cell>
        </row>
        <row r="2168">
          <cell r="M2168">
            <v>37148276.5</v>
          </cell>
        </row>
        <row r="2169">
          <cell r="M2169">
            <v>5572241.4800000004</v>
          </cell>
        </row>
        <row r="2170">
          <cell r="M2170">
            <v>55290631.850000001</v>
          </cell>
        </row>
        <row r="2171">
          <cell r="M2171">
            <v>-55290631.850000001</v>
          </cell>
        </row>
        <row r="2172">
          <cell r="M2172">
            <v>8178247.4299999997</v>
          </cell>
        </row>
        <row r="2173">
          <cell r="M2173">
            <v>-8178247.4299999997</v>
          </cell>
        </row>
        <row r="2174">
          <cell r="M2174">
            <v>4251923.53</v>
          </cell>
        </row>
        <row r="2175">
          <cell r="M2175">
            <v>495672163.39999998</v>
          </cell>
        </row>
        <row r="2176">
          <cell r="M2176">
            <v>5693253.6299999999</v>
          </cell>
        </row>
        <row r="2177">
          <cell r="M2177">
            <v>-5693253.6299999999</v>
          </cell>
        </row>
        <row r="2178">
          <cell r="M2178">
            <v>17522816.300000001</v>
          </cell>
        </row>
        <row r="2179">
          <cell r="M2179">
            <v>8664769.3000000007</v>
          </cell>
        </row>
        <row r="2180">
          <cell r="M2180">
            <v>3729987.8</v>
          </cell>
        </row>
        <row r="2181">
          <cell r="M2181">
            <v>15116071.300000001</v>
          </cell>
        </row>
        <row r="2182">
          <cell r="M2182">
            <v>9388449.4000000004</v>
          </cell>
        </row>
        <row r="2183">
          <cell r="M2183">
            <v>11562938.199999999</v>
          </cell>
        </row>
        <row r="2184">
          <cell r="M2184">
            <v>37547336.200000003</v>
          </cell>
        </row>
        <row r="2185">
          <cell r="M2185">
            <v>333740</v>
          </cell>
        </row>
        <row r="2186">
          <cell r="M2186">
            <v>277090</v>
          </cell>
        </row>
        <row r="2187">
          <cell r="M2187">
            <v>13534735.5</v>
          </cell>
        </row>
        <row r="2188">
          <cell r="M2188">
            <v>35928357.299999997</v>
          </cell>
        </row>
        <row r="2189">
          <cell r="M2189">
            <v>18145611</v>
          </cell>
        </row>
        <row r="2190">
          <cell r="M2190">
            <v>27069916.5</v>
          </cell>
        </row>
        <row r="2191">
          <cell r="M2191">
            <v>75825724.700000003</v>
          </cell>
        </row>
        <row r="2192">
          <cell r="M2192">
            <v>14450430.5</v>
          </cell>
        </row>
        <row r="2193">
          <cell r="M2193">
            <v>43324548.299999997</v>
          </cell>
        </row>
        <row r="2194">
          <cell r="M2194">
            <v>5776608.2000000002</v>
          </cell>
        </row>
        <row r="2195">
          <cell r="M2195">
            <v>4700906.0999999996</v>
          </cell>
        </row>
        <row r="2196">
          <cell r="M2196">
            <v>7041453.0999999996</v>
          </cell>
        </row>
        <row r="2197">
          <cell r="M2197">
            <v>3429457.9</v>
          </cell>
        </row>
        <row r="2198">
          <cell r="M2198">
            <v>13534957.699999999</v>
          </cell>
        </row>
        <row r="2199">
          <cell r="M2199">
            <v>6858914.7000000002</v>
          </cell>
        </row>
        <row r="2200">
          <cell r="M2200">
            <v>113150000</v>
          </cell>
        </row>
        <row r="2201">
          <cell r="M2201">
            <v>20300694.100000001</v>
          </cell>
        </row>
        <row r="2202">
          <cell r="M2202">
            <v>5282193.9000000004</v>
          </cell>
        </row>
        <row r="2203">
          <cell r="M2203">
            <v>122202000</v>
          </cell>
        </row>
        <row r="2204">
          <cell r="M2204">
            <v>87179021.079999998</v>
          </cell>
        </row>
        <row r="2205">
          <cell r="M2205">
            <v>-43546920.799999997</v>
          </cell>
        </row>
        <row r="2206">
          <cell r="M2206">
            <v>-190187511</v>
          </cell>
        </row>
        <row r="2207">
          <cell r="M2207">
            <v>-49885220</v>
          </cell>
        </row>
        <row r="2208">
          <cell r="M2208">
            <v>-49885220</v>
          </cell>
        </row>
        <row r="2209">
          <cell r="M2209">
            <v>-31373760</v>
          </cell>
        </row>
        <row r="2210">
          <cell r="M2210">
            <v>-10051888.140000001</v>
          </cell>
        </row>
        <row r="2211">
          <cell r="M2211">
            <v>-5552194.25</v>
          </cell>
        </row>
        <row r="2212">
          <cell r="M2212">
            <v>-375609630</v>
          </cell>
        </row>
        <row r="2213">
          <cell r="M2213">
            <v>-180754420</v>
          </cell>
        </row>
        <row r="2214">
          <cell r="M2214">
            <v>-506570838.30000001</v>
          </cell>
        </row>
        <row r="2215">
          <cell r="M2215">
            <v>-22067640</v>
          </cell>
        </row>
        <row r="2216">
          <cell r="M2216">
            <v>-24017940</v>
          </cell>
        </row>
        <row r="2217">
          <cell r="M2217">
            <v>-17241288.75</v>
          </cell>
        </row>
        <row r="2218">
          <cell r="M2218">
            <v>-10387927</v>
          </cell>
        </row>
        <row r="2219">
          <cell r="M2219">
            <v>-15694271.1</v>
          </cell>
        </row>
        <row r="2220">
          <cell r="M2220">
            <v>-6736095</v>
          </cell>
        </row>
        <row r="2221">
          <cell r="M2221">
            <v>-83126511.900000006</v>
          </cell>
        </row>
        <row r="2222">
          <cell r="M2222">
            <v>-26944380</v>
          </cell>
        </row>
        <row r="2223">
          <cell r="M2223">
            <v>-59340292.200000003</v>
          </cell>
        </row>
        <row r="2224">
          <cell r="M2224">
            <v>-5886468</v>
          </cell>
        </row>
        <row r="2225">
          <cell r="M2225">
            <v>-3924312</v>
          </cell>
        </row>
        <row r="2226">
          <cell r="M2226">
            <v>-3360555</v>
          </cell>
        </row>
        <row r="2227">
          <cell r="M2227">
            <v>-81743452.769999996</v>
          </cell>
        </row>
        <row r="2228">
          <cell r="M2228">
            <v>-2963143.2</v>
          </cell>
        </row>
        <row r="2229">
          <cell r="M2229">
            <v>-3659119.19</v>
          </cell>
        </row>
        <row r="2230">
          <cell r="M2230">
            <v>-5865600</v>
          </cell>
        </row>
        <row r="2231">
          <cell r="M2231">
            <v>-91246176</v>
          </cell>
        </row>
        <row r="2232">
          <cell r="M2232">
            <v>-57476563.200000003</v>
          </cell>
        </row>
        <row r="2233">
          <cell r="M2233">
            <v>-3173289.6</v>
          </cell>
        </row>
        <row r="2234">
          <cell r="M2234">
            <v>-5414400</v>
          </cell>
        </row>
        <row r="2235">
          <cell r="M2235">
            <v>-99936288</v>
          </cell>
        </row>
        <row r="2236">
          <cell r="M2236">
            <v>-2963143.2</v>
          </cell>
        </row>
        <row r="2237">
          <cell r="M2237">
            <v>177846423.69999999</v>
          </cell>
        </row>
        <row r="2238">
          <cell r="M2238">
            <v>2686019061.3600006</v>
          </cell>
        </row>
        <row r="2239">
          <cell r="M2239">
            <v>-2299725.4900000002</v>
          </cell>
        </row>
        <row r="2240">
          <cell r="M2240">
            <v>-537000</v>
          </cell>
        </row>
        <row r="2241">
          <cell r="M2241">
            <v>-287692.38</v>
          </cell>
        </row>
        <row r="2242">
          <cell r="M2242">
            <v>-389115.6</v>
          </cell>
        </row>
        <row r="2243">
          <cell r="M2243">
            <v>8258129.8499999996</v>
          </cell>
        </row>
        <row r="2244">
          <cell r="M2244">
            <v>3092000</v>
          </cell>
        </row>
        <row r="2245">
          <cell r="M2245">
            <v>2174685.58</v>
          </cell>
        </row>
        <row r="2246">
          <cell r="M2246">
            <v>-7836596.3799999999</v>
          </cell>
        </row>
        <row r="2247">
          <cell r="M2247">
            <v>2174685.5799999991</v>
          </cell>
        </row>
        <row r="2248">
          <cell r="M2248">
            <v>-8605942.6699999999</v>
          </cell>
        </row>
        <row r="2249">
          <cell r="M2249">
            <v>-5458151.25</v>
          </cell>
        </row>
        <row r="2250">
          <cell r="M2250">
            <v>-14064093.92</v>
          </cell>
        </row>
        <row r="2251">
          <cell r="M2251">
            <v>1911025.95</v>
          </cell>
        </row>
        <row r="2252">
          <cell r="M2252">
            <v>-3822051.9</v>
          </cell>
        </row>
        <row r="2253">
          <cell r="M2253">
            <v>1911025.95</v>
          </cell>
        </row>
        <row r="2254">
          <cell r="M2254">
            <v>475157.33</v>
          </cell>
        </row>
        <row r="2255">
          <cell r="M2255">
            <v>-869940</v>
          </cell>
        </row>
        <row r="2256">
          <cell r="M2256">
            <v>-869940</v>
          </cell>
        </row>
        <row r="2257">
          <cell r="M2257">
            <v>-1264722.67</v>
          </cell>
        </row>
        <row r="2258">
          <cell r="M2258">
            <v>4300000</v>
          </cell>
        </row>
        <row r="2259">
          <cell r="M2259">
            <v>4300000</v>
          </cell>
        </row>
        <row r="2260">
          <cell r="M2260">
            <v>1262342</v>
          </cell>
        </row>
        <row r="2261">
          <cell r="M2261">
            <v>-1265599.8600000001</v>
          </cell>
        </row>
        <row r="2262">
          <cell r="M2262">
            <v>-3257.8600000001024</v>
          </cell>
        </row>
        <row r="2263">
          <cell r="M2263">
            <v>10152060</v>
          </cell>
        </row>
        <row r="2264">
          <cell r="M2264">
            <v>69834191.540000007</v>
          </cell>
        </row>
        <row r="2265">
          <cell r="M2265">
            <v>-4981344.1500000004</v>
          </cell>
        </row>
        <row r="2266">
          <cell r="M2266">
            <v>-49671178.659999996</v>
          </cell>
        </row>
        <row r="2267">
          <cell r="M2267">
            <v>-43998675</v>
          </cell>
        </row>
        <row r="2268">
          <cell r="M2268">
            <v>-18664946.269999996</v>
          </cell>
        </row>
        <row r="2269">
          <cell r="M2269">
            <v>-5099.3500000000004</v>
          </cell>
        </row>
        <row r="2270">
          <cell r="M2270">
            <v>-5099.3500000000004</v>
          </cell>
        </row>
        <row r="2271">
          <cell r="M2271">
            <v>129120</v>
          </cell>
        </row>
        <row r="2272">
          <cell r="M2272">
            <v>-128880</v>
          </cell>
        </row>
        <row r="2273">
          <cell r="M2273">
            <v>3042642</v>
          </cell>
        </row>
        <row r="2274">
          <cell r="M2274">
            <v>-3150296</v>
          </cell>
        </row>
        <row r="2275">
          <cell r="M2275">
            <v>-107414</v>
          </cell>
        </row>
        <row r="2276">
          <cell r="M2276">
            <v>266626.94</v>
          </cell>
        </row>
        <row r="2277">
          <cell r="M2277">
            <v>-239024</v>
          </cell>
        </row>
        <row r="2278">
          <cell r="M2278">
            <v>-236720</v>
          </cell>
        </row>
        <row r="2279">
          <cell r="M2279">
            <v>-2442937.5</v>
          </cell>
        </row>
        <row r="2280">
          <cell r="M2280">
            <v>-2652054.56</v>
          </cell>
        </row>
        <row r="2281">
          <cell r="M2281">
            <v>3892590</v>
          </cell>
        </row>
        <row r="2282">
          <cell r="M2282">
            <v>-976179.95</v>
          </cell>
        </row>
        <row r="2283">
          <cell r="M2283">
            <v>-16.66</v>
          </cell>
        </row>
        <row r="2284">
          <cell r="M2284">
            <v>-3896100</v>
          </cell>
        </row>
        <row r="2285">
          <cell r="M2285">
            <v>-979706.61000000034</v>
          </cell>
        </row>
        <row r="2286">
          <cell r="M2286">
            <v>4483725</v>
          </cell>
        </row>
        <row r="2287">
          <cell r="M2287">
            <v>13236075</v>
          </cell>
        </row>
        <row r="2288">
          <cell r="M2288">
            <v>-2313400</v>
          </cell>
        </row>
        <row r="2289">
          <cell r="M2289">
            <v>7349775</v>
          </cell>
        </row>
        <row r="2290">
          <cell r="M2290">
            <v>2397250</v>
          </cell>
        </row>
        <row r="2291">
          <cell r="M2291">
            <v>20824362.5</v>
          </cell>
        </row>
        <row r="2292">
          <cell r="M2292">
            <v>-14410792.68</v>
          </cell>
        </row>
        <row r="2293">
          <cell r="M2293">
            <v>14491150.26</v>
          </cell>
        </row>
        <row r="2294">
          <cell r="M2294">
            <v>4477565.21</v>
          </cell>
        </row>
        <row r="2295">
          <cell r="M2295">
            <v>10694351.4</v>
          </cell>
        </row>
        <row r="2296">
          <cell r="M2296">
            <v>15458823.220000001</v>
          </cell>
        </row>
        <row r="2297">
          <cell r="M2297">
            <v>15458823.220000001</v>
          </cell>
        </row>
        <row r="2298">
          <cell r="M2298">
            <v>19085721.93</v>
          </cell>
        </row>
        <row r="2299">
          <cell r="M2299">
            <v>19085721.93</v>
          </cell>
        </row>
        <row r="2300">
          <cell r="M2300">
            <v>1616646.45</v>
          </cell>
        </row>
        <row r="2301">
          <cell r="M2301">
            <v>8477653.5899999999</v>
          </cell>
        </row>
        <row r="2302">
          <cell r="M2302">
            <v>-10052259.92</v>
          </cell>
        </row>
        <row r="2303">
          <cell r="M2303">
            <v>10178310</v>
          </cell>
        </row>
        <row r="2304">
          <cell r="M2304">
            <v>-10135920</v>
          </cell>
        </row>
        <row r="2305">
          <cell r="M2305">
            <v>10168890</v>
          </cell>
        </row>
        <row r="2306">
          <cell r="M2306">
            <v>10178310</v>
          </cell>
        </row>
        <row r="2307">
          <cell r="M2307">
            <v>-12326961.6</v>
          </cell>
        </row>
        <row r="2308">
          <cell r="M2308">
            <v>45797246.149999999</v>
          </cell>
        </row>
        <row r="2309">
          <cell r="M2309">
            <v>-13283005.32</v>
          </cell>
        </row>
        <row r="2310">
          <cell r="M2310">
            <v>13326252.289999999</v>
          </cell>
        </row>
        <row r="2311">
          <cell r="M2311">
            <v>-45657219.359999999</v>
          </cell>
        </row>
        <row r="2312">
          <cell r="M2312">
            <v>12364767.32</v>
          </cell>
        </row>
        <row r="2313">
          <cell r="M2313">
            <v>-45657219.359999999</v>
          </cell>
        </row>
        <row r="2314">
          <cell r="M2314">
            <v>45797246.149999999</v>
          </cell>
        </row>
        <row r="2315">
          <cell r="M2315">
            <v>11067804.439999999</v>
          </cell>
        </row>
        <row r="2316">
          <cell r="M2316">
            <v>11016469.539999999</v>
          </cell>
        </row>
        <row r="2317">
          <cell r="M2317">
            <v>31773571.370000001</v>
          </cell>
        </row>
        <row r="2318">
          <cell r="M2318">
            <v>11071153.029999999</v>
          </cell>
        </row>
        <row r="2319">
          <cell r="M2319">
            <v>-13893300</v>
          </cell>
        </row>
        <row r="2320">
          <cell r="M2320">
            <v>16835820</v>
          </cell>
        </row>
        <row r="2321">
          <cell r="M2321">
            <v>5028489.5999999996</v>
          </cell>
        </row>
        <row r="2322">
          <cell r="M2322">
            <v>-4840038</v>
          </cell>
        </row>
        <row r="2323">
          <cell r="M2323">
            <v>-872370</v>
          </cell>
        </row>
        <row r="2324">
          <cell r="M2324">
            <v>-3489480</v>
          </cell>
        </row>
        <row r="2325">
          <cell r="M2325">
            <v>-2309100</v>
          </cell>
        </row>
        <row r="2326">
          <cell r="M2326">
            <v>-19663900</v>
          </cell>
        </row>
        <row r="2327">
          <cell r="M2327">
            <v>-19023841.399999999</v>
          </cell>
        </row>
        <row r="2328">
          <cell r="M2328">
            <v>-10135920</v>
          </cell>
        </row>
        <row r="2329">
          <cell r="M2329">
            <v>-17183022</v>
          </cell>
        </row>
        <row r="2330">
          <cell r="M2330">
            <v>-11016469.550000001</v>
          </cell>
        </row>
        <row r="2331">
          <cell r="M2331">
            <v>-11016469.550000001</v>
          </cell>
        </row>
        <row r="2332">
          <cell r="M2332">
            <v>-31685147.699999999</v>
          </cell>
        </row>
        <row r="2333">
          <cell r="M2333">
            <v>-11024916.199999999</v>
          </cell>
        </row>
        <row r="2334">
          <cell r="M2334">
            <v>-13149400</v>
          </cell>
        </row>
        <row r="2335">
          <cell r="M2335">
            <v>-10581365.6</v>
          </cell>
        </row>
        <row r="2336">
          <cell r="M2336">
            <v>-15408702</v>
          </cell>
        </row>
        <row r="2337">
          <cell r="M2337">
            <v>-15408702</v>
          </cell>
        </row>
        <row r="2338">
          <cell r="M2338">
            <v>-19023841.399999999</v>
          </cell>
        </row>
        <row r="2339">
          <cell r="M2339">
            <v>-10135920</v>
          </cell>
        </row>
        <row r="2340">
          <cell r="M2340">
            <v>-31685147.699999999</v>
          </cell>
        </row>
        <row r="2341">
          <cell r="M2341">
            <v>31788308.649999999</v>
          </cell>
        </row>
        <row r="2342">
          <cell r="M2342">
            <v>-31685147.699999999</v>
          </cell>
        </row>
        <row r="2343">
          <cell r="M2343">
            <v>31626198.59</v>
          </cell>
        </row>
        <row r="2344">
          <cell r="M2344">
            <v>-1912497.2000000104</v>
          </cell>
        </row>
        <row r="2345">
          <cell r="M2345">
            <v>145698.21</v>
          </cell>
        </row>
        <row r="2346">
          <cell r="M2346">
            <v>-7.53</v>
          </cell>
        </row>
        <row r="2347">
          <cell r="M2347">
            <v>-145698.21</v>
          </cell>
        </row>
        <row r="2348">
          <cell r="M2348">
            <v>-7.5299999999988358</v>
          </cell>
        </row>
        <row r="2349">
          <cell r="M2349">
            <v>84750141.950000003</v>
          </cell>
        </row>
        <row r="2350">
          <cell r="M2350">
            <v>-280943372.68000001</v>
          </cell>
        </row>
        <row r="2351">
          <cell r="M2351">
            <v>-196193230.73000002</v>
          </cell>
        </row>
        <row r="2352">
          <cell r="M2352">
            <v>3459555.2</v>
          </cell>
        </row>
        <row r="2353">
          <cell r="M2353">
            <v>15230497.470000001</v>
          </cell>
        </row>
        <row r="2354">
          <cell r="M2354">
            <v>1013505.08</v>
          </cell>
        </row>
        <row r="2355">
          <cell r="M2355">
            <v>-68936300.329999998</v>
          </cell>
        </row>
        <row r="2356">
          <cell r="M2356">
            <v>-19824363.75</v>
          </cell>
        </row>
        <row r="2357">
          <cell r="M2357">
            <v>-43233413.649999999</v>
          </cell>
        </row>
        <row r="2358">
          <cell r="M2358">
            <v>-6980825.3399999999</v>
          </cell>
        </row>
        <row r="2359">
          <cell r="M2359">
            <v>138555210.50999999</v>
          </cell>
        </row>
        <row r="2360">
          <cell r="M2360">
            <v>56715244.460000001</v>
          </cell>
        </row>
        <row r="2361">
          <cell r="M2361">
            <v>186061791.96000001</v>
          </cell>
        </row>
        <row r="2362">
          <cell r="M2362">
            <v>124041193.92</v>
          </cell>
        </row>
        <row r="2363">
          <cell r="M2363">
            <v>92370139.980000004</v>
          </cell>
        </row>
        <row r="2364">
          <cell r="M2364">
            <v>37739884.219999999</v>
          </cell>
        </row>
        <row r="2365">
          <cell r="M2365">
            <v>-593579652.91999996</v>
          </cell>
        </row>
        <row r="2366">
          <cell r="M2366">
            <v>-42564754.600000001</v>
          </cell>
        </row>
        <row r="2367">
          <cell r="M2367">
            <v>-119932287.78999993</v>
          </cell>
        </row>
        <row r="2368">
          <cell r="M2368">
            <v>6135766.3700000001</v>
          </cell>
        </row>
        <row r="2369">
          <cell r="M2369">
            <v>-64.44</v>
          </cell>
        </row>
        <row r="2370">
          <cell r="M2370">
            <v>-421437.6</v>
          </cell>
        </row>
        <row r="2371">
          <cell r="M2371">
            <v>5714264.3300000001</v>
          </cell>
        </row>
        <row r="2372">
          <cell r="M2372">
            <v>-2631358</v>
          </cell>
        </row>
        <row r="2373">
          <cell r="M2373">
            <v>2396834.5499999998</v>
          </cell>
        </row>
        <row r="2374">
          <cell r="M2374">
            <v>-234523.45000000019</v>
          </cell>
        </row>
        <row r="2375">
          <cell r="M2375">
            <v>12243.75</v>
          </cell>
        </row>
        <row r="2376">
          <cell r="M2376">
            <v>8224118</v>
          </cell>
        </row>
        <row r="2377">
          <cell r="M2377">
            <v>32780.82</v>
          </cell>
        </row>
        <row r="2378">
          <cell r="M2378">
            <v>840323.22</v>
          </cell>
        </row>
        <row r="2379">
          <cell r="M2379">
            <v>-534203.25</v>
          </cell>
        </row>
        <row r="2380">
          <cell r="M2380">
            <v>8105282.8499999996</v>
          </cell>
        </row>
        <row r="2381">
          <cell r="M2381">
            <v>1721243.18</v>
          </cell>
        </row>
        <row r="2382">
          <cell r="M2382">
            <v>4141084</v>
          </cell>
        </row>
        <row r="2383">
          <cell r="M2383">
            <v>1537308.6</v>
          </cell>
        </row>
        <row r="2384">
          <cell r="M2384">
            <v>12383849</v>
          </cell>
        </row>
        <row r="2385">
          <cell r="M2385">
            <v>-1552252.2</v>
          </cell>
        </row>
        <row r="2386">
          <cell r="M2386">
            <v>-1350880.48</v>
          </cell>
        </row>
        <row r="2387">
          <cell r="M2387">
            <v>-1350880.48</v>
          </cell>
        </row>
        <row r="2388">
          <cell r="M2388">
            <v>-1350880.48</v>
          </cell>
        </row>
        <row r="2389">
          <cell r="M2389">
            <v>-1349623.84</v>
          </cell>
        </row>
        <row r="2390">
          <cell r="M2390">
            <v>-1349623.84</v>
          </cell>
        </row>
        <row r="2391">
          <cell r="M2391">
            <v>25157.96</v>
          </cell>
        </row>
        <row r="2392">
          <cell r="M2392">
            <v>23005</v>
          </cell>
        </row>
        <row r="2393">
          <cell r="M2393">
            <v>8105282.8499999996</v>
          </cell>
        </row>
        <row r="2394">
          <cell r="M2394">
            <v>-6748119.2000000002</v>
          </cell>
        </row>
        <row r="2395">
          <cell r="M2395">
            <v>-1353393.74</v>
          </cell>
        </row>
        <row r="2396">
          <cell r="M2396">
            <v>28211821.720000006</v>
          </cell>
        </row>
        <row r="2397">
          <cell r="M2397">
            <v>-5596060.7999999998</v>
          </cell>
        </row>
        <row r="2398">
          <cell r="M2398">
            <v>-493884</v>
          </cell>
        </row>
        <row r="2399">
          <cell r="M2399">
            <v>-6089944.7999999998</v>
          </cell>
        </row>
        <row r="2400">
          <cell r="M2400">
            <v>4410450</v>
          </cell>
        </row>
        <row r="2401">
          <cell r="M2401">
            <v>490050</v>
          </cell>
        </row>
        <row r="2402">
          <cell r="M2402">
            <v>-4842000</v>
          </cell>
        </row>
        <row r="2403">
          <cell r="M2403">
            <v>58500</v>
          </cell>
        </row>
        <row r="2404">
          <cell r="M2404">
            <v>11468179.85</v>
          </cell>
        </row>
        <row r="2405">
          <cell r="M2405">
            <v>-11727568.85</v>
          </cell>
        </row>
        <row r="2406">
          <cell r="M2406">
            <v>3375900</v>
          </cell>
        </row>
        <row r="2407">
          <cell r="M2407">
            <v>-3326300</v>
          </cell>
        </row>
        <row r="2408">
          <cell r="M2408">
            <v>-209789</v>
          </cell>
        </row>
        <row r="2409">
          <cell r="M2409">
            <v>3969405</v>
          </cell>
        </row>
        <row r="2410">
          <cell r="M2410">
            <v>-4349700</v>
          </cell>
        </row>
      </sheetData>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ow r="8">
          <cell r="I8">
            <v>9</v>
          </cell>
        </row>
      </sheetData>
      <sheetData sheetId="3"/>
      <sheetData sheetId="4"/>
      <sheetData sheetId="5"/>
      <sheetData sheetId="6"/>
      <sheetData sheetId="7"/>
      <sheetData sheetId="8"/>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row>
        <row r="25">
          <cell r="B25" t="str">
            <v>Amount Due to TMI Lanka</v>
          </cell>
          <cell r="C25">
            <v>0</v>
          </cell>
          <cell r="D25">
            <v>0</v>
          </cell>
          <cell r="E25">
            <v>0</v>
          </cell>
          <cell r="F25">
            <v>0</v>
          </cell>
          <cell r="G25">
            <v>0</v>
          </cell>
          <cell r="H25">
            <v>0</v>
          </cell>
          <cell r="I25">
            <v>0</v>
          </cell>
          <cell r="J25">
            <v>0</v>
          </cell>
          <cell r="K25">
            <v>0</v>
          </cell>
          <cell r="L25">
            <v>0</v>
          </cell>
          <cell r="M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row>
        <row r="29">
          <cell r="B29" t="str">
            <v>Dividend payable</v>
          </cell>
          <cell r="C29">
            <v>0</v>
          </cell>
          <cell r="D29">
            <v>0</v>
          </cell>
          <cell r="E29">
            <v>0</v>
          </cell>
          <cell r="F29">
            <v>0</v>
          </cell>
          <cell r="G29">
            <v>0</v>
          </cell>
          <cell r="H29">
            <v>0</v>
          </cell>
          <cell r="I29">
            <v>0</v>
          </cell>
          <cell r="J29">
            <v>0</v>
          </cell>
          <cell r="K29">
            <v>0</v>
          </cell>
          <cell r="L29">
            <v>0</v>
          </cell>
          <cell r="M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row>
        <row r="32">
          <cell r="B32" t="str">
            <v>EQUITY</v>
          </cell>
          <cell r="C32">
            <v>0</v>
          </cell>
          <cell r="D32">
            <v>0</v>
          </cell>
          <cell r="E32">
            <v>0</v>
          </cell>
          <cell r="F32">
            <v>0</v>
          </cell>
          <cell r="G32">
            <v>0</v>
          </cell>
          <cell r="H32">
            <v>0</v>
          </cell>
          <cell r="I32">
            <v>0</v>
          </cell>
          <cell r="J32">
            <v>0</v>
          </cell>
          <cell r="K32">
            <v>0</v>
          </cell>
          <cell r="L32">
            <v>0</v>
          </cell>
          <cell r="M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row>
        <row r="41">
          <cell r="B41" t="str">
            <v>Retained Earnings</v>
          </cell>
          <cell r="C41">
            <v>0</v>
          </cell>
          <cell r="D41">
            <v>0</v>
          </cell>
          <cell r="E41">
            <v>0</v>
          </cell>
          <cell r="F41">
            <v>0</v>
          </cell>
          <cell r="G41">
            <v>0</v>
          </cell>
          <cell r="H41">
            <v>0</v>
          </cell>
          <cell r="I41">
            <v>0</v>
          </cell>
          <cell r="J41">
            <v>0</v>
          </cell>
          <cell r="K41">
            <v>0</v>
          </cell>
          <cell r="L41">
            <v>0</v>
          </cell>
          <cell r="M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row>
        <row r="44">
          <cell r="B44" t="str">
            <v>LONG TERM LIABILTIES</v>
          </cell>
          <cell r="C44">
            <v>0</v>
          </cell>
          <cell r="D44">
            <v>0</v>
          </cell>
          <cell r="E44">
            <v>0</v>
          </cell>
          <cell r="F44">
            <v>0</v>
          </cell>
          <cell r="G44">
            <v>0</v>
          </cell>
          <cell r="H44">
            <v>0</v>
          </cell>
          <cell r="I44">
            <v>0</v>
          </cell>
          <cell r="J44">
            <v>0</v>
          </cell>
          <cell r="K44">
            <v>0</v>
          </cell>
          <cell r="L44">
            <v>0</v>
          </cell>
          <cell r="M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row>
      </sheetData>
      <sheetData sheetId="18">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row>
        <row r="25">
          <cell r="B25" t="str">
            <v>Amount Due to TMI Lanka</v>
          </cell>
          <cell r="C25">
            <v>0</v>
          </cell>
          <cell r="D25">
            <v>0</v>
          </cell>
          <cell r="E25">
            <v>0</v>
          </cell>
          <cell r="F25">
            <v>0</v>
          </cell>
          <cell r="G25">
            <v>0</v>
          </cell>
          <cell r="H25">
            <v>0</v>
          </cell>
          <cell r="I25">
            <v>0</v>
          </cell>
          <cell r="J25">
            <v>0</v>
          </cell>
          <cell r="K25">
            <v>0</v>
          </cell>
          <cell r="L25">
            <v>0</v>
          </cell>
          <cell r="M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row>
        <row r="29">
          <cell r="B29" t="str">
            <v>Dividend payable</v>
          </cell>
          <cell r="C29">
            <v>0</v>
          </cell>
          <cell r="D29">
            <v>0</v>
          </cell>
          <cell r="E29">
            <v>0</v>
          </cell>
          <cell r="F29">
            <v>0</v>
          </cell>
          <cell r="G29">
            <v>0</v>
          </cell>
          <cell r="H29">
            <v>0</v>
          </cell>
          <cell r="I29">
            <v>0</v>
          </cell>
          <cell r="J29">
            <v>0</v>
          </cell>
          <cell r="K29">
            <v>0</v>
          </cell>
          <cell r="L29">
            <v>0</v>
          </cell>
          <cell r="M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row>
        <row r="32">
          <cell r="B32" t="str">
            <v>EQUITY</v>
          </cell>
          <cell r="C32">
            <v>0</v>
          </cell>
          <cell r="D32">
            <v>0</v>
          </cell>
          <cell r="E32">
            <v>0</v>
          </cell>
          <cell r="F32">
            <v>0</v>
          </cell>
          <cell r="G32">
            <v>0</v>
          </cell>
          <cell r="H32">
            <v>0</v>
          </cell>
          <cell r="I32">
            <v>0</v>
          </cell>
          <cell r="J32">
            <v>0</v>
          </cell>
          <cell r="K32">
            <v>0</v>
          </cell>
          <cell r="L32">
            <v>0</v>
          </cell>
          <cell r="M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row>
        <row r="41">
          <cell r="B41" t="str">
            <v>Retained Earnings</v>
          </cell>
          <cell r="C41">
            <v>0</v>
          </cell>
          <cell r="D41">
            <v>0</v>
          </cell>
          <cell r="E41">
            <v>0</v>
          </cell>
          <cell r="F41">
            <v>0</v>
          </cell>
          <cell r="G41">
            <v>0</v>
          </cell>
          <cell r="H41">
            <v>0</v>
          </cell>
          <cell r="I41">
            <v>0</v>
          </cell>
          <cell r="J41">
            <v>0</v>
          </cell>
          <cell r="K41">
            <v>0</v>
          </cell>
          <cell r="L41">
            <v>0</v>
          </cell>
          <cell r="M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row>
        <row r="44">
          <cell r="B44" t="str">
            <v>LONG TERM LIABILTIES</v>
          </cell>
          <cell r="C44">
            <v>0</v>
          </cell>
          <cell r="D44">
            <v>0</v>
          </cell>
          <cell r="E44">
            <v>0</v>
          </cell>
          <cell r="F44">
            <v>0</v>
          </cell>
          <cell r="G44">
            <v>0</v>
          </cell>
          <cell r="H44">
            <v>0</v>
          </cell>
          <cell r="I44">
            <v>0</v>
          </cell>
          <cell r="J44">
            <v>0</v>
          </cell>
          <cell r="K44">
            <v>0</v>
          </cell>
          <cell r="L44">
            <v>0</v>
          </cell>
          <cell r="M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row>
      </sheetData>
      <sheetData sheetId="18">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FA DTL"/>
      <sheetName val="DTL Debt "/>
      <sheetName val="DBN Debt"/>
      <sheetName val="cellelur DTL"/>
      <sheetName val="ESOS Shares exercised"/>
      <sheetName val="Fixed"/>
      <sheetName val="DBN C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1">
          <cell r="A11" t="str">
            <v>Global card revenue</v>
          </cell>
          <cell r="B11">
            <v>4009000</v>
          </cell>
          <cell r="C11">
            <v>4154016.9399097734</v>
          </cell>
          <cell r="D11">
            <v>0</v>
          </cell>
          <cell r="E11">
            <v>-3.4910050201413774</v>
          </cell>
          <cell r="F11">
            <v>0</v>
          </cell>
          <cell r="G11">
            <v>4009000</v>
          </cell>
          <cell r="H11">
            <v>4154016.9399097734</v>
          </cell>
          <cell r="I11">
            <v>0</v>
          </cell>
          <cell r="J11">
            <v>-3.4910050201413774</v>
          </cell>
          <cell r="K11">
            <v>0</v>
          </cell>
          <cell r="L11">
            <v>0</v>
          </cell>
          <cell r="M11">
            <v>0</v>
          </cell>
          <cell r="N11">
            <v>0</v>
          </cell>
          <cell r="O11">
            <v>74308929.607939973</v>
          </cell>
          <cell r="P11">
            <v>0</v>
          </cell>
          <cell r="Q11">
            <v>32162094.309999999</v>
          </cell>
        </row>
        <row r="12">
          <cell r="A12" t="str">
            <v>Sale of Global cards</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row>
        <row r="13">
          <cell r="A13" t="str">
            <v>Olac Revenue</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row>
        <row r="14">
          <cell r="A14" t="str">
            <v>Int'l Origination Revenue MTN</v>
          </cell>
          <cell r="B14">
            <v>118417705</v>
          </cell>
          <cell r="C14">
            <v>97714601.833586529</v>
          </cell>
          <cell r="D14">
            <v>0</v>
          </cell>
          <cell r="E14">
            <v>21.187317737498457</v>
          </cell>
          <cell r="F14">
            <v>0</v>
          </cell>
          <cell r="G14">
            <v>118417705</v>
          </cell>
          <cell r="H14">
            <v>97714601.833586529</v>
          </cell>
          <cell r="I14">
            <v>0</v>
          </cell>
          <cell r="J14">
            <v>21.187317737498457</v>
          </cell>
          <cell r="K14">
            <v>0</v>
          </cell>
          <cell r="L14">
            <v>0</v>
          </cell>
          <cell r="M14">
            <v>0</v>
          </cell>
          <cell r="N14">
            <v>0</v>
          </cell>
          <cell r="O14">
            <v>1375511900.1774266</v>
          </cell>
          <cell r="P14">
            <v>0</v>
          </cell>
          <cell r="Q14">
            <v>1006815439.02</v>
          </cell>
        </row>
        <row r="15">
          <cell r="A15" t="str">
            <v>Int'l Terminating Revenue-EGO</v>
          </cell>
          <cell r="B15">
            <v>174302000</v>
          </cell>
          <cell r="C15">
            <v>137109792.51049367</v>
          </cell>
          <cell r="D15">
            <v>0</v>
          </cell>
          <cell r="E15">
            <v>27.12585790446721</v>
          </cell>
          <cell r="F15">
            <v>0</v>
          </cell>
          <cell r="G15">
            <v>174302000</v>
          </cell>
          <cell r="H15">
            <v>137109792.51049367</v>
          </cell>
          <cell r="I15">
            <v>0</v>
          </cell>
          <cell r="J15">
            <v>27.12585790446721</v>
          </cell>
          <cell r="K15">
            <v>0</v>
          </cell>
          <cell r="L15">
            <v>0</v>
          </cell>
          <cell r="M15">
            <v>0</v>
          </cell>
          <cell r="N15">
            <v>0</v>
          </cell>
          <cell r="O15">
            <v>1917055090.066402</v>
          </cell>
          <cell r="P15">
            <v>0</v>
          </cell>
          <cell r="Q15">
            <v>1293088698.4200001</v>
          </cell>
        </row>
        <row r="16">
          <cell r="A16" t="str">
            <v>Hubbing Revenue</v>
          </cell>
          <cell r="B16">
            <v>0</v>
          </cell>
          <cell r="C16">
            <v>0</v>
          </cell>
          <cell r="G16">
            <v>0</v>
          </cell>
          <cell r="H16">
            <v>0</v>
          </cell>
          <cell r="J16">
            <v>0</v>
          </cell>
          <cell r="O16">
            <v>114834709.78118533</v>
          </cell>
        </row>
        <row r="17">
          <cell r="A17" t="str">
            <v>IPLC-IRU Revenue</v>
          </cell>
          <cell r="B17">
            <v>9012520</v>
          </cell>
          <cell r="C17">
            <v>11475065.824111041</v>
          </cell>
          <cell r="D17">
            <v>0</v>
          </cell>
          <cell r="E17">
            <v>-21.45997122680393</v>
          </cell>
          <cell r="F17">
            <v>0</v>
          </cell>
          <cell r="G17">
            <v>9012520</v>
          </cell>
          <cell r="H17">
            <v>11475065.824111041</v>
          </cell>
          <cell r="I17">
            <v>0</v>
          </cell>
          <cell r="J17">
            <v>-21.45997122680393</v>
          </cell>
          <cell r="K17">
            <v>0</v>
          </cell>
          <cell r="L17">
            <v>0</v>
          </cell>
          <cell r="M17">
            <v>0</v>
          </cell>
          <cell r="N17">
            <v>0</v>
          </cell>
          <cell r="O17">
            <v>188311800.30914566</v>
          </cell>
          <cell r="P17">
            <v>0</v>
          </cell>
          <cell r="Q17">
            <v>59004453.510000005</v>
          </cell>
        </row>
        <row r="18">
          <cell r="A18" t="str">
            <v>Market Development Revenue</v>
          </cell>
          <cell r="B18">
            <v>17065000</v>
          </cell>
          <cell r="C18">
            <v>14041779.881862629</v>
          </cell>
          <cell r="D18">
            <v>0</v>
          </cell>
          <cell r="E18">
            <v>21.530177396117558</v>
          </cell>
          <cell r="F18">
            <v>0</v>
          </cell>
          <cell r="G18">
            <v>17065000</v>
          </cell>
          <cell r="H18">
            <v>14041779.881862629</v>
          </cell>
          <cell r="I18">
            <v>0</v>
          </cell>
          <cell r="J18">
            <v>21.530177396117558</v>
          </cell>
          <cell r="K18">
            <v>0</v>
          </cell>
          <cell r="L18">
            <v>0</v>
          </cell>
          <cell r="M18">
            <v>0</v>
          </cell>
          <cell r="N18">
            <v>0</v>
          </cell>
          <cell r="O18">
            <v>198555624.47341084</v>
          </cell>
          <cell r="P18">
            <v>0</v>
          </cell>
          <cell r="Q18">
            <v>53984980.519999996</v>
          </cell>
        </row>
        <row r="19">
          <cell r="A19" t="str">
            <v>IPLC Ssetup revenue</v>
          </cell>
          <cell r="B19">
            <v>0</v>
          </cell>
          <cell r="C19">
            <v>0</v>
          </cell>
          <cell r="H19">
            <v>0</v>
          </cell>
          <cell r="J19">
            <v>0</v>
          </cell>
          <cell r="O19">
            <v>0</v>
          </cell>
        </row>
        <row r="20">
          <cell r="B20">
            <v>322806225</v>
          </cell>
          <cell r="C20">
            <v>264495256.98996365</v>
          </cell>
          <cell r="D20">
            <v>0</v>
          </cell>
          <cell r="E20">
            <v>22.046129928238742</v>
          </cell>
          <cell r="F20">
            <v>0</v>
          </cell>
          <cell r="G20">
            <v>322806225</v>
          </cell>
          <cell r="H20">
            <v>264495256.98996365</v>
          </cell>
          <cell r="I20">
            <v>0</v>
          </cell>
          <cell r="J20">
            <v>22.046129928238742</v>
          </cell>
          <cell r="K20">
            <v>0</v>
          </cell>
          <cell r="L20">
            <v>0</v>
          </cell>
          <cell r="M20">
            <v>0</v>
          </cell>
          <cell r="N20">
            <v>0</v>
          </cell>
          <cell r="O20">
            <v>3868578054.4155102</v>
          </cell>
          <cell r="P20">
            <v>0</v>
          </cell>
          <cell r="Q20">
            <v>2445055665.7800002</v>
          </cell>
        </row>
        <row r="21">
          <cell r="A21" t="str">
            <v>Bad Debts</v>
          </cell>
          <cell r="B21">
            <v>0</v>
          </cell>
          <cell r="C21">
            <v>-4101840</v>
          </cell>
          <cell r="E21">
            <v>-100</v>
          </cell>
          <cell r="G21">
            <v>0</v>
          </cell>
          <cell r="H21">
            <v>-4101840</v>
          </cell>
          <cell r="J21">
            <v>-100</v>
          </cell>
          <cell r="O21">
            <v>-50152708.984218746</v>
          </cell>
          <cell r="Q21">
            <v>0</v>
          </cell>
        </row>
        <row r="23">
          <cell r="C23" t="str">
            <v>CURRENT MONTH</v>
          </cell>
          <cell r="G23" t="str">
            <v xml:space="preserve">                     YEAR TODATE</v>
          </cell>
          <cell r="L23" t="str">
            <v>PREV.MTH</v>
          </cell>
          <cell r="M23" t="str">
            <v>YTD</v>
          </cell>
          <cell r="O23">
            <v>2006</v>
          </cell>
          <cell r="P23">
            <v>2006</v>
          </cell>
          <cell r="Q23">
            <v>2005</v>
          </cell>
        </row>
        <row r="24">
          <cell r="A24" t="str">
            <v xml:space="preserve">   </v>
          </cell>
        </row>
        <row r="25">
          <cell r="A25" t="str">
            <v>DIRECT COST</v>
          </cell>
          <cell r="B25" t="str">
            <v>ACTUAL</v>
          </cell>
          <cell r="C25" t="str">
            <v>BUDGET</v>
          </cell>
          <cell r="D25" t="str">
            <v>FORCAST</v>
          </cell>
          <cell r="E25" t="str">
            <v>VARIANCE</v>
          </cell>
          <cell r="F25" t="str">
            <v>VARIANCE</v>
          </cell>
          <cell r="G25" t="str">
            <v>ACTUAL</v>
          </cell>
          <cell r="H25" t="str">
            <v>BUDGET</v>
          </cell>
          <cell r="I25" t="str">
            <v>FORCAST</v>
          </cell>
          <cell r="J25" t="str">
            <v>VARIANCE</v>
          </cell>
          <cell r="K25" t="str">
            <v>VARIANCE</v>
          </cell>
          <cell r="L25" t="str">
            <v>ACTUAL</v>
          </cell>
          <cell r="M25" t="str">
            <v>BUDGET</v>
          </cell>
          <cell r="N25" t="str">
            <v>FORCAST</v>
          </cell>
          <cell r="O25" t="str">
            <v>BUDGET</v>
          </cell>
          <cell r="P25" t="str">
            <v>FORCAST</v>
          </cell>
          <cell r="Q25" t="str">
            <v>ACTUAL</v>
          </cell>
        </row>
        <row r="26">
          <cell r="B26" t="str">
            <v>Rs'000</v>
          </cell>
          <cell r="C26" t="str">
            <v>Rs'000</v>
          </cell>
          <cell r="D26" t="str">
            <v>Rs'000</v>
          </cell>
          <cell r="E26" t="str">
            <v>BUDGET %</v>
          </cell>
          <cell r="F26" t="str">
            <v>REV.BUD%</v>
          </cell>
          <cell r="G26" t="str">
            <v>Rs'000</v>
          </cell>
          <cell r="H26" t="str">
            <v>Rs'000</v>
          </cell>
          <cell r="I26" t="str">
            <v>Rs'000</v>
          </cell>
          <cell r="J26" t="str">
            <v>BUDGET %</v>
          </cell>
          <cell r="K26" t="str">
            <v>REV.BUD%</v>
          </cell>
          <cell r="L26" t="str">
            <v>Rs'000</v>
          </cell>
          <cell r="M26" t="str">
            <v>Rs'000</v>
          </cell>
          <cell r="O26" t="str">
            <v>Rs'000</v>
          </cell>
          <cell r="P26" t="str">
            <v>Rs'000</v>
          </cell>
          <cell r="Q26" t="str">
            <v>Rs'000</v>
          </cell>
        </row>
        <row r="27">
          <cell r="A27" t="str">
            <v>TMCH Charges</v>
          </cell>
          <cell r="B27">
            <v>2836000</v>
          </cell>
          <cell r="C27">
            <v>49756275.253662266</v>
          </cell>
          <cell r="D27">
            <v>0</v>
          </cell>
          <cell r="E27">
            <v>94.300216433923552</v>
          </cell>
          <cell r="F27">
            <v>0</v>
          </cell>
          <cell r="G27">
            <v>2836000</v>
          </cell>
          <cell r="H27">
            <v>49756275.253662266</v>
          </cell>
          <cell r="I27">
            <v>0</v>
          </cell>
          <cell r="J27">
            <v>94.300216433923552</v>
          </cell>
          <cell r="K27">
            <v>0</v>
          </cell>
          <cell r="L27">
            <v>0</v>
          </cell>
          <cell r="M27">
            <v>0</v>
          </cell>
          <cell r="N27">
            <v>0</v>
          </cell>
          <cell r="O27">
            <v>758884493.79092503</v>
          </cell>
          <cell r="P27">
            <v>0</v>
          </cell>
          <cell r="Q27">
            <v>19870396.649999999</v>
          </cell>
        </row>
        <row r="28">
          <cell r="A28" t="str">
            <v>Olac Charges MTN</v>
          </cell>
          <cell r="B28">
            <v>126000</v>
          </cell>
          <cell r="C28">
            <v>238373.93627252919</v>
          </cell>
          <cell r="D28">
            <v>0</v>
          </cell>
          <cell r="E28">
            <v>47.141872148326577</v>
          </cell>
          <cell r="F28">
            <v>0</v>
          </cell>
          <cell r="G28">
            <v>126000</v>
          </cell>
          <cell r="H28">
            <v>238373.93627252919</v>
          </cell>
          <cell r="I28">
            <v>0</v>
          </cell>
          <cell r="J28">
            <v>47.141872148326577</v>
          </cell>
          <cell r="K28">
            <v>0</v>
          </cell>
          <cell r="L28">
            <v>0</v>
          </cell>
          <cell r="M28">
            <v>0</v>
          </cell>
          <cell r="N28">
            <v>0</v>
          </cell>
          <cell r="O28">
            <v>7211075.6557153296</v>
          </cell>
          <cell r="P28">
            <v>0</v>
          </cell>
          <cell r="Q28">
            <v>2040136.94</v>
          </cell>
        </row>
        <row r="29">
          <cell r="A29" t="str">
            <v>Olac Charges Other PSTN'S</v>
          </cell>
          <cell r="B29">
            <v>231000</v>
          </cell>
          <cell r="C29">
            <v>220037.4796361808</v>
          </cell>
          <cell r="D29">
            <v>0</v>
          </cell>
          <cell r="E29">
            <v>-4.9821150387402611</v>
          </cell>
          <cell r="F29">
            <v>0</v>
          </cell>
          <cell r="G29">
            <v>231000</v>
          </cell>
          <cell r="H29">
            <v>220037.4796361808</v>
          </cell>
          <cell r="I29">
            <v>0</v>
          </cell>
          <cell r="J29">
            <v>-4.9821150387402611</v>
          </cell>
          <cell r="K29">
            <v>0</v>
          </cell>
          <cell r="L29">
            <v>0</v>
          </cell>
          <cell r="M29">
            <v>0</v>
          </cell>
          <cell r="N29">
            <v>0</v>
          </cell>
          <cell r="O29">
            <v>0</v>
          </cell>
          <cell r="P29">
            <v>0</v>
          </cell>
          <cell r="Q29">
            <v>1859566.35</v>
          </cell>
        </row>
        <row r="30">
          <cell r="A30" t="str">
            <v>Ilac Cost MTN</v>
          </cell>
          <cell r="B30">
            <v>88913000</v>
          </cell>
          <cell r="C30">
            <v>71650292.951692715</v>
          </cell>
          <cell r="D30">
            <v>0</v>
          </cell>
          <cell r="E30">
            <v>-24.093002745914745</v>
          </cell>
          <cell r="F30">
            <v>0</v>
          </cell>
          <cell r="G30">
            <v>88913000</v>
          </cell>
          <cell r="H30">
            <v>71650292.951692715</v>
          </cell>
          <cell r="I30">
            <v>0</v>
          </cell>
          <cell r="J30">
            <v>-24.093002745914745</v>
          </cell>
          <cell r="K30">
            <v>0</v>
          </cell>
          <cell r="L30">
            <v>0</v>
          </cell>
          <cell r="M30">
            <v>0</v>
          </cell>
          <cell r="N30">
            <v>0</v>
          </cell>
          <cell r="O30">
            <v>1069168207.4891379</v>
          </cell>
          <cell r="P30">
            <v>0</v>
          </cell>
          <cell r="Q30">
            <v>648164776.53999996</v>
          </cell>
        </row>
        <row r="31">
          <cell r="A31" t="str">
            <v>Ilac Cost-Other PSTN'S</v>
          </cell>
          <cell r="B31">
            <v>6024000</v>
          </cell>
          <cell r="C31">
            <v>3771068.0500890906</v>
          </cell>
          <cell r="D31">
            <v>0</v>
          </cell>
          <cell r="E31">
            <v>-59.742542960944036</v>
          </cell>
          <cell r="F31">
            <v>0</v>
          </cell>
          <cell r="G31">
            <v>6024000</v>
          </cell>
          <cell r="H31">
            <v>3771068.0500890906</v>
          </cell>
          <cell r="I31">
            <v>0</v>
          </cell>
          <cell r="J31">
            <v>-59.742542960944036</v>
          </cell>
          <cell r="K31">
            <v>0</v>
          </cell>
          <cell r="L31">
            <v>0</v>
          </cell>
          <cell r="M31">
            <v>0</v>
          </cell>
          <cell r="N31">
            <v>0</v>
          </cell>
          <cell r="O31">
            <v>0</v>
          </cell>
          <cell r="P31">
            <v>0</v>
          </cell>
          <cell r="Q31">
            <v>35157560.700000003</v>
          </cell>
        </row>
        <row r="32">
          <cell r="A32" t="str">
            <v>Interconnection charges MTN</v>
          </cell>
          <cell r="B32">
            <v>71000</v>
          </cell>
          <cell r="C32">
            <v>716608.40479790035</v>
          </cell>
          <cell r="D32">
            <v>0</v>
          </cell>
          <cell r="E32">
            <v>90.092217796409528</v>
          </cell>
          <cell r="F32">
            <v>0</v>
          </cell>
          <cell r="G32">
            <v>71000</v>
          </cell>
          <cell r="H32">
            <v>716608.40479790035</v>
          </cell>
          <cell r="I32">
            <v>0</v>
          </cell>
          <cell r="J32">
            <v>-90.092217796409528</v>
          </cell>
          <cell r="K32">
            <v>0</v>
          </cell>
          <cell r="L32">
            <v>0</v>
          </cell>
          <cell r="M32">
            <v>0</v>
          </cell>
          <cell r="N32">
            <v>0</v>
          </cell>
          <cell r="O32">
            <v>10933151.606244702</v>
          </cell>
          <cell r="P32">
            <v>0</v>
          </cell>
          <cell r="Q32">
            <v>-434109.16</v>
          </cell>
        </row>
        <row r="33">
          <cell r="A33" t="str">
            <v>Interconnection charges -Other PSTN'S</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10479988.259999998</v>
          </cell>
        </row>
        <row r="34">
          <cell r="A34" t="str">
            <v>VGA Fund</v>
          </cell>
          <cell r="B34">
            <v>68372000</v>
          </cell>
          <cell r="C34">
            <v>55115609.962840579</v>
          </cell>
          <cell r="D34">
            <v>0</v>
          </cell>
          <cell r="E34">
            <v>-24.051970115357506</v>
          </cell>
          <cell r="F34">
            <v>0</v>
          </cell>
          <cell r="G34">
            <v>68372000</v>
          </cell>
          <cell r="H34">
            <v>55115609.962840579</v>
          </cell>
          <cell r="I34">
            <v>0</v>
          </cell>
          <cell r="J34">
            <v>-24.051970115357506</v>
          </cell>
          <cell r="K34">
            <v>0</v>
          </cell>
          <cell r="L34">
            <v>0</v>
          </cell>
          <cell r="M34">
            <v>0</v>
          </cell>
          <cell r="N34">
            <v>0</v>
          </cell>
          <cell r="O34">
            <v>781315228.54975474</v>
          </cell>
          <cell r="P34">
            <v>0</v>
          </cell>
          <cell r="Q34">
            <v>503408004.38</v>
          </cell>
        </row>
        <row r="35">
          <cell r="A35" t="str">
            <v>International Origination cost</v>
          </cell>
          <cell r="B35">
            <v>56808000</v>
          </cell>
          <cell r="C35">
            <v>2618751.3291401193</v>
          </cell>
          <cell r="D35">
            <v>0</v>
          </cell>
          <cell r="E35">
            <v>-2069.2781352650695</v>
          </cell>
          <cell r="F35">
            <v>0</v>
          </cell>
          <cell r="G35">
            <v>56808000</v>
          </cell>
          <cell r="H35">
            <v>2618751.3291401193</v>
          </cell>
          <cell r="I35">
            <v>0</v>
          </cell>
          <cell r="J35">
            <v>-2069.2781352650695</v>
          </cell>
          <cell r="K35">
            <v>0</v>
          </cell>
          <cell r="L35">
            <v>0</v>
          </cell>
          <cell r="M35">
            <v>0</v>
          </cell>
          <cell r="N35">
            <v>0</v>
          </cell>
          <cell r="O35">
            <v>39941289.146890797</v>
          </cell>
          <cell r="P35">
            <v>0</v>
          </cell>
          <cell r="Q35">
            <v>472342028.13</v>
          </cell>
        </row>
        <row r="36">
          <cell r="A36" t="str">
            <v>Lease rental</v>
          </cell>
          <cell r="B36">
            <v>7189000</v>
          </cell>
          <cell r="C36">
            <v>0</v>
          </cell>
          <cell r="D36">
            <v>0</v>
          </cell>
          <cell r="E36">
            <v>0</v>
          </cell>
          <cell r="F36">
            <v>0</v>
          </cell>
          <cell r="G36">
            <v>7189000</v>
          </cell>
          <cell r="H36">
            <v>0</v>
          </cell>
          <cell r="I36">
            <v>0</v>
          </cell>
          <cell r="J36">
            <v>0</v>
          </cell>
          <cell r="K36">
            <v>0</v>
          </cell>
          <cell r="L36">
            <v>0</v>
          </cell>
          <cell r="M36">
            <v>0</v>
          </cell>
          <cell r="N36">
            <v>0</v>
          </cell>
          <cell r="O36">
            <v>0</v>
          </cell>
          <cell r="P36">
            <v>0</v>
          </cell>
          <cell r="Q36">
            <v>47168426.819999993</v>
          </cell>
        </row>
        <row r="37">
          <cell r="A37" t="str">
            <v>Link Charges-Satellite</v>
          </cell>
          <cell r="B37">
            <v>13953000</v>
          </cell>
          <cell r="C37">
            <v>21300000</v>
          </cell>
          <cell r="D37">
            <v>0</v>
          </cell>
          <cell r="E37">
            <v>34.492957746478872</v>
          </cell>
          <cell r="F37">
            <v>0</v>
          </cell>
          <cell r="G37">
            <v>13953000</v>
          </cell>
          <cell r="H37">
            <v>21300000</v>
          </cell>
          <cell r="I37">
            <v>0</v>
          </cell>
          <cell r="J37">
            <v>34.492957746478872</v>
          </cell>
          <cell r="K37">
            <v>0</v>
          </cell>
          <cell r="L37">
            <v>0</v>
          </cell>
          <cell r="M37">
            <v>0</v>
          </cell>
          <cell r="N37">
            <v>0</v>
          </cell>
          <cell r="O37">
            <v>314100000</v>
          </cell>
          <cell r="P37">
            <v>0</v>
          </cell>
          <cell r="Q37">
            <v>62906936.560000002</v>
          </cell>
        </row>
        <row r="38">
          <cell r="A38" t="str">
            <v>App  of Revenue to SLTA (0.3%)</v>
          </cell>
          <cell r="B38">
            <v>970000</v>
          </cell>
          <cell r="C38">
            <v>4043027.4313243032</v>
          </cell>
          <cell r="D38">
            <v>0</v>
          </cell>
          <cell r="E38">
            <v>76.008077697304316</v>
          </cell>
          <cell r="F38">
            <v>0</v>
          </cell>
          <cell r="G38">
            <v>970000</v>
          </cell>
          <cell r="H38">
            <v>4043027.4313243032</v>
          </cell>
          <cell r="I38">
            <v>0</v>
          </cell>
          <cell r="J38">
            <v>76.008077697304316</v>
          </cell>
          <cell r="K38">
            <v>0</v>
          </cell>
          <cell r="L38">
            <v>0</v>
          </cell>
          <cell r="M38">
            <v>0</v>
          </cell>
          <cell r="N38">
            <v>0</v>
          </cell>
          <cell r="O38">
            <v>27871914.682873648</v>
          </cell>
          <cell r="P38">
            <v>0</v>
          </cell>
          <cell r="Q38">
            <v>7785605.1500000004</v>
          </cell>
        </row>
        <row r="39">
          <cell r="A39" t="str">
            <v>Maintanace Service Contract</v>
          </cell>
          <cell r="B39">
            <v>0</v>
          </cell>
          <cell r="C39">
            <v>2988745.8975</v>
          </cell>
          <cell r="D39">
            <v>0</v>
          </cell>
          <cell r="E39">
            <v>0</v>
          </cell>
          <cell r="F39">
            <v>0</v>
          </cell>
          <cell r="G39">
            <v>0</v>
          </cell>
          <cell r="H39">
            <v>2988745.8975</v>
          </cell>
          <cell r="I39">
            <v>0</v>
          </cell>
          <cell r="J39">
            <v>100</v>
          </cell>
          <cell r="K39">
            <v>0</v>
          </cell>
          <cell r="L39">
            <v>0</v>
          </cell>
          <cell r="M39">
            <v>0</v>
          </cell>
          <cell r="N39">
            <v>0</v>
          </cell>
          <cell r="O39">
            <v>39384648.800927676</v>
          </cell>
          <cell r="P39">
            <v>0</v>
          </cell>
          <cell r="Q39">
            <v>0</v>
          </cell>
        </row>
        <row r="40">
          <cell r="A40" t="str">
            <v>Networks Maint/ Tech Advise</v>
          </cell>
          <cell r="B40">
            <v>81000</v>
          </cell>
          <cell r="C40">
            <v>0</v>
          </cell>
          <cell r="D40">
            <v>0</v>
          </cell>
          <cell r="E40">
            <v>0</v>
          </cell>
          <cell r="F40">
            <v>0</v>
          </cell>
          <cell r="G40">
            <v>81000</v>
          </cell>
          <cell r="H40">
            <v>0</v>
          </cell>
          <cell r="I40">
            <v>0</v>
          </cell>
          <cell r="J40">
            <v>0</v>
          </cell>
          <cell r="K40">
            <v>0</v>
          </cell>
          <cell r="L40">
            <v>0</v>
          </cell>
          <cell r="M40">
            <v>0</v>
          </cell>
          <cell r="N40">
            <v>0</v>
          </cell>
          <cell r="O40">
            <v>0</v>
          </cell>
          <cell r="P40">
            <v>0</v>
          </cell>
          <cell r="Q40">
            <v>0</v>
          </cell>
        </row>
        <row r="41">
          <cell r="A41" t="str">
            <v>Advertising</v>
          </cell>
          <cell r="B41">
            <v>0</v>
          </cell>
          <cell r="C41">
            <v>5641647</v>
          </cell>
          <cell r="D41">
            <v>0</v>
          </cell>
          <cell r="E41">
            <v>100</v>
          </cell>
          <cell r="F41">
            <v>0</v>
          </cell>
          <cell r="G41">
            <v>0</v>
          </cell>
          <cell r="H41">
            <v>5641647</v>
          </cell>
          <cell r="I41">
            <v>0</v>
          </cell>
          <cell r="J41">
            <v>100</v>
          </cell>
          <cell r="K41">
            <v>0</v>
          </cell>
          <cell r="L41">
            <v>0</v>
          </cell>
          <cell r="M41">
            <v>0</v>
          </cell>
          <cell r="N41">
            <v>0</v>
          </cell>
          <cell r="O41">
            <v>61200000</v>
          </cell>
          <cell r="P41">
            <v>0</v>
          </cell>
          <cell r="Q41">
            <v>1353752.64</v>
          </cell>
        </row>
        <row r="42">
          <cell r="A42" t="str">
            <v>Sales Promotions</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113489</v>
          </cell>
        </row>
        <row r="43">
          <cell r="A43" t="str">
            <v>IPLC Other costs</v>
          </cell>
          <cell r="B43">
            <v>615000</v>
          </cell>
          <cell r="C43">
            <v>3258005.24037555</v>
          </cell>
          <cell r="D43">
            <v>0</v>
          </cell>
          <cell r="E43">
            <v>81.123418944252251</v>
          </cell>
          <cell r="F43">
            <v>0</v>
          </cell>
          <cell r="G43">
            <v>615000</v>
          </cell>
          <cell r="H43">
            <v>3258005.24037555</v>
          </cell>
          <cell r="I43">
            <v>0</v>
          </cell>
          <cell r="J43">
            <v>81.123418944252251</v>
          </cell>
          <cell r="K43">
            <v>0</v>
          </cell>
          <cell r="L43">
            <v>0</v>
          </cell>
          <cell r="M43">
            <v>0</v>
          </cell>
          <cell r="N43">
            <v>0</v>
          </cell>
          <cell r="O43">
            <v>55382908.552339599</v>
          </cell>
          <cell r="P43">
            <v>0</v>
          </cell>
          <cell r="Q43">
            <v>28250462.239999998</v>
          </cell>
        </row>
        <row r="44">
          <cell r="A44" t="str">
            <v>Interconnection port charges</v>
          </cell>
          <cell r="B44">
            <v>1225000</v>
          </cell>
          <cell r="C44">
            <v>0</v>
          </cell>
          <cell r="D44">
            <v>0</v>
          </cell>
          <cell r="E44">
            <v>0</v>
          </cell>
          <cell r="F44">
            <v>0</v>
          </cell>
          <cell r="G44">
            <v>1225000</v>
          </cell>
          <cell r="H44">
            <v>0</v>
          </cell>
          <cell r="I44">
            <v>0</v>
          </cell>
          <cell r="J44">
            <v>0</v>
          </cell>
          <cell r="K44">
            <v>0</v>
          </cell>
          <cell r="L44">
            <v>0</v>
          </cell>
          <cell r="M44">
            <v>0</v>
          </cell>
          <cell r="N44">
            <v>0</v>
          </cell>
          <cell r="O44">
            <v>0</v>
          </cell>
          <cell r="P44">
            <v>0</v>
          </cell>
          <cell r="Q44">
            <v>673582.57</v>
          </cell>
        </row>
        <row r="45">
          <cell r="A45" t="str">
            <v>Global Card Commission</v>
          </cell>
          <cell r="B45">
            <v>41000</v>
          </cell>
          <cell r="C45">
            <v>647094.3553199867</v>
          </cell>
          <cell r="D45">
            <v>0</v>
          </cell>
          <cell r="E45">
            <v>93.663984291792261</v>
          </cell>
          <cell r="F45">
            <v>0</v>
          </cell>
          <cell r="G45">
            <v>41000</v>
          </cell>
          <cell r="H45">
            <v>647094.3553199867</v>
          </cell>
          <cell r="I45">
            <v>0</v>
          </cell>
          <cell r="J45">
            <v>93.663984291792261</v>
          </cell>
          <cell r="K45">
            <v>0</v>
          </cell>
          <cell r="L45">
            <v>0</v>
          </cell>
          <cell r="M45">
            <v>0</v>
          </cell>
          <cell r="N45">
            <v>0</v>
          </cell>
          <cell r="O45">
            <v>11670629.938149469</v>
          </cell>
          <cell r="P45">
            <v>0</v>
          </cell>
          <cell r="Q45">
            <v>0</v>
          </cell>
        </row>
        <row r="46">
          <cell r="A46" t="str">
            <v>Global Card Printing Cost</v>
          </cell>
          <cell r="B46">
            <v>77400</v>
          </cell>
          <cell r="C46">
            <v>0</v>
          </cell>
          <cell r="D46">
            <v>0</v>
          </cell>
          <cell r="E46">
            <v>0</v>
          </cell>
          <cell r="F46">
            <v>0</v>
          </cell>
          <cell r="G46">
            <v>77400</v>
          </cell>
          <cell r="H46">
            <v>0</v>
          </cell>
          <cell r="I46">
            <v>0</v>
          </cell>
          <cell r="J46">
            <v>0</v>
          </cell>
          <cell r="K46">
            <v>0</v>
          </cell>
          <cell r="L46">
            <v>0</v>
          </cell>
          <cell r="M46">
            <v>0</v>
          </cell>
          <cell r="N46">
            <v>0</v>
          </cell>
          <cell r="O46">
            <v>0</v>
          </cell>
          <cell r="P46">
            <v>0</v>
          </cell>
          <cell r="Q46">
            <v>216660.93</v>
          </cell>
        </row>
        <row r="47">
          <cell r="A47" t="str">
            <v>SMW E Link rental</v>
          </cell>
          <cell r="B47">
            <v>1125000</v>
          </cell>
          <cell r="C47">
            <v>0</v>
          </cell>
          <cell r="D47">
            <v>0</v>
          </cell>
          <cell r="E47">
            <v>0</v>
          </cell>
          <cell r="F47">
            <v>0</v>
          </cell>
          <cell r="G47">
            <v>1125000</v>
          </cell>
          <cell r="H47">
            <v>0</v>
          </cell>
          <cell r="I47">
            <v>0</v>
          </cell>
          <cell r="J47">
            <v>0</v>
          </cell>
          <cell r="K47">
            <v>0</v>
          </cell>
          <cell r="L47">
            <v>0</v>
          </cell>
          <cell r="M47">
            <v>0</v>
          </cell>
          <cell r="N47">
            <v>0</v>
          </cell>
          <cell r="O47">
            <v>0</v>
          </cell>
          <cell r="P47">
            <v>0</v>
          </cell>
          <cell r="Q47">
            <v>5676810.7200000007</v>
          </cell>
        </row>
        <row r="48">
          <cell r="A48" t="str">
            <v>Direct Expenses</v>
          </cell>
          <cell r="B48">
            <v>511000</v>
          </cell>
          <cell r="C48">
            <v>0</v>
          </cell>
          <cell r="D48">
            <v>0</v>
          </cell>
          <cell r="E48">
            <v>0</v>
          </cell>
          <cell r="F48">
            <v>0</v>
          </cell>
          <cell r="G48">
            <v>511000</v>
          </cell>
          <cell r="H48">
            <v>0</v>
          </cell>
          <cell r="I48">
            <v>0</v>
          </cell>
          <cell r="J48">
            <v>0</v>
          </cell>
          <cell r="K48">
            <v>0</v>
          </cell>
          <cell r="L48">
            <v>0</v>
          </cell>
          <cell r="M48">
            <v>0</v>
          </cell>
          <cell r="N48">
            <v>0</v>
          </cell>
          <cell r="O48">
            <v>0</v>
          </cell>
          <cell r="P48">
            <v>0</v>
          </cell>
          <cell r="Q48">
            <v>343244.68</v>
          </cell>
        </row>
        <row r="49">
          <cell r="A49" t="str">
            <v>Internet services/co location housing fee</v>
          </cell>
          <cell r="B49">
            <v>2356000</v>
          </cell>
          <cell r="C49">
            <v>0</v>
          </cell>
          <cell r="D49">
            <v>0</v>
          </cell>
          <cell r="E49">
            <v>0</v>
          </cell>
          <cell r="F49">
            <v>0</v>
          </cell>
          <cell r="G49">
            <v>2356000</v>
          </cell>
          <cell r="H49">
            <v>0</v>
          </cell>
          <cell r="I49">
            <v>0</v>
          </cell>
          <cell r="J49">
            <v>0</v>
          </cell>
          <cell r="K49">
            <v>0</v>
          </cell>
          <cell r="L49">
            <v>0</v>
          </cell>
          <cell r="M49">
            <v>0</v>
          </cell>
          <cell r="N49">
            <v>0</v>
          </cell>
          <cell r="O49">
            <v>0</v>
          </cell>
          <cell r="P49">
            <v>0</v>
          </cell>
          <cell r="Q49">
            <v>23376669.990000002</v>
          </cell>
        </row>
        <row r="50">
          <cell r="A50" t="str">
            <v>International business expenditure</v>
          </cell>
          <cell r="B50">
            <v>0</v>
          </cell>
          <cell r="C50">
            <v>0</v>
          </cell>
          <cell r="D50">
            <v>0</v>
          </cell>
          <cell r="E50">
            <v>0</v>
          </cell>
          <cell r="F50">
            <v>0</v>
          </cell>
          <cell r="G50">
            <v>0</v>
          </cell>
          <cell r="H50">
            <v>0</v>
          </cell>
          <cell r="I50">
            <v>0</v>
          </cell>
          <cell r="J50">
            <v>0</v>
          </cell>
          <cell r="K50">
            <v>0</v>
          </cell>
          <cell r="L50">
            <v>0</v>
          </cell>
          <cell r="M50">
            <v>0</v>
          </cell>
          <cell r="N50">
            <v>0</v>
          </cell>
          <cell r="O50">
            <v>0</v>
          </cell>
          <cell r="Q50">
            <v>0</v>
          </cell>
        </row>
        <row r="51">
          <cell r="A51" t="str">
            <v>TOTAL DIRECT COST</v>
          </cell>
          <cell r="B51">
            <v>251524400</v>
          </cell>
          <cell r="C51">
            <v>221965537.29265121</v>
          </cell>
          <cell r="D51">
            <v>0</v>
          </cell>
          <cell r="E51">
            <v>-13.316870297922337</v>
          </cell>
          <cell r="F51">
            <v>0</v>
          </cell>
          <cell r="G51">
            <v>251524400</v>
          </cell>
          <cell r="H51">
            <v>221965537.29265121</v>
          </cell>
          <cell r="I51">
            <v>0</v>
          </cell>
          <cell r="J51">
            <v>-13.316870297922337</v>
          </cell>
          <cell r="K51">
            <v>0</v>
          </cell>
          <cell r="L51">
            <v>0</v>
          </cell>
          <cell r="M51">
            <v>0</v>
          </cell>
          <cell r="N51">
            <v>0</v>
          </cell>
          <cell r="O51">
            <v>3177063548.2129588</v>
          </cell>
          <cell r="P51">
            <v>0</v>
          </cell>
          <cell r="Q51">
            <v>1870753990.0900002</v>
          </cell>
        </row>
        <row r="52">
          <cell r="A52" t="str">
            <v>Gross Contribution</v>
          </cell>
          <cell r="B52">
            <v>71281825</v>
          </cell>
          <cell r="C52">
            <v>38427879.697312444</v>
          </cell>
          <cell r="D52">
            <v>0</v>
          </cell>
          <cell r="E52">
            <v>85.495076911530148</v>
          </cell>
          <cell r="F52">
            <v>0</v>
          </cell>
          <cell r="G52">
            <v>71281825</v>
          </cell>
          <cell r="H52">
            <v>38427879.697312444</v>
          </cell>
          <cell r="I52">
            <v>0</v>
          </cell>
          <cell r="J52">
            <v>85.495076911530148</v>
          </cell>
          <cell r="K52">
            <v>0</v>
          </cell>
          <cell r="L52">
            <v>0</v>
          </cell>
          <cell r="M52">
            <v>0</v>
          </cell>
          <cell r="N52">
            <v>0</v>
          </cell>
          <cell r="O52">
            <v>641361797.21833265</v>
          </cell>
          <cell r="P52">
            <v>0</v>
          </cell>
          <cell r="Q52">
            <v>574301675.69000006</v>
          </cell>
        </row>
      </sheetData>
      <sheetData sheetId="15"/>
      <sheetData sheetId="16"/>
      <sheetData sheetId="17">
        <row r="2">
          <cell r="B2" t="str">
            <v>Revise Budgets - 2005</v>
          </cell>
          <cell r="C2">
            <v>9</v>
          </cell>
        </row>
        <row r="4">
          <cell r="C4">
            <v>1</v>
          </cell>
          <cell r="D4">
            <v>2</v>
          </cell>
          <cell r="E4">
            <v>3</v>
          </cell>
          <cell r="F4">
            <v>4</v>
          </cell>
          <cell r="G4">
            <v>5</v>
          </cell>
          <cell r="H4">
            <v>6</v>
          </cell>
          <cell r="I4">
            <v>7</v>
          </cell>
          <cell r="J4">
            <v>8</v>
          </cell>
          <cell r="K4">
            <v>9</v>
          </cell>
          <cell r="L4">
            <v>10</v>
          </cell>
          <cell r="M4">
            <v>11</v>
          </cell>
          <cell r="N4">
            <v>12</v>
          </cell>
        </row>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cell r="N5">
            <v>20815802078.615799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cell r="N7">
            <v>3967607951.3999996</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cell r="N12">
            <v>352022091.77678216</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cell r="N13">
            <v>2800362976.2803888</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cell r="N14">
            <v>56821399.318144873</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cell r="N15">
            <v>49138747.136198692</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cell r="N16">
            <v>689942468.37644243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cell r="N17">
            <v>2083042318.7261913</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cell r="N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cell r="N19">
            <v>6031330001.6141481</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cell r="N21">
            <v>6031430001.6141481</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cell r="N22">
            <v>1224424667.0496771</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cell r="N23">
            <v>1312667187.7826242</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cell r="N24">
            <v>1636464059.4883223</v>
          </cell>
        </row>
        <row r="25">
          <cell r="B25" t="str">
            <v>Amount Due to TMI Lanka</v>
          </cell>
          <cell r="C25">
            <v>0</v>
          </cell>
          <cell r="D25">
            <v>0</v>
          </cell>
          <cell r="E25">
            <v>0</v>
          </cell>
          <cell r="F25">
            <v>0</v>
          </cell>
          <cell r="G25">
            <v>0</v>
          </cell>
          <cell r="H25">
            <v>0</v>
          </cell>
          <cell r="I25">
            <v>0</v>
          </cell>
          <cell r="J25">
            <v>0</v>
          </cell>
          <cell r="K25">
            <v>0</v>
          </cell>
          <cell r="L25">
            <v>0</v>
          </cell>
          <cell r="M25">
            <v>0</v>
          </cell>
          <cell r="N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cell r="N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cell r="N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cell r="N28">
            <v>0</v>
          </cell>
        </row>
        <row r="29">
          <cell r="B29" t="str">
            <v>Dividend payable</v>
          </cell>
          <cell r="C29">
            <v>0</v>
          </cell>
          <cell r="D29">
            <v>0</v>
          </cell>
          <cell r="E29">
            <v>0</v>
          </cell>
          <cell r="F29">
            <v>0</v>
          </cell>
          <cell r="G29">
            <v>0</v>
          </cell>
          <cell r="H29">
            <v>0</v>
          </cell>
          <cell r="I29">
            <v>0</v>
          </cell>
          <cell r="J29">
            <v>0</v>
          </cell>
          <cell r="K29">
            <v>0</v>
          </cell>
          <cell r="L29">
            <v>0</v>
          </cell>
          <cell r="M29">
            <v>0</v>
          </cell>
          <cell r="N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cell r="N30">
            <v>4173555914.3206234</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cell r="N31">
            <v>30501184117.30864</v>
          </cell>
        </row>
        <row r="32">
          <cell r="B32" t="str">
            <v>EQUITY</v>
          </cell>
          <cell r="C32">
            <v>0</v>
          </cell>
          <cell r="D32">
            <v>0</v>
          </cell>
          <cell r="E32">
            <v>0</v>
          </cell>
          <cell r="F32">
            <v>0</v>
          </cell>
          <cell r="G32">
            <v>0</v>
          </cell>
          <cell r="H32">
            <v>0</v>
          </cell>
          <cell r="I32">
            <v>0</v>
          </cell>
          <cell r="J32">
            <v>0</v>
          </cell>
          <cell r="K32">
            <v>0</v>
          </cell>
          <cell r="L32">
            <v>0</v>
          </cell>
          <cell r="M32">
            <v>0</v>
          </cell>
          <cell r="N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cell r="N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cell r="N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cell r="N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cell r="N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cell r="N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cell r="N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cell r="N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cell r="N40">
            <v>-380</v>
          </cell>
        </row>
        <row r="41">
          <cell r="B41" t="str">
            <v>Retained Earnings</v>
          </cell>
          <cell r="C41">
            <v>0</v>
          </cell>
          <cell r="D41">
            <v>0</v>
          </cell>
          <cell r="E41">
            <v>0</v>
          </cell>
          <cell r="F41">
            <v>0</v>
          </cell>
          <cell r="G41">
            <v>0</v>
          </cell>
          <cell r="H41">
            <v>0</v>
          </cell>
          <cell r="I41">
            <v>0</v>
          </cell>
          <cell r="J41">
            <v>0</v>
          </cell>
          <cell r="K41">
            <v>0</v>
          </cell>
          <cell r="L41">
            <v>0</v>
          </cell>
          <cell r="M41">
            <v>0</v>
          </cell>
          <cell r="N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cell r="N42">
            <v>4564302959.030345</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cell r="N43">
            <v>13803479706.030346</v>
          </cell>
        </row>
        <row r="44">
          <cell r="B44" t="str">
            <v>LONG TERM LIABILTIES</v>
          </cell>
          <cell r="C44">
            <v>0</v>
          </cell>
          <cell r="D44">
            <v>0</v>
          </cell>
          <cell r="E44">
            <v>0</v>
          </cell>
          <cell r="F44">
            <v>0</v>
          </cell>
          <cell r="G44">
            <v>0</v>
          </cell>
          <cell r="H44">
            <v>0</v>
          </cell>
          <cell r="I44">
            <v>0</v>
          </cell>
          <cell r="J44">
            <v>0</v>
          </cell>
          <cell r="K44">
            <v>0</v>
          </cell>
          <cell r="L44">
            <v>0</v>
          </cell>
          <cell r="M44">
            <v>0</v>
          </cell>
          <cell r="N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cell r="N45">
            <v>7520139825.6896544</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cell r="N46">
            <v>5280476310.7221603</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cell r="N48">
            <v>0</v>
          </cell>
        </row>
        <row r="49">
          <cell r="B49" t="str">
            <v>Deffered Tax</v>
          </cell>
          <cell r="C49">
            <v>0</v>
          </cell>
          <cell r="D49">
            <v>0</v>
          </cell>
          <cell r="E49">
            <v>0</v>
          </cell>
          <cell r="F49">
            <v>0</v>
          </cell>
          <cell r="G49">
            <v>0</v>
          </cell>
          <cell r="H49">
            <v>0</v>
          </cell>
          <cell r="I49">
            <v>0</v>
          </cell>
          <cell r="J49">
            <v>0</v>
          </cell>
          <cell r="K49">
            <v>0</v>
          </cell>
          <cell r="L49">
            <v>0</v>
          </cell>
          <cell r="M49">
            <v>0</v>
          </cell>
          <cell r="N49">
            <v>0</v>
          </cell>
        </row>
        <row r="50">
          <cell r="B50" t="str">
            <v>Lease creditors</v>
          </cell>
          <cell r="C50">
            <v>51254000</v>
          </cell>
          <cell r="D50">
            <v>47330000</v>
          </cell>
          <cell r="E50">
            <v>44748000</v>
          </cell>
          <cell r="F50">
            <v>42328000</v>
          </cell>
          <cell r="G50">
            <v>39907000</v>
          </cell>
          <cell r="H50">
            <v>45925672.857500002</v>
          </cell>
          <cell r="I50">
            <v>44402405.760625005</v>
          </cell>
          <cell r="J50">
            <v>42902888.663750008</v>
          </cell>
          <cell r="K50">
            <v>41403371.566875011</v>
          </cell>
          <cell r="L50">
            <v>39947766.511666678</v>
          </cell>
          <cell r="M50">
            <v>38492161.456458345</v>
          </cell>
          <cell r="N50">
            <v>37088408.234583348</v>
          </cell>
        </row>
        <row r="51">
          <cell r="B51" t="str">
            <v>TOTAL LONG TERM LIABILITIES</v>
          </cell>
          <cell r="C51">
            <v>6846595000</v>
          </cell>
          <cell r="D51">
            <v>6842507000</v>
          </cell>
          <cell r="E51">
            <v>6774039000</v>
          </cell>
          <cell r="F51">
            <v>7283570000</v>
          </cell>
          <cell r="G51">
            <v>6323465000</v>
          </cell>
          <cell r="H51">
            <v>10224971390.226675</v>
          </cell>
          <cell r="I51">
            <v>12762268738.947252</v>
          </cell>
          <cell r="J51">
            <v>13648751906.633343</v>
          </cell>
          <cell r="K51">
            <v>14460315763.974609</v>
          </cell>
          <cell r="L51">
            <v>15340180774.736853</v>
          </cell>
          <cell r="M51">
            <v>16229604406.188749</v>
          </cell>
          <cell r="N51">
            <v>16697704544.646395</v>
          </cell>
        </row>
        <row r="52">
          <cell r="B52" t="str">
            <v>TOTAL FUNDING</v>
          </cell>
          <cell r="C52">
            <v>16226369250.857573</v>
          </cell>
          <cell r="D52">
            <v>16742638684.39698</v>
          </cell>
          <cell r="E52">
            <v>14349076585.376963</v>
          </cell>
          <cell r="F52">
            <v>15462144135.596497</v>
          </cell>
          <cell r="G52">
            <v>16049057808.694296</v>
          </cell>
          <cell r="H52">
            <v>20354394008.390198</v>
          </cell>
          <cell r="I52">
            <v>23293815615.813217</v>
          </cell>
          <cell r="J52">
            <v>26977110508.661461</v>
          </cell>
          <cell r="K52">
            <v>28267738293.620167</v>
          </cell>
          <cell r="L52">
            <v>29666508429.153801</v>
          </cell>
          <cell r="M52">
            <v>31075915084.015755</v>
          </cell>
          <cell r="N52">
            <v>30501184250.676743</v>
          </cell>
        </row>
        <row r="54">
          <cell r="C54">
            <v>-227.85757255554199</v>
          </cell>
          <cell r="D54">
            <v>-38.746978759765625</v>
          </cell>
          <cell r="E54">
            <v>-236.10696220397949</v>
          </cell>
          <cell r="F54">
            <v>-184.27649688720703</v>
          </cell>
          <cell r="G54">
            <v>-484.65429496765137</v>
          </cell>
          <cell r="H54">
            <v>73.962650299072266</v>
          </cell>
          <cell r="I54">
            <v>491.33083343505859</v>
          </cell>
          <cell r="J54">
            <v>-352.7933349609375</v>
          </cell>
          <cell r="K54">
            <v>-364.74978256225586</v>
          </cell>
          <cell r="L54">
            <v>242.32594299316406</v>
          </cell>
          <cell r="M54">
            <v>-142.40286636352539</v>
          </cell>
          <cell r="N54">
            <v>-133.36810302734375</v>
          </cell>
        </row>
      </sheetData>
      <sheetData sheetId="18">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row>
        <row r="37">
          <cell r="A37" t="str">
            <v>REVENUE</v>
          </cell>
          <cell r="B37">
            <v>1298540729</v>
          </cell>
          <cell r="C37">
            <v>2441818256</v>
          </cell>
          <cell r="D37">
            <v>3699508864</v>
          </cell>
          <cell r="E37">
            <v>5041145243</v>
          </cell>
          <cell r="F37">
            <v>6412032791</v>
          </cell>
          <cell r="G37">
            <v>7685096004.0722437</v>
          </cell>
          <cell r="H37">
            <v>8958159218.1444874</v>
          </cell>
          <cell r="I37">
            <v>10238506578.144487</v>
          </cell>
          <cell r="J37">
            <v>11527136478.624439</v>
          </cell>
          <cell r="K37">
            <v>12882745369.304043</v>
          </cell>
          <cell r="L37">
            <v>14277522019.929827</v>
          </cell>
          <cell r="M37">
            <v>15704339172.443705</v>
          </cell>
        </row>
        <row r="38">
          <cell r="A38" t="str">
            <v>Less - Turnover Tax</v>
          </cell>
          <cell r="B38">
            <v>-638451.92000000004</v>
          </cell>
          <cell r="C38">
            <v>-1110947.7</v>
          </cell>
          <cell r="D38">
            <v>-1722128.3</v>
          </cell>
          <cell r="E38">
            <v>-2365325.4700000002</v>
          </cell>
          <cell r="F38">
            <v>-3004188.46</v>
          </cell>
          <cell r="G38">
            <v>-3131029.3237436563</v>
          </cell>
          <cell r="H38">
            <v>-3257870.1874873126</v>
          </cell>
          <cell r="I38">
            <v>-3356399.1874873126</v>
          </cell>
          <cell r="J38">
            <v>-3468616.3179470971</v>
          </cell>
          <cell r="K38">
            <v>-3581169.4327914584</v>
          </cell>
          <cell r="L38">
            <v>-3694058.5320204035</v>
          </cell>
          <cell r="M38">
            <v>-3807283.6156339324</v>
          </cell>
        </row>
        <row r="39">
          <cell r="B39">
            <v>1297902277.0799999</v>
          </cell>
          <cell r="C39">
            <v>2440707308.3000002</v>
          </cell>
          <cell r="D39">
            <v>3697786735.7000003</v>
          </cell>
          <cell r="E39">
            <v>5038779917.5300007</v>
          </cell>
          <cell r="F39">
            <v>6409028602.5400009</v>
          </cell>
          <cell r="G39">
            <v>7681964974.7485008</v>
          </cell>
          <cell r="H39">
            <v>8954901347.9570007</v>
          </cell>
          <cell r="I39">
            <v>10235150178.957001</v>
          </cell>
          <cell r="J39">
            <v>11523667862.306494</v>
          </cell>
          <cell r="K39">
            <v>12879164199.871254</v>
          </cell>
          <cell r="L39">
            <v>14273827961.39781</v>
          </cell>
          <cell r="M39">
            <v>15700531888.828075</v>
          </cell>
        </row>
        <row r="40">
          <cell r="A40" t="str">
            <v xml:space="preserve">        -  National Security Levy</v>
          </cell>
          <cell r="B40">
            <v>0</v>
          </cell>
          <cell r="C40">
            <v>0</v>
          </cell>
          <cell r="D40">
            <v>0</v>
          </cell>
          <cell r="E40">
            <v>0</v>
          </cell>
          <cell r="F40">
            <v>0</v>
          </cell>
          <cell r="G40">
            <v>0</v>
          </cell>
          <cell r="H40">
            <v>0</v>
          </cell>
          <cell r="I40">
            <v>0</v>
          </cell>
          <cell r="J40">
            <v>0</v>
          </cell>
          <cell r="K40">
            <v>0</v>
          </cell>
          <cell r="L40">
            <v>0</v>
          </cell>
          <cell r="M40">
            <v>0</v>
          </cell>
        </row>
        <row r="41">
          <cell r="A41" t="str">
            <v>Less - Provision For Bad Debts</v>
          </cell>
          <cell r="B41">
            <v>-16154173</v>
          </cell>
          <cell r="C41">
            <v>-45268584</v>
          </cell>
          <cell r="D41">
            <v>-74382995</v>
          </cell>
          <cell r="E41">
            <v>-132344300</v>
          </cell>
          <cell r="F41">
            <v>-156211405</v>
          </cell>
          <cell r="G41">
            <v>-182051292.32596353</v>
          </cell>
          <cell r="H41">
            <v>-207891179.65192705</v>
          </cell>
          <cell r="I41">
            <v>-234231696.65192705</v>
          </cell>
          <cell r="J41">
            <v>-260735897.16348279</v>
          </cell>
          <cell r="K41">
            <v>-287752589.32825851</v>
          </cell>
          <cell r="L41">
            <v>-314972105.79773748</v>
          </cell>
          <cell r="M41">
            <v>-341494545.08780801</v>
          </cell>
        </row>
        <row r="42">
          <cell r="B42">
            <v>1281748104.0799999</v>
          </cell>
          <cell r="C42">
            <v>2395438724.3000002</v>
          </cell>
          <cell r="D42">
            <v>3623403740.7000003</v>
          </cell>
          <cell r="E42">
            <v>4906435617.5300007</v>
          </cell>
          <cell r="F42">
            <v>6252817197.5400009</v>
          </cell>
          <cell r="G42">
            <v>7499913682.4225378</v>
          </cell>
          <cell r="H42">
            <v>8747010168.3050747</v>
          </cell>
          <cell r="I42">
            <v>10000918482.305075</v>
          </cell>
          <cell r="J42">
            <v>11262931965.143013</v>
          </cell>
          <cell r="K42">
            <v>12591411610.542997</v>
          </cell>
          <cell r="L42">
            <v>13958855855.600075</v>
          </cell>
          <cell r="M42">
            <v>15359037343.740269</v>
          </cell>
        </row>
        <row r="43">
          <cell r="A43" t="str">
            <v>DIRECT COST</v>
          </cell>
          <cell r="B43">
            <v>384466775.68326789</v>
          </cell>
          <cell r="C43">
            <v>712569592.68326783</v>
          </cell>
          <cell r="D43">
            <v>1185158700.6832678</v>
          </cell>
          <cell r="E43">
            <v>1591664389.6832678</v>
          </cell>
          <cell r="F43">
            <v>2033938498.6832678</v>
          </cell>
          <cell r="G43">
            <v>2442927027.6319489</v>
          </cell>
          <cell r="H43">
            <v>2853345901.017158</v>
          </cell>
          <cell r="I43">
            <v>3252304931.9154835</v>
          </cell>
          <cell r="J43">
            <v>3653337587.7117634</v>
          </cell>
          <cell r="K43">
            <v>4070845540.0050817</v>
          </cell>
          <cell r="L43">
            <v>4518158934.7221632</v>
          </cell>
          <cell r="M43">
            <v>4977318184.8657923</v>
          </cell>
        </row>
        <row r="44">
          <cell r="B44">
            <v>897281328.39673209</v>
          </cell>
          <cell r="C44">
            <v>1682869131.6167321</v>
          </cell>
          <cell r="D44">
            <v>2438245040.0167322</v>
          </cell>
          <cell r="E44">
            <v>3314771227.8467321</v>
          </cell>
          <cell r="F44">
            <v>4218878698.8567324</v>
          </cell>
          <cell r="G44">
            <v>5056986654.7905884</v>
          </cell>
          <cell r="H44">
            <v>5893664267.2879162</v>
          </cell>
          <cell r="I44">
            <v>6748613550.3895912</v>
          </cell>
          <cell r="J44">
            <v>7609594377.4312487</v>
          </cell>
          <cell r="K44">
            <v>8520566070.5379143</v>
          </cell>
          <cell r="L44">
            <v>9440696920.8779106</v>
          </cell>
          <cell r="M44">
            <v>10381719158.874475</v>
          </cell>
        </row>
        <row r="45">
          <cell r="A45" t="str">
            <v>Manpower</v>
          </cell>
          <cell r="B45">
            <v>57247000</v>
          </cell>
          <cell r="C45">
            <v>113488000</v>
          </cell>
          <cell r="D45">
            <v>166178000</v>
          </cell>
          <cell r="E45">
            <v>225452000</v>
          </cell>
          <cell r="F45">
            <v>286084000</v>
          </cell>
          <cell r="G45">
            <v>366613128.36846656</v>
          </cell>
          <cell r="H45">
            <v>447142256.79861832</v>
          </cell>
          <cell r="I45">
            <v>528120710.06754482</v>
          </cell>
          <cell r="J45">
            <v>609610072.25194395</v>
          </cell>
          <cell r="K45">
            <v>695231045.07785106</v>
          </cell>
          <cell r="L45">
            <v>776964273.58024633</v>
          </cell>
          <cell r="M45">
            <v>866992351.76208782</v>
          </cell>
        </row>
        <row r="46">
          <cell r="A46" t="str">
            <v>Materials</v>
          </cell>
          <cell r="B46">
            <v>5761000</v>
          </cell>
          <cell r="C46">
            <v>10140000</v>
          </cell>
          <cell r="D46">
            <v>15300000</v>
          </cell>
          <cell r="E46">
            <v>19230000</v>
          </cell>
          <cell r="F46">
            <v>27438000</v>
          </cell>
          <cell r="G46">
            <v>33278133.797498852</v>
          </cell>
          <cell r="H46">
            <v>39118267.599585168</v>
          </cell>
          <cell r="I46">
            <v>44991817.599585168</v>
          </cell>
          <cell r="J46">
            <v>50903363.041306674</v>
          </cell>
          <cell r="K46">
            <v>57122172.301800653</v>
          </cell>
          <cell r="L46">
            <v>63520662.316781268</v>
          </cell>
          <cell r="M46">
            <v>70066137.034519821</v>
          </cell>
        </row>
        <row r="47">
          <cell r="A47" t="str">
            <v>Incidental</v>
          </cell>
          <cell r="B47">
            <v>54956000</v>
          </cell>
          <cell r="C47">
            <v>120059005</v>
          </cell>
          <cell r="D47">
            <v>191257009</v>
          </cell>
          <cell r="E47">
            <v>256825014</v>
          </cell>
          <cell r="F47">
            <v>351620018</v>
          </cell>
          <cell r="G47">
            <v>513636679.42595804</v>
          </cell>
          <cell r="H47">
            <v>665659945.26375628</v>
          </cell>
          <cell r="I47">
            <v>753134247.36482978</v>
          </cell>
          <cell r="J47">
            <v>841124574.65926373</v>
          </cell>
          <cell r="K47">
            <v>933258122.16762996</v>
          </cell>
          <cell r="L47">
            <v>1027815199.2728738</v>
          </cell>
          <cell r="M47">
            <v>1125087772.0529876</v>
          </cell>
        </row>
        <row r="48">
          <cell r="A48" t="str">
            <v>Sundry Income</v>
          </cell>
          <cell r="B48">
            <v>-899058.4</v>
          </cell>
          <cell r="C48">
            <v>-3457004.83</v>
          </cell>
          <cell r="D48">
            <v>-5951928.4399999995</v>
          </cell>
          <cell r="E48">
            <v>-8888953</v>
          </cell>
          <cell r="F48">
            <v>-19389086.98</v>
          </cell>
          <cell r="G48">
            <v>-23095619.016006522</v>
          </cell>
          <cell r="H48">
            <v>-26802151.054924551</v>
          </cell>
          <cell r="I48">
            <v>-30529891.054924551</v>
          </cell>
          <cell r="J48">
            <v>-34281745.605146162</v>
          </cell>
          <cell r="K48">
            <v>-38228609.932074197</v>
          </cell>
          <cell r="L48">
            <v>-42289511.453328803</v>
          </cell>
          <cell r="M48">
            <v>-46443699.109536089</v>
          </cell>
        </row>
        <row r="49">
          <cell r="B49">
            <v>117064941.59999999</v>
          </cell>
          <cell r="C49">
            <v>240230000.16999999</v>
          </cell>
          <cell r="D49">
            <v>366783080.56</v>
          </cell>
          <cell r="E49">
            <v>492618061</v>
          </cell>
          <cell r="F49">
            <v>645752931.01999998</v>
          </cell>
          <cell r="G49">
            <v>890432322.57591701</v>
          </cell>
          <cell r="H49">
            <v>1125118318.6070354</v>
          </cell>
          <cell r="I49">
            <v>1295716883.9770355</v>
          </cell>
          <cell r="J49">
            <v>1467356264.3473685</v>
          </cell>
          <cell r="K49">
            <v>1647382729.6152077</v>
          </cell>
          <cell r="L49">
            <v>1826010623.7165728</v>
          </cell>
          <cell r="M49">
            <v>2015702561.7400594</v>
          </cell>
        </row>
        <row r="50">
          <cell r="B50">
            <v>780216386.79673207</v>
          </cell>
          <cell r="C50">
            <v>1442639131.446732</v>
          </cell>
          <cell r="D50">
            <v>2071461959.4567323</v>
          </cell>
          <cell r="E50">
            <v>2822153166.8467321</v>
          </cell>
          <cell r="F50">
            <v>3573125767.8367319</v>
          </cell>
          <cell r="G50">
            <v>4166554332.2146702</v>
          </cell>
          <cell r="H50">
            <v>4768545948.6808796</v>
          </cell>
          <cell r="I50">
            <v>5452896666.4125538</v>
          </cell>
          <cell r="J50">
            <v>6142238113.0838776</v>
          </cell>
          <cell r="K50">
            <v>6873183340.9227047</v>
          </cell>
          <cell r="L50">
            <v>7614686297.161335</v>
          </cell>
          <cell r="M50">
            <v>8366016597.1344137</v>
          </cell>
        </row>
        <row r="51">
          <cell r="A51" t="str">
            <v>LESS- Interest  Expenses</v>
          </cell>
          <cell r="B51">
            <v>-14794729.220000001</v>
          </cell>
          <cell r="C51">
            <v>-25746337.520000003</v>
          </cell>
          <cell r="D51">
            <v>-52342671.869999997</v>
          </cell>
          <cell r="E51">
            <v>-64516497.449999996</v>
          </cell>
          <cell r="F51">
            <v>-92475994.620000005</v>
          </cell>
          <cell r="G51">
            <v>-133801125.92721982</v>
          </cell>
          <cell r="H51">
            <v>-174555757.23443964</v>
          </cell>
          <cell r="I51">
            <v>-219456278.23443964</v>
          </cell>
          <cell r="J51">
            <v>-264356799.67743534</v>
          </cell>
          <cell r="K51">
            <v>-308669765.84097701</v>
          </cell>
          <cell r="L51">
            <v>-354218533.35150146</v>
          </cell>
          <cell r="M51">
            <v>-400327080.25785923</v>
          </cell>
        </row>
        <row r="52">
          <cell r="A52" t="str">
            <v>ADD- Interest  Income</v>
          </cell>
          <cell r="B52">
            <v>11510653.699999999</v>
          </cell>
          <cell r="C52">
            <v>21839234.399999999</v>
          </cell>
          <cell r="D52">
            <v>39384534.670000002</v>
          </cell>
          <cell r="E52">
            <v>40475509.380000003</v>
          </cell>
          <cell r="F52">
            <v>41935560.740000002</v>
          </cell>
          <cell r="G52">
            <v>44436855.962551408</v>
          </cell>
          <cell r="H52">
            <v>47528044.449124455</v>
          </cell>
          <cell r="I52">
            <v>55672560.449124455</v>
          </cell>
          <cell r="J52">
            <v>63034555.310494319</v>
          </cell>
          <cell r="K52">
            <v>70424797.898655683</v>
          </cell>
          <cell r="L52">
            <v>78648247.295243099</v>
          </cell>
          <cell r="M52">
            <v>84958482.820795611</v>
          </cell>
        </row>
        <row r="53">
          <cell r="B53">
            <v>776932311.27673209</v>
          </cell>
          <cell r="C53">
            <v>1438732028.3267322</v>
          </cell>
          <cell r="D53">
            <v>2058503822.2567322</v>
          </cell>
          <cell r="E53">
            <v>2798112178.776732</v>
          </cell>
          <cell r="F53">
            <v>3522585333.9567318</v>
          </cell>
          <cell r="G53">
            <v>4077190062.2500019</v>
          </cell>
          <cell r="H53">
            <v>4641518235.8955641</v>
          </cell>
          <cell r="I53">
            <v>5289112948.6272383</v>
          </cell>
          <cell r="J53">
            <v>5940915868.7169371</v>
          </cell>
          <cell r="K53">
            <v>6634938372.9803829</v>
          </cell>
          <cell r="L53">
            <v>7339116011.1050758</v>
          </cell>
          <cell r="M53">
            <v>8050647999.6973495</v>
          </cell>
        </row>
        <row r="54">
          <cell r="A54" t="str">
            <v>Depreciation</v>
          </cell>
          <cell r="B54">
            <v>-156102137.03</v>
          </cell>
          <cell r="C54">
            <v>-300600271.61000001</v>
          </cell>
          <cell r="D54">
            <v>-466635004.54000002</v>
          </cell>
          <cell r="E54">
            <v>-636007066.23000002</v>
          </cell>
          <cell r="F54">
            <v>-810025538.17000008</v>
          </cell>
          <cell r="G54">
            <v>-986484504.05154943</v>
          </cell>
          <cell r="H54">
            <v>-1173053107.4283071</v>
          </cell>
          <cell r="I54">
            <v>-1367484399.4283071</v>
          </cell>
          <cell r="J54">
            <v>-1563760062.6961064</v>
          </cell>
          <cell r="K54">
            <v>-1764234753.0472391</v>
          </cell>
          <cell r="L54">
            <v>-1967316767.2925968</v>
          </cell>
          <cell r="M54">
            <v>-2173082968.0571795</v>
          </cell>
        </row>
        <row r="55">
          <cell r="A55" t="str">
            <v>Exchange Gain/(Loss) on the term loan</v>
          </cell>
          <cell r="B55">
            <v>42236520.060000002</v>
          </cell>
          <cell r="C55">
            <v>44663426.370000005</v>
          </cell>
          <cell r="D55">
            <v>20663229.459999997</v>
          </cell>
          <cell r="E55">
            <v>14223574.329999996</v>
          </cell>
          <cell r="F55">
            <v>15093366.949999996</v>
          </cell>
          <cell r="G55">
            <v>14918366.949999996</v>
          </cell>
          <cell r="H55">
            <v>14668366.949999996</v>
          </cell>
          <cell r="I55">
            <v>14418366.949999996</v>
          </cell>
          <cell r="J55">
            <v>14068366.949999996</v>
          </cell>
          <cell r="K55">
            <v>13718366.949999996</v>
          </cell>
          <cell r="L55">
            <v>12968366.949999996</v>
          </cell>
          <cell r="M55">
            <v>12218366.949999996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CIE Q2 "/>
      <sheetName val="LR(Q2) - 2007"/>
      <sheetName val="CF 31.12.2007"/>
      <sheetName val="CF Work"/>
      <sheetName val="IS"/>
      <sheetName val="BS"/>
      <sheetName val="TB Comprison"/>
      <sheetName val="Borrwings"/>
      <sheetName val="Lease workings"/>
      <sheetName val="Share Premium"/>
      <sheetName val="TB 31.12.2007"/>
      <sheetName val="TB 30.09.2007"/>
      <sheetName val="TB 30.06.2007"/>
      <sheetName val="TB 31.12.2006"/>
      <sheetName val="OS"/>
      <sheetName val="CF"/>
      <sheetName val="CWIP Transfers"/>
      <sheetName val="Manual Ent"/>
      <sheetName val="Journal Entries"/>
      <sheetName val="ESOS Dec"/>
      <sheetName val="NET Inter C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Blue Cover"/>
      <sheetName val="Cover"/>
      <sheetName val="Acc-2007"/>
      <sheetName val="PPE"/>
    </sheetNames>
    <sheetDataSet>
      <sheetData sheetId="0">
        <row r="10">
          <cell r="B10" t="str">
            <v>DIALOG BROADBAND NETWORKS(PVT) LTD</v>
          </cell>
        </row>
        <row r="15">
          <cell r="B15" t="str">
            <v>FINANCIAL STATEMENTS</v>
          </cell>
        </row>
        <row r="16">
          <cell r="B16" t="str">
            <v>31 DECEMBER 2007</v>
          </cell>
        </row>
      </sheetData>
      <sheetData sheetId="1"/>
      <sheetData sheetId="2"/>
      <sheetData sheetId="3"/>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Blue Cover"/>
      <sheetName val="Cover"/>
      <sheetName val="DTV Acc-2007"/>
      <sheetName val="DIC"/>
    </sheetNames>
    <sheetDataSet>
      <sheetData sheetId="0">
        <row r="10">
          <cell r="B10" t="str">
            <v>DIALOG TELEVISION (PRIVATE) LIMITED</v>
          </cell>
        </row>
        <row r="12">
          <cell r="B12" t="str">
            <v>CONSOLIDATED FINANCIAL STATEMENTS</v>
          </cell>
        </row>
        <row r="13">
          <cell r="B13" t="str">
            <v>31 DECEMBER 2007</v>
          </cell>
        </row>
      </sheetData>
      <sheetData sheetId="1" refreshError="1"/>
      <sheetData sheetId="2"/>
      <sheetData sheetId="3" refreshError="1"/>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ow r="8">
          <cell r="I8">
            <v>9</v>
          </cell>
        </row>
      </sheetData>
      <sheetData sheetId="3"/>
      <sheetData sheetId="4"/>
      <sheetData sheetId="5"/>
      <sheetData sheetId="6"/>
      <sheetData sheetId="7"/>
      <sheetData sheetId="8"/>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GL"/>
      <sheetName val="Monthly Analysis"/>
      <sheetName val="April'07"/>
      <sheetName val="May'07"/>
      <sheetName val="June'07"/>
      <sheetName val="CR Note"/>
      <sheetName val="Discount"/>
    </sheetNames>
    <sheetDataSet>
      <sheetData sheetId="0"/>
      <sheetData sheetId="1"/>
      <sheetData sheetId="2"/>
      <sheetData sheetId="3"/>
      <sheetData sheetId="4"/>
      <sheetData sheetId="5"/>
      <sheetData sheetId="6">
        <row r="9">
          <cell r="F9">
            <v>2652380.41</v>
          </cell>
        </row>
        <row r="10">
          <cell r="F10">
            <v>1806409.46</v>
          </cell>
        </row>
        <row r="11">
          <cell r="F11">
            <v>485128.48</v>
          </cell>
        </row>
        <row r="12">
          <cell r="F12">
            <v>357260.1</v>
          </cell>
        </row>
        <row r="13">
          <cell r="F13">
            <v>1811782.71</v>
          </cell>
        </row>
        <row r="14">
          <cell r="F14">
            <v>485859.73</v>
          </cell>
        </row>
        <row r="15">
          <cell r="F15">
            <v>404595.6</v>
          </cell>
        </row>
      </sheetData>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Int seg summary"/>
      <sheetName val="DNB"/>
      <sheetName val="ESOS"/>
      <sheetName val="Origination (2)"/>
      <sheetName val=" Detail PL Mar Con"/>
      <sheetName val="Inter Segmental Cost-Recurre"/>
      <sheetName val="Inter Seg Fixed"/>
      <sheetName val="dbn-ISP"/>
      <sheetName val="Inter Comany Cost"/>
      <sheetName val="Inter Company Revenue"/>
      <sheetName val="ILAC"/>
      <sheetName val="IPLC"/>
      <sheetName val="Market Development"/>
      <sheetName val="OLAC"/>
      <sheetName val="Origin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row>
        <row r="25">
          <cell r="B25" t="str">
            <v>Amount Due to TMI Lanka</v>
          </cell>
          <cell r="C25">
            <v>0</v>
          </cell>
          <cell r="D25">
            <v>0</v>
          </cell>
          <cell r="E25">
            <v>0</v>
          </cell>
          <cell r="F25">
            <v>0</v>
          </cell>
          <cell r="G25">
            <v>0</v>
          </cell>
          <cell r="H25">
            <v>0</v>
          </cell>
          <cell r="I25">
            <v>0</v>
          </cell>
          <cell r="J25">
            <v>0</v>
          </cell>
          <cell r="K25">
            <v>0</v>
          </cell>
          <cell r="L25">
            <v>0</v>
          </cell>
          <cell r="M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row>
        <row r="29">
          <cell r="B29" t="str">
            <v>Dividend payable</v>
          </cell>
          <cell r="C29">
            <v>0</v>
          </cell>
          <cell r="D29">
            <v>0</v>
          </cell>
          <cell r="E29">
            <v>0</v>
          </cell>
          <cell r="F29">
            <v>0</v>
          </cell>
          <cell r="G29">
            <v>0</v>
          </cell>
          <cell r="H29">
            <v>0</v>
          </cell>
          <cell r="I29">
            <v>0</v>
          </cell>
          <cell r="J29">
            <v>0</v>
          </cell>
          <cell r="K29">
            <v>0</v>
          </cell>
          <cell r="L29">
            <v>0</v>
          </cell>
          <cell r="M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row>
        <row r="32">
          <cell r="B32" t="str">
            <v>EQUITY</v>
          </cell>
          <cell r="C32">
            <v>0</v>
          </cell>
          <cell r="D32">
            <v>0</v>
          </cell>
          <cell r="E32">
            <v>0</v>
          </cell>
          <cell r="F32">
            <v>0</v>
          </cell>
          <cell r="G32">
            <v>0</v>
          </cell>
          <cell r="H32">
            <v>0</v>
          </cell>
          <cell r="I32">
            <v>0</v>
          </cell>
          <cell r="J32">
            <v>0</v>
          </cell>
          <cell r="K32">
            <v>0</v>
          </cell>
          <cell r="L32">
            <v>0</v>
          </cell>
          <cell r="M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row>
        <row r="41">
          <cell r="B41" t="str">
            <v>Retained Earnings</v>
          </cell>
          <cell r="C41">
            <v>0</v>
          </cell>
          <cell r="D41">
            <v>0</v>
          </cell>
          <cell r="E41">
            <v>0</v>
          </cell>
          <cell r="F41">
            <v>0</v>
          </cell>
          <cell r="G41">
            <v>0</v>
          </cell>
          <cell r="H41">
            <v>0</v>
          </cell>
          <cell r="I41">
            <v>0</v>
          </cell>
          <cell r="J41">
            <v>0</v>
          </cell>
          <cell r="K41">
            <v>0</v>
          </cell>
          <cell r="L41">
            <v>0</v>
          </cell>
          <cell r="M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row>
        <row r="44">
          <cell r="B44" t="str">
            <v>LONG TERM LIABILTIES</v>
          </cell>
          <cell r="C44">
            <v>0</v>
          </cell>
          <cell r="D44">
            <v>0</v>
          </cell>
          <cell r="E44">
            <v>0</v>
          </cell>
          <cell r="F44">
            <v>0</v>
          </cell>
          <cell r="G44">
            <v>0</v>
          </cell>
          <cell r="H44">
            <v>0</v>
          </cell>
          <cell r="I44">
            <v>0</v>
          </cell>
          <cell r="J44">
            <v>0</v>
          </cell>
          <cell r="K44">
            <v>0</v>
          </cell>
          <cell r="L44">
            <v>0</v>
          </cell>
          <cell r="M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row>
      </sheetData>
      <sheetData sheetId="18">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11">
          <cell r="A11" t="str">
            <v>Global card revenue</v>
          </cell>
          <cell r="B11">
            <v>4009000</v>
          </cell>
          <cell r="C11">
            <v>4154016.9399097734</v>
          </cell>
          <cell r="D11">
            <v>0</v>
          </cell>
          <cell r="E11">
            <v>-3.4910050201413774</v>
          </cell>
          <cell r="F11">
            <v>0</v>
          </cell>
          <cell r="G11">
            <v>4009000</v>
          </cell>
          <cell r="H11">
            <v>4154016.9399097734</v>
          </cell>
          <cell r="I11">
            <v>0</v>
          </cell>
          <cell r="J11">
            <v>-3.4910050201413774</v>
          </cell>
          <cell r="K11">
            <v>0</v>
          </cell>
          <cell r="L11">
            <v>0</v>
          </cell>
          <cell r="M11">
            <v>0</v>
          </cell>
          <cell r="N11">
            <v>0</v>
          </cell>
          <cell r="O11">
            <v>74308929.607939973</v>
          </cell>
          <cell r="P11">
            <v>0</v>
          </cell>
          <cell r="Q11">
            <v>32162094.309999999</v>
          </cell>
        </row>
        <row r="12">
          <cell r="A12" t="str">
            <v>Sale of Global cards</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row>
        <row r="13">
          <cell r="A13" t="str">
            <v>Olac Revenue</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row>
        <row r="14">
          <cell r="A14" t="str">
            <v>Int'l Origination Revenue MTN</v>
          </cell>
          <cell r="B14">
            <v>118417705</v>
          </cell>
          <cell r="C14">
            <v>97714601.833586529</v>
          </cell>
          <cell r="D14">
            <v>0</v>
          </cell>
          <cell r="E14">
            <v>21.187317737498457</v>
          </cell>
          <cell r="F14">
            <v>0</v>
          </cell>
          <cell r="G14">
            <v>118417705</v>
          </cell>
          <cell r="H14">
            <v>97714601.833586529</v>
          </cell>
          <cell r="I14">
            <v>0</v>
          </cell>
          <cell r="J14">
            <v>21.187317737498457</v>
          </cell>
          <cell r="K14">
            <v>0</v>
          </cell>
          <cell r="L14">
            <v>0</v>
          </cell>
          <cell r="M14">
            <v>0</v>
          </cell>
          <cell r="N14">
            <v>0</v>
          </cell>
          <cell r="O14">
            <v>1375511900.1774266</v>
          </cell>
          <cell r="P14">
            <v>0</v>
          </cell>
          <cell r="Q14">
            <v>1006815439.02</v>
          </cell>
        </row>
        <row r="15">
          <cell r="A15" t="str">
            <v>Int'l Terminating Revenue-EGO</v>
          </cell>
          <cell r="B15">
            <v>174302000</v>
          </cell>
          <cell r="C15">
            <v>137109792.51049367</v>
          </cell>
          <cell r="D15">
            <v>0</v>
          </cell>
          <cell r="E15">
            <v>27.12585790446721</v>
          </cell>
          <cell r="F15">
            <v>0</v>
          </cell>
          <cell r="G15">
            <v>174302000</v>
          </cell>
          <cell r="H15">
            <v>137109792.51049367</v>
          </cell>
          <cell r="I15">
            <v>0</v>
          </cell>
          <cell r="J15">
            <v>27.12585790446721</v>
          </cell>
          <cell r="K15">
            <v>0</v>
          </cell>
          <cell r="L15">
            <v>0</v>
          </cell>
          <cell r="M15">
            <v>0</v>
          </cell>
          <cell r="N15">
            <v>0</v>
          </cell>
          <cell r="O15">
            <v>1917055090.066402</v>
          </cell>
          <cell r="P15">
            <v>0</v>
          </cell>
          <cell r="Q15">
            <v>1293088698.4200001</v>
          </cell>
        </row>
        <row r="16">
          <cell r="A16" t="str">
            <v>Hubbing Revenue</v>
          </cell>
          <cell r="B16">
            <v>0</v>
          </cell>
          <cell r="C16">
            <v>0</v>
          </cell>
          <cell r="G16">
            <v>0</v>
          </cell>
          <cell r="H16">
            <v>0</v>
          </cell>
          <cell r="J16">
            <v>0</v>
          </cell>
          <cell r="O16">
            <v>114834709.78118533</v>
          </cell>
        </row>
        <row r="17">
          <cell r="A17" t="str">
            <v>IPLC-IRU Revenue</v>
          </cell>
          <cell r="B17">
            <v>9012520</v>
          </cell>
          <cell r="C17">
            <v>11475065.824111041</v>
          </cell>
          <cell r="D17">
            <v>0</v>
          </cell>
          <cell r="E17">
            <v>-21.45997122680393</v>
          </cell>
          <cell r="F17">
            <v>0</v>
          </cell>
          <cell r="G17">
            <v>9012520</v>
          </cell>
          <cell r="H17">
            <v>11475065.824111041</v>
          </cell>
          <cell r="I17">
            <v>0</v>
          </cell>
          <cell r="J17">
            <v>-21.45997122680393</v>
          </cell>
          <cell r="K17">
            <v>0</v>
          </cell>
          <cell r="L17">
            <v>0</v>
          </cell>
          <cell r="M17">
            <v>0</v>
          </cell>
          <cell r="N17">
            <v>0</v>
          </cell>
          <cell r="O17">
            <v>188311800.30914566</v>
          </cell>
          <cell r="P17">
            <v>0</v>
          </cell>
          <cell r="Q17">
            <v>59004453.510000005</v>
          </cell>
        </row>
        <row r="18">
          <cell r="A18" t="str">
            <v>Market Development Revenue</v>
          </cell>
          <cell r="B18">
            <v>17065000</v>
          </cell>
          <cell r="C18">
            <v>14041779.881862629</v>
          </cell>
          <cell r="D18">
            <v>0</v>
          </cell>
          <cell r="E18">
            <v>21.530177396117558</v>
          </cell>
          <cell r="F18">
            <v>0</v>
          </cell>
          <cell r="G18">
            <v>17065000</v>
          </cell>
          <cell r="H18">
            <v>14041779.881862629</v>
          </cell>
          <cell r="I18">
            <v>0</v>
          </cell>
          <cell r="J18">
            <v>21.530177396117558</v>
          </cell>
          <cell r="K18">
            <v>0</v>
          </cell>
          <cell r="L18">
            <v>0</v>
          </cell>
          <cell r="M18">
            <v>0</v>
          </cell>
          <cell r="N18">
            <v>0</v>
          </cell>
          <cell r="O18">
            <v>198555624.47341084</v>
          </cell>
          <cell r="P18">
            <v>0</v>
          </cell>
          <cell r="Q18">
            <v>53984980.519999996</v>
          </cell>
        </row>
        <row r="19">
          <cell r="A19" t="str">
            <v>IPLC Ssetup revenue</v>
          </cell>
          <cell r="B19">
            <v>0</v>
          </cell>
          <cell r="C19">
            <v>0</v>
          </cell>
          <cell r="H19">
            <v>0</v>
          </cell>
          <cell r="J19">
            <v>0</v>
          </cell>
          <cell r="O19">
            <v>0</v>
          </cell>
        </row>
        <row r="20">
          <cell r="B20">
            <v>322806225</v>
          </cell>
          <cell r="C20">
            <v>264495256.98996365</v>
          </cell>
          <cell r="D20">
            <v>0</v>
          </cell>
          <cell r="E20">
            <v>22.046129928238742</v>
          </cell>
          <cell r="F20">
            <v>0</v>
          </cell>
          <cell r="G20">
            <v>322806225</v>
          </cell>
          <cell r="H20">
            <v>264495256.98996365</v>
          </cell>
          <cell r="I20">
            <v>0</v>
          </cell>
          <cell r="J20">
            <v>22.046129928238742</v>
          </cell>
          <cell r="K20">
            <v>0</v>
          </cell>
          <cell r="L20">
            <v>0</v>
          </cell>
          <cell r="M20">
            <v>0</v>
          </cell>
          <cell r="N20">
            <v>0</v>
          </cell>
          <cell r="O20">
            <v>3868578054.4155102</v>
          </cell>
          <cell r="P20">
            <v>0</v>
          </cell>
          <cell r="Q20">
            <v>2445055665.7800002</v>
          </cell>
        </row>
        <row r="21">
          <cell r="A21" t="str">
            <v>Bad Debts</v>
          </cell>
          <cell r="B21">
            <v>0</v>
          </cell>
          <cell r="C21">
            <v>-4101840</v>
          </cell>
          <cell r="E21">
            <v>-100</v>
          </cell>
          <cell r="G21">
            <v>0</v>
          </cell>
          <cell r="H21">
            <v>-4101840</v>
          </cell>
          <cell r="J21">
            <v>-100</v>
          </cell>
          <cell r="O21">
            <v>-50152708.984218746</v>
          </cell>
          <cell r="Q21">
            <v>0</v>
          </cell>
        </row>
        <row r="23">
          <cell r="C23" t="str">
            <v>CURRENT MONTH</v>
          </cell>
          <cell r="G23" t="str">
            <v xml:space="preserve">                     YEAR TODATE</v>
          </cell>
          <cell r="L23" t="str">
            <v>PREV.MTH</v>
          </cell>
          <cell r="M23" t="str">
            <v>YTD</v>
          </cell>
          <cell r="O23">
            <v>2006</v>
          </cell>
          <cell r="P23">
            <v>2006</v>
          </cell>
          <cell r="Q23">
            <v>2005</v>
          </cell>
        </row>
        <row r="24">
          <cell r="A24" t="str">
            <v xml:space="preserve">   </v>
          </cell>
        </row>
        <row r="25">
          <cell r="A25" t="str">
            <v>DIRECT COST</v>
          </cell>
          <cell r="B25" t="str">
            <v>ACTUAL</v>
          </cell>
          <cell r="C25" t="str">
            <v>BUDGET</v>
          </cell>
          <cell r="D25" t="str">
            <v>FORCAST</v>
          </cell>
          <cell r="E25" t="str">
            <v>VARIANCE</v>
          </cell>
          <cell r="F25" t="str">
            <v>VARIANCE</v>
          </cell>
          <cell r="G25" t="str">
            <v>ACTUAL</v>
          </cell>
          <cell r="H25" t="str">
            <v>BUDGET</v>
          </cell>
          <cell r="I25" t="str">
            <v>FORCAST</v>
          </cell>
          <cell r="J25" t="str">
            <v>VARIANCE</v>
          </cell>
          <cell r="K25" t="str">
            <v>VARIANCE</v>
          </cell>
          <cell r="L25" t="str">
            <v>ACTUAL</v>
          </cell>
          <cell r="M25" t="str">
            <v>BUDGET</v>
          </cell>
          <cell r="N25" t="str">
            <v>FORCAST</v>
          </cell>
          <cell r="O25" t="str">
            <v>BUDGET</v>
          </cell>
          <cell r="P25" t="str">
            <v>FORCAST</v>
          </cell>
          <cell r="Q25" t="str">
            <v>ACTUAL</v>
          </cell>
        </row>
        <row r="26">
          <cell r="B26" t="str">
            <v>Rs'000</v>
          </cell>
          <cell r="C26" t="str">
            <v>Rs'000</v>
          </cell>
          <cell r="D26" t="str">
            <v>Rs'000</v>
          </cell>
          <cell r="E26" t="str">
            <v>BUDGET %</v>
          </cell>
          <cell r="F26" t="str">
            <v>REV.BUD%</v>
          </cell>
          <cell r="G26" t="str">
            <v>Rs'000</v>
          </cell>
          <cell r="H26" t="str">
            <v>Rs'000</v>
          </cell>
          <cell r="I26" t="str">
            <v>Rs'000</v>
          </cell>
          <cell r="J26" t="str">
            <v>BUDGET %</v>
          </cell>
          <cell r="K26" t="str">
            <v>REV.BUD%</v>
          </cell>
          <cell r="L26" t="str">
            <v>Rs'000</v>
          </cell>
          <cell r="M26" t="str">
            <v>Rs'000</v>
          </cell>
          <cell r="O26" t="str">
            <v>Rs'000</v>
          </cell>
          <cell r="P26" t="str">
            <v>Rs'000</v>
          </cell>
          <cell r="Q26" t="str">
            <v>Rs'000</v>
          </cell>
        </row>
        <row r="27">
          <cell r="A27" t="str">
            <v>TMCH Charges</v>
          </cell>
          <cell r="B27">
            <v>2836000</v>
          </cell>
          <cell r="C27">
            <v>49756275.253662266</v>
          </cell>
          <cell r="D27">
            <v>0</v>
          </cell>
          <cell r="E27">
            <v>94.300216433923552</v>
          </cell>
          <cell r="F27">
            <v>0</v>
          </cell>
          <cell r="G27">
            <v>2836000</v>
          </cell>
          <cell r="H27">
            <v>49756275.253662266</v>
          </cell>
          <cell r="I27">
            <v>0</v>
          </cell>
          <cell r="J27">
            <v>94.300216433923552</v>
          </cell>
          <cell r="K27">
            <v>0</v>
          </cell>
          <cell r="L27">
            <v>0</v>
          </cell>
          <cell r="M27">
            <v>0</v>
          </cell>
          <cell r="N27">
            <v>0</v>
          </cell>
          <cell r="O27">
            <v>758884493.79092503</v>
          </cell>
          <cell r="P27">
            <v>0</v>
          </cell>
          <cell r="Q27">
            <v>19870396.649999999</v>
          </cell>
        </row>
        <row r="28">
          <cell r="A28" t="str">
            <v>Olac Charges MTN</v>
          </cell>
          <cell r="B28">
            <v>126000</v>
          </cell>
          <cell r="C28">
            <v>238373.93627252919</v>
          </cell>
          <cell r="D28">
            <v>0</v>
          </cell>
          <cell r="E28">
            <v>47.141872148326577</v>
          </cell>
          <cell r="F28">
            <v>0</v>
          </cell>
          <cell r="G28">
            <v>126000</v>
          </cell>
          <cell r="H28">
            <v>238373.93627252919</v>
          </cell>
          <cell r="I28">
            <v>0</v>
          </cell>
          <cell r="J28">
            <v>47.141872148326577</v>
          </cell>
          <cell r="K28">
            <v>0</v>
          </cell>
          <cell r="L28">
            <v>0</v>
          </cell>
          <cell r="M28">
            <v>0</v>
          </cell>
          <cell r="N28">
            <v>0</v>
          </cell>
          <cell r="O28">
            <v>7211075.6557153296</v>
          </cell>
          <cell r="P28">
            <v>0</v>
          </cell>
          <cell r="Q28">
            <v>2040136.94</v>
          </cell>
        </row>
        <row r="29">
          <cell r="A29" t="str">
            <v>Olac Charges Other PSTN'S</v>
          </cell>
          <cell r="B29">
            <v>231000</v>
          </cell>
          <cell r="C29">
            <v>220037.4796361808</v>
          </cell>
          <cell r="D29">
            <v>0</v>
          </cell>
          <cell r="E29">
            <v>-4.9821150387402611</v>
          </cell>
          <cell r="F29">
            <v>0</v>
          </cell>
          <cell r="G29">
            <v>231000</v>
          </cell>
          <cell r="H29">
            <v>220037.4796361808</v>
          </cell>
          <cell r="I29">
            <v>0</v>
          </cell>
          <cell r="J29">
            <v>-4.9821150387402611</v>
          </cell>
          <cell r="K29">
            <v>0</v>
          </cell>
          <cell r="L29">
            <v>0</v>
          </cell>
          <cell r="M29">
            <v>0</v>
          </cell>
          <cell r="N29">
            <v>0</v>
          </cell>
          <cell r="O29">
            <v>0</v>
          </cell>
          <cell r="P29">
            <v>0</v>
          </cell>
          <cell r="Q29">
            <v>1859566.35</v>
          </cell>
        </row>
        <row r="30">
          <cell r="A30" t="str">
            <v>Ilac Cost MTN</v>
          </cell>
          <cell r="B30">
            <v>88913000</v>
          </cell>
          <cell r="C30">
            <v>71650292.951692715</v>
          </cell>
          <cell r="D30">
            <v>0</v>
          </cell>
          <cell r="E30">
            <v>-24.093002745914745</v>
          </cell>
          <cell r="F30">
            <v>0</v>
          </cell>
          <cell r="G30">
            <v>88913000</v>
          </cell>
          <cell r="H30">
            <v>71650292.951692715</v>
          </cell>
          <cell r="I30">
            <v>0</v>
          </cell>
          <cell r="J30">
            <v>-24.093002745914745</v>
          </cell>
          <cell r="K30">
            <v>0</v>
          </cell>
          <cell r="L30">
            <v>0</v>
          </cell>
          <cell r="M30">
            <v>0</v>
          </cell>
          <cell r="N30">
            <v>0</v>
          </cell>
          <cell r="O30">
            <v>1069168207.4891379</v>
          </cell>
          <cell r="P30">
            <v>0</v>
          </cell>
          <cell r="Q30">
            <v>648164776.53999996</v>
          </cell>
        </row>
        <row r="31">
          <cell r="A31" t="str">
            <v>Ilac Cost-Other PSTN'S</v>
          </cell>
          <cell r="B31">
            <v>6024000</v>
          </cell>
          <cell r="C31">
            <v>3771068.0500890906</v>
          </cell>
          <cell r="D31">
            <v>0</v>
          </cell>
          <cell r="E31">
            <v>-59.742542960944036</v>
          </cell>
          <cell r="F31">
            <v>0</v>
          </cell>
          <cell r="G31">
            <v>6024000</v>
          </cell>
          <cell r="H31">
            <v>3771068.0500890906</v>
          </cell>
          <cell r="I31">
            <v>0</v>
          </cell>
          <cell r="J31">
            <v>-59.742542960944036</v>
          </cell>
          <cell r="K31">
            <v>0</v>
          </cell>
          <cell r="L31">
            <v>0</v>
          </cell>
          <cell r="M31">
            <v>0</v>
          </cell>
          <cell r="N31">
            <v>0</v>
          </cell>
          <cell r="O31">
            <v>0</v>
          </cell>
          <cell r="P31">
            <v>0</v>
          </cell>
          <cell r="Q31">
            <v>35157560.700000003</v>
          </cell>
        </row>
        <row r="32">
          <cell r="A32" t="str">
            <v>Interconnection charges MTN</v>
          </cell>
          <cell r="B32">
            <v>71000</v>
          </cell>
          <cell r="C32">
            <v>716608.40479790035</v>
          </cell>
          <cell r="D32">
            <v>0</v>
          </cell>
          <cell r="E32">
            <v>90.092217796409528</v>
          </cell>
          <cell r="F32">
            <v>0</v>
          </cell>
          <cell r="G32">
            <v>71000</v>
          </cell>
          <cell r="H32">
            <v>716608.40479790035</v>
          </cell>
          <cell r="I32">
            <v>0</v>
          </cell>
          <cell r="J32">
            <v>-90.092217796409528</v>
          </cell>
          <cell r="K32">
            <v>0</v>
          </cell>
          <cell r="L32">
            <v>0</v>
          </cell>
          <cell r="M32">
            <v>0</v>
          </cell>
          <cell r="N32">
            <v>0</v>
          </cell>
          <cell r="O32">
            <v>10933151.606244702</v>
          </cell>
          <cell r="P32">
            <v>0</v>
          </cell>
          <cell r="Q32">
            <v>-434109.16</v>
          </cell>
        </row>
        <row r="33">
          <cell r="A33" t="str">
            <v>Interconnection charges -Other PSTN'S</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10479988.259999998</v>
          </cell>
        </row>
        <row r="34">
          <cell r="A34" t="str">
            <v>VGA Fund</v>
          </cell>
          <cell r="B34">
            <v>68372000</v>
          </cell>
          <cell r="C34">
            <v>55115609.962840579</v>
          </cell>
          <cell r="D34">
            <v>0</v>
          </cell>
          <cell r="E34">
            <v>-24.051970115357506</v>
          </cell>
          <cell r="F34">
            <v>0</v>
          </cell>
          <cell r="G34">
            <v>68372000</v>
          </cell>
          <cell r="H34">
            <v>55115609.962840579</v>
          </cell>
          <cell r="I34">
            <v>0</v>
          </cell>
          <cell r="J34">
            <v>-24.051970115357506</v>
          </cell>
          <cell r="K34">
            <v>0</v>
          </cell>
          <cell r="L34">
            <v>0</v>
          </cell>
          <cell r="M34">
            <v>0</v>
          </cell>
          <cell r="N34">
            <v>0</v>
          </cell>
          <cell r="O34">
            <v>781315228.54975474</v>
          </cell>
          <cell r="P34">
            <v>0</v>
          </cell>
          <cell r="Q34">
            <v>503408004.38</v>
          </cell>
        </row>
        <row r="35">
          <cell r="A35" t="str">
            <v>International Origination cost</v>
          </cell>
          <cell r="B35">
            <v>56808000</v>
          </cell>
          <cell r="C35">
            <v>2618751.3291401193</v>
          </cell>
          <cell r="D35">
            <v>0</v>
          </cell>
          <cell r="E35">
            <v>-2069.2781352650695</v>
          </cell>
          <cell r="F35">
            <v>0</v>
          </cell>
          <cell r="G35">
            <v>56808000</v>
          </cell>
          <cell r="H35">
            <v>2618751.3291401193</v>
          </cell>
          <cell r="I35">
            <v>0</v>
          </cell>
          <cell r="J35">
            <v>-2069.2781352650695</v>
          </cell>
          <cell r="K35">
            <v>0</v>
          </cell>
          <cell r="L35">
            <v>0</v>
          </cell>
          <cell r="M35">
            <v>0</v>
          </cell>
          <cell r="N35">
            <v>0</v>
          </cell>
          <cell r="O35">
            <v>39941289.146890797</v>
          </cell>
          <cell r="P35">
            <v>0</v>
          </cell>
          <cell r="Q35">
            <v>472342028.13</v>
          </cell>
        </row>
        <row r="36">
          <cell r="A36" t="str">
            <v>Lease rental</v>
          </cell>
          <cell r="B36">
            <v>7189000</v>
          </cell>
          <cell r="C36">
            <v>0</v>
          </cell>
          <cell r="D36">
            <v>0</v>
          </cell>
          <cell r="E36">
            <v>0</v>
          </cell>
          <cell r="F36">
            <v>0</v>
          </cell>
          <cell r="G36">
            <v>7189000</v>
          </cell>
          <cell r="H36">
            <v>0</v>
          </cell>
          <cell r="I36">
            <v>0</v>
          </cell>
          <cell r="J36">
            <v>0</v>
          </cell>
          <cell r="K36">
            <v>0</v>
          </cell>
          <cell r="L36">
            <v>0</v>
          </cell>
          <cell r="M36">
            <v>0</v>
          </cell>
          <cell r="N36">
            <v>0</v>
          </cell>
          <cell r="O36">
            <v>0</v>
          </cell>
          <cell r="P36">
            <v>0</v>
          </cell>
          <cell r="Q36">
            <v>47168426.819999993</v>
          </cell>
        </row>
        <row r="37">
          <cell r="A37" t="str">
            <v>Link Charges-Satellite</v>
          </cell>
          <cell r="B37">
            <v>13953000</v>
          </cell>
          <cell r="C37">
            <v>21300000</v>
          </cell>
          <cell r="D37">
            <v>0</v>
          </cell>
          <cell r="E37">
            <v>34.492957746478872</v>
          </cell>
          <cell r="F37">
            <v>0</v>
          </cell>
          <cell r="G37">
            <v>13953000</v>
          </cell>
          <cell r="H37">
            <v>21300000</v>
          </cell>
          <cell r="I37">
            <v>0</v>
          </cell>
          <cell r="J37">
            <v>34.492957746478872</v>
          </cell>
          <cell r="K37">
            <v>0</v>
          </cell>
          <cell r="L37">
            <v>0</v>
          </cell>
          <cell r="M37">
            <v>0</v>
          </cell>
          <cell r="N37">
            <v>0</v>
          </cell>
          <cell r="O37">
            <v>314100000</v>
          </cell>
          <cell r="P37">
            <v>0</v>
          </cell>
          <cell r="Q37">
            <v>62906936.560000002</v>
          </cell>
        </row>
        <row r="38">
          <cell r="A38" t="str">
            <v>App  of Revenue to SLTA (0.3%)</v>
          </cell>
          <cell r="B38">
            <v>970000</v>
          </cell>
          <cell r="C38">
            <v>4043027.4313243032</v>
          </cell>
          <cell r="D38">
            <v>0</v>
          </cell>
          <cell r="E38">
            <v>76.008077697304316</v>
          </cell>
          <cell r="F38">
            <v>0</v>
          </cell>
          <cell r="G38">
            <v>970000</v>
          </cell>
          <cell r="H38">
            <v>4043027.4313243032</v>
          </cell>
          <cell r="I38">
            <v>0</v>
          </cell>
          <cell r="J38">
            <v>76.008077697304316</v>
          </cell>
          <cell r="K38">
            <v>0</v>
          </cell>
          <cell r="L38">
            <v>0</v>
          </cell>
          <cell r="M38">
            <v>0</v>
          </cell>
          <cell r="N38">
            <v>0</v>
          </cell>
          <cell r="O38">
            <v>27871914.682873648</v>
          </cell>
          <cell r="P38">
            <v>0</v>
          </cell>
          <cell r="Q38">
            <v>7785605.1500000004</v>
          </cell>
        </row>
        <row r="39">
          <cell r="A39" t="str">
            <v>Maintanace Service Contract</v>
          </cell>
          <cell r="B39">
            <v>0</v>
          </cell>
          <cell r="C39">
            <v>2988745.8975</v>
          </cell>
          <cell r="D39">
            <v>0</v>
          </cell>
          <cell r="E39">
            <v>0</v>
          </cell>
          <cell r="F39">
            <v>0</v>
          </cell>
          <cell r="G39">
            <v>0</v>
          </cell>
          <cell r="H39">
            <v>2988745.8975</v>
          </cell>
          <cell r="I39">
            <v>0</v>
          </cell>
          <cell r="J39">
            <v>100</v>
          </cell>
          <cell r="K39">
            <v>0</v>
          </cell>
          <cell r="L39">
            <v>0</v>
          </cell>
          <cell r="M39">
            <v>0</v>
          </cell>
          <cell r="N39">
            <v>0</v>
          </cell>
          <cell r="O39">
            <v>39384648.800927676</v>
          </cell>
          <cell r="P39">
            <v>0</v>
          </cell>
          <cell r="Q39">
            <v>0</v>
          </cell>
        </row>
        <row r="40">
          <cell r="A40" t="str">
            <v>Networks Maint/ Tech Advise</v>
          </cell>
          <cell r="B40">
            <v>81000</v>
          </cell>
          <cell r="C40">
            <v>0</v>
          </cell>
          <cell r="D40">
            <v>0</v>
          </cell>
          <cell r="E40">
            <v>0</v>
          </cell>
          <cell r="F40">
            <v>0</v>
          </cell>
          <cell r="G40">
            <v>81000</v>
          </cell>
          <cell r="H40">
            <v>0</v>
          </cell>
          <cell r="I40">
            <v>0</v>
          </cell>
          <cell r="J40">
            <v>0</v>
          </cell>
          <cell r="K40">
            <v>0</v>
          </cell>
          <cell r="L40">
            <v>0</v>
          </cell>
          <cell r="M40">
            <v>0</v>
          </cell>
          <cell r="N40">
            <v>0</v>
          </cell>
          <cell r="O40">
            <v>0</v>
          </cell>
          <cell r="P40">
            <v>0</v>
          </cell>
          <cell r="Q40">
            <v>0</v>
          </cell>
        </row>
        <row r="41">
          <cell r="A41" t="str">
            <v>Advertising</v>
          </cell>
          <cell r="B41">
            <v>0</v>
          </cell>
          <cell r="C41">
            <v>5641647</v>
          </cell>
          <cell r="D41">
            <v>0</v>
          </cell>
          <cell r="E41">
            <v>100</v>
          </cell>
          <cell r="F41">
            <v>0</v>
          </cell>
          <cell r="G41">
            <v>0</v>
          </cell>
          <cell r="H41">
            <v>5641647</v>
          </cell>
          <cell r="I41">
            <v>0</v>
          </cell>
          <cell r="J41">
            <v>100</v>
          </cell>
          <cell r="K41">
            <v>0</v>
          </cell>
          <cell r="L41">
            <v>0</v>
          </cell>
          <cell r="M41">
            <v>0</v>
          </cell>
          <cell r="N41">
            <v>0</v>
          </cell>
          <cell r="O41">
            <v>61200000</v>
          </cell>
          <cell r="P41">
            <v>0</v>
          </cell>
          <cell r="Q41">
            <v>1353752.64</v>
          </cell>
        </row>
        <row r="42">
          <cell r="A42" t="str">
            <v>Sales Promotions</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113489</v>
          </cell>
        </row>
        <row r="43">
          <cell r="A43" t="str">
            <v>IPLC Other costs</v>
          </cell>
          <cell r="B43">
            <v>615000</v>
          </cell>
          <cell r="C43">
            <v>3258005.24037555</v>
          </cell>
          <cell r="D43">
            <v>0</v>
          </cell>
          <cell r="E43">
            <v>81.123418944252251</v>
          </cell>
          <cell r="F43">
            <v>0</v>
          </cell>
          <cell r="G43">
            <v>615000</v>
          </cell>
          <cell r="H43">
            <v>3258005.24037555</v>
          </cell>
          <cell r="I43">
            <v>0</v>
          </cell>
          <cell r="J43">
            <v>81.123418944252251</v>
          </cell>
          <cell r="K43">
            <v>0</v>
          </cell>
          <cell r="L43">
            <v>0</v>
          </cell>
          <cell r="M43">
            <v>0</v>
          </cell>
          <cell r="N43">
            <v>0</v>
          </cell>
          <cell r="O43">
            <v>55382908.552339599</v>
          </cell>
          <cell r="P43">
            <v>0</v>
          </cell>
          <cell r="Q43">
            <v>28250462.239999998</v>
          </cell>
        </row>
        <row r="44">
          <cell r="A44" t="str">
            <v>Interconnection port charges</v>
          </cell>
          <cell r="B44">
            <v>1225000</v>
          </cell>
          <cell r="C44">
            <v>0</v>
          </cell>
          <cell r="D44">
            <v>0</v>
          </cell>
          <cell r="E44">
            <v>0</v>
          </cell>
          <cell r="F44">
            <v>0</v>
          </cell>
          <cell r="G44">
            <v>1225000</v>
          </cell>
          <cell r="H44">
            <v>0</v>
          </cell>
          <cell r="I44">
            <v>0</v>
          </cell>
          <cell r="J44">
            <v>0</v>
          </cell>
          <cell r="K44">
            <v>0</v>
          </cell>
          <cell r="L44">
            <v>0</v>
          </cell>
          <cell r="M44">
            <v>0</v>
          </cell>
          <cell r="N44">
            <v>0</v>
          </cell>
          <cell r="O44">
            <v>0</v>
          </cell>
          <cell r="P44">
            <v>0</v>
          </cell>
          <cell r="Q44">
            <v>673582.57</v>
          </cell>
        </row>
        <row r="45">
          <cell r="A45" t="str">
            <v>Global Card Commission</v>
          </cell>
          <cell r="B45">
            <v>41000</v>
          </cell>
          <cell r="C45">
            <v>647094.3553199867</v>
          </cell>
          <cell r="D45">
            <v>0</v>
          </cell>
          <cell r="E45">
            <v>93.663984291792261</v>
          </cell>
          <cell r="F45">
            <v>0</v>
          </cell>
          <cell r="G45">
            <v>41000</v>
          </cell>
          <cell r="H45">
            <v>647094.3553199867</v>
          </cell>
          <cell r="I45">
            <v>0</v>
          </cell>
          <cell r="J45">
            <v>93.663984291792261</v>
          </cell>
          <cell r="K45">
            <v>0</v>
          </cell>
          <cell r="L45">
            <v>0</v>
          </cell>
          <cell r="M45">
            <v>0</v>
          </cell>
          <cell r="N45">
            <v>0</v>
          </cell>
          <cell r="O45">
            <v>11670629.938149469</v>
          </cell>
          <cell r="P45">
            <v>0</v>
          </cell>
          <cell r="Q45">
            <v>0</v>
          </cell>
        </row>
        <row r="46">
          <cell r="A46" t="str">
            <v>Global Card Printing Cost</v>
          </cell>
          <cell r="B46">
            <v>77400</v>
          </cell>
          <cell r="C46">
            <v>0</v>
          </cell>
          <cell r="D46">
            <v>0</v>
          </cell>
          <cell r="E46">
            <v>0</v>
          </cell>
          <cell r="F46">
            <v>0</v>
          </cell>
          <cell r="G46">
            <v>77400</v>
          </cell>
          <cell r="H46">
            <v>0</v>
          </cell>
          <cell r="I46">
            <v>0</v>
          </cell>
          <cell r="J46">
            <v>0</v>
          </cell>
          <cell r="K46">
            <v>0</v>
          </cell>
          <cell r="L46">
            <v>0</v>
          </cell>
          <cell r="M46">
            <v>0</v>
          </cell>
          <cell r="N46">
            <v>0</v>
          </cell>
          <cell r="O46">
            <v>0</v>
          </cell>
          <cell r="P46">
            <v>0</v>
          </cell>
          <cell r="Q46">
            <v>216660.93</v>
          </cell>
        </row>
        <row r="47">
          <cell r="A47" t="str">
            <v>SMW E Link rental</v>
          </cell>
          <cell r="B47">
            <v>1125000</v>
          </cell>
          <cell r="C47">
            <v>0</v>
          </cell>
          <cell r="D47">
            <v>0</v>
          </cell>
          <cell r="E47">
            <v>0</v>
          </cell>
          <cell r="F47">
            <v>0</v>
          </cell>
          <cell r="G47">
            <v>1125000</v>
          </cell>
          <cell r="H47">
            <v>0</v>
          </cell>
          <cell r="I47">
            <v>0</v>
          </cell>
          <cell r="J47">
            <v>0</v>
          </cell>
          <cell r="K47">
            <v>0</v>
          </cell>
          <cell r="L47">
            <v>0</v>
          </cell>
          <cell r="M47">
            <v>0</v>
          </cell>
          <cell r="N47">
            <v>0</v>
          </cell>
          <cell r="O47">
            <v>0</v>
          </cell>
          <cell r="P47">
            <v>0</v>
          </cell>
          <cell r="Q47">
            <v>5676810.7200000007</v>
          </cell>
        </row>
        <row r="48">
          <cell r="A48" t="str">
            <v>Direct Expenses</v>
          </cell>
          <cell r="B48">
            <v>511000</v>
          </cell>
          <cell r="C48">
            <v>0</v>
          </cell>
          <cell r="D48">
            <v>0</v>
          </cell>
          <cell r="E48">
            <v>0</v>
          </cell>
          <cell r="F48">
            <v>0</v>
          </cell>
          <cell r="G48">
            <v>511000</v>
          </cell>
          <cell r="H48">
            <v>0</v>
          </cell>
          <cell r="I48">
            <v>0</v>
          </cell>
          <cell r="J48">
            <v>0</v>
          </cell>
          <cell r="K48">
            <v>0</v>
          </cell>
          <cell r="L48">
            <v>0</v>
          </cell>
          <cell r="M48">
            <v>0</v>
          </cell>
          <cell r="N48">
            <v>0</v>
          </cell>
          <cell r="O48">
            <v>0</v>
          </cell>
          <cell r="P48">
            <v>0</v>
          </cell>
          <cell r="Q48">
            <v>343244.68</v>
          </cell>
        </row>
        <row r="49">
          <cell r="A49" t="str">
            <v>Internet services/co location housing fee</v>
          </cell>
          <cell r="B49">
            <v>2356000</v>
          </cell>
          <cell r="C49">
            <v>0</v>
          </cell>
          <cell r="D49">
            <v>0</v>
          </cell>
          <cell r="E49">
            <v>0</v>
          </cell>
          <cell r="F49">
            <v>0</v>
          </cell>
          <cell r="G49">
            <v>2356000</v>
          </cell>
          <cell r="H49">
            <v>0</v>
          </cell>
          <cell r="I49">
            <v>0</v>
          </cell>
          <cell r="J49">
            <v>0</v>
          </cell>
          <cell r="K49">
            <v>0</v>
          </cell>
          <cell r="L49">
            <v>0</v>
          </cell>
          <cell r="M49">
            <v>0</v>
          </cell>
          <cell r="N49">
            <v>0</v>
          </cell>
          <cell r="O49">
            <v>0</v>
          </cell>
          <cell r="P49">
            <v>0</v>
          </cell>
          <cell r="Q49">
            <v>23376669.990000002</v>
          </cell>
        </row>
        <row r="50">
          <cell r="A50" t="str">
            <v>International business expenditure</v>
          </cell>
          <cell r="B50">
            <v>0</v>
          </cell>
          <cell r="C50">
            <v>0</v>
          </cell>
          <cell r="D50">
            <v>0</v>
          </cell>
          <cell r="E50">
            <v>0</v>
          </cell>
          <cell r="F50">
            <v>0</v>
          </cell>
          <cell r="G50">
            <v>0</v>
          </cell>
          <cell r="H50">
            <v>0</v>
          </cell>
          <cell r="I50">
            <v>0</v>
          </cell>
          <cell r="J50">
            <v>0</v>
          </cell>
          <cell r="K50">
            <v>0</v>
          </cell>
          <cell r="L50">
            <v>0</v>
          </cell>
          <cell r="M50">
            <v>0</v>
          </cell>
          <cell r="N50">
            <v>0</v>
          </cell>
          <cell r="O50">
            <v>0</v>
          </cell>
          <cell r="Q50">
            <v>0</v>
          </cell>
        </row>
        <row r="51">
          <cell r="A51" t="str">
            <v>TOTAL DIRECT COST</v>
          </cell>
          <cell r="B51">
            <v>251524400</v>
          </cell>
          <cell r="C51">
            <v>221965537.29265121</v>
          </cell>
          <cell r="D51">
            <v>0</v>
          </cell>
          <cell r="E51">
            <v>-13.316870297922337</v>
          </cell>
          <cell r="F51">
            <v>0</v>
          </cell>
          <cell r="G51">
            <v>251524400</v>
          </cell>
          <cell r="H51">
            <v>221965537.29265121</v>
          </cell>
          <cell r="I51">
            <v>0</v>
          </cell>
          <cell r="J51">
            <v>-13.316870297922337</v>
          </cell>
          <cell r="K51">
            <v>0</v>
          </cell>
          <cell r="L51">
            <v>0</v>
          </cell>
          <cell r="M51">
            <v>0</v>
          </cell>
          <cell r="N51">
            <v>0</v>
          </cell>
          <cell r="O51">
            <v>3177063548.2129588</v>
          </cell>
          <cell r="P51">
            <v>0</v>
          </cell>
          <cell r="Q51">
            <v>1870753990.0900002</v>
          </cell>
        </row>
        <row r="52">
          <cell r="A52" t="str">
            <v>Gross Contribution</v>
          </cell>
          <cell r="B52">
            <v>71281825</v>
          </cell>
          <cell r="C52">
            <v>38427879.697312444</v>
          </cell>
          <cell r="D52">
            <v>0</v>
          </cell>
          <cell r="E52">
            <v>85.495076911530148</v>
          </cell>
          <cell r="F52">
            <v>0</v>
          </cell>
          <cell r="G52">
            <v>71281825</v>
          </cell>
          <cell r="H52">
            <v>38427879.697312444</v>
          </cell>
          <cell r="I52">
            <v>0</v>
          </cell>
          <cell r="J52">
            <v>85.495076911530148</v>
          </cell>
          <cell r="K52">
            <v>0</v>
          </cell>
          <cell r="L52">
            <v>0</v>
          </cell>
          <cell r="M52">
            <v>0</v>
          </cell>
          <cell r="N52">
            <v>0</v>
          </cell>
          <cell r="O52">
            <v>641361797.21833265</v>
          </cell>
          <cell r="P52">
            <v>0</v>
          </cell>
          <cell r="Q52">
            <v>574301675.69000006</v>
          </cell>
        </row>
      </sheetData>
      <sheetData sheetId="15"/>
      <sheetData sheetId="16">
        <row r="9">
          <cell r="A9" t="str">
            <v>FIXED  ASSETS</v>
          </cell>
        </row>
      </sheetData>
      <sheetData sheetId="17" refreshError="1">
        <row r="2">
          <cell r="B2" t="str">
            <v>Revise Budgets - 2005</v>
          </cell>
          <cell r="C2">
            <v>9</v>
          </cell>
        </row>
        <row r="4">
          <cell r="C4">
            <v>1</v>
          </cell>
          <cell r="D4">
            <v>2</v>
          </cell>
          <cell r="E4">
            <v>3</v>
          </cell>
          <cell r="F4">
            <v>4</v>
          </cell>
          <cell r="G4">
            <v>5</v>
          </cell>
          <cell r="H4">
            <v>6</v>
          </cell>
          <cell r="I4">
            <v>7</v>
          </cell>
          <cell r="J4">
            <v>8</v>
          </cell>
          <cell r="K4">
            <v>9</v>
          </cell>
          <cell r="L4">
            <v>10</v>
          </cell>
          <cell r="M4">
            <v>11</v>
          </cell>
          <cell r="N4">
            <v>12</v>
          </cell>
        </row>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cell r="N5">
            <v>20815802078.615799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cell r="N7">
            <v>3967607951.3999996</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cell r="N12">
            <v>352022091.77678216</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cell r="N13">
            <v>2800362976.2803888</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cell r="N14">
            <v>56821399.318144873</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cell r="N15">
            <v>49138747.136198692</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cell r="N16">
            <v>689942468.37644243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cell r="N17">
            <v>2083042318.7261913</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cell r="N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cell r="N19">
            <v>6031330001.6141481</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cell r="N21">
            <v>6031430001.6141481</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cell r="N22">
            <v>1224424667.0496771</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cell r="N23">
            <v>1312667187.7826242</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cell r="N24">
            <v>1636464059.4883223</v>
          </cell>
        </row>
        <row r="25">
          <cell r="B25" t="str">
            <v>Amount Due to TMI Lanka</v>
          </cell>
          <cell r="C25">
            <v>0</v>
          </cell>
          <cell r="D25">
            <v>0</v>
          </cell>
          <cell r="E25">
            <v>0</v>
          </cell>
          <cell r="F25">
            <v>0</v>
          </cell>
          <cell r="G25">
            <v>0</v>
          </cell>
          <cell r="H25">
            <v>0</v>
          </cell>
          <cell r="I25">
            <v>0</v>
          </cell>
          <cell r="J25">
            <v>0</v>
          </cell>
          <cell r="K25">
            <v>0</v>
          </cell>
          <cell r="L25">
            <v>0</v>
          </cell>
          <cell r="M25">
            <v>0</v>
          </cell>
          <cell r="N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cell r="N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cell r="N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cell r="N28">
            <v>0</v>
          </cell>
        </row>
        <row r="29">
          <cell r="B29" t="str">
            <v>Dividend payable</v>
          </cell>
          <cell r="C29">
            <v>0</v>
          </cell>
          <cell r="D29">
            <v>0</v>
          </cell>
          <cell r="E29">
            <v>0</v>
          </cell>
          <cell r="F29">
            <v>0</v>
          </cell>
          <cell r="G29">
            <v>0</v>
          </cell>
          <cell r="H29">
            <v>0</v>
          </cell>
          <cell r="I29">
            <v>0</v>
          </cell>
          <cell r="J29">
            <v>0</v>
          </cell>
          <cell r="K29">
            <v>0</v>
          </cell>
          <cell r="L29">
            <v>0</v>
          </cell>
          <cell r="M29">
            <v>0</v>
          </cell>
          <cell r="N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cell r="N30">
            <v>4173555914.3206234</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cell r="N31">
            <v>30501184117.30864</v>
          </cell>
        </row>
        <row r="32">
          <cell r="B32" t="str">
            <v>EQUITY</v>
          </cell>
          <cell r="C32">
            <v>0</v>
          </cell>
          <cell r="D32">
            <v>0</v>
          </cell>
          <cell r="E32">
            <v>0</v>
          </cell>
          <cell r="F32">
            <v>0</v>
          </cell>
          <cell r="G32">
            <v>0</v>
          </cell>
          <cell r="H32">
            <v>0</v>
          </cell>
          <cell r="I32">
            <v>0</v>
          </cell>
          <cell r="J32">
            <v>0</v>
          </cell>
          <cell r="K32">
            <v>0</v>
          </cell>
          <cell r="L32">
            <v>0</v>
          </cell>
          <cell r="M32">
            <v>0</v>
          </cell>
          <cell r="N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cell r="N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cell r="N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cell r="N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cell r="N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cell r="N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cell r="N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cell r="N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cell r="N40">
            <v>-380</v>
          </cell>
        </row>
        <row r="41">
          <cell r="B41" t="str">
            <v>Retained Earnings</v>
          </cell>
          <cell r="C41">
            <v>0</v>
          </cell>
          <cell r="D41">
            <v>0</v>
          </cell>
          <cell r="E41">
            <v>0</v>
          </cell>
          <cell r="F41">
            <v>0</v>
          </cell>
          <cell r="G41">
            <v>0</v>
          </cell>
          <cell r="H41">
            <v>0</v>
          </cell>
          <cell r="I41">
            <v>0</v>
          </cell>
          <cell r="J41">
            <v>0</v>
          </cell>
          <cell r="K41">
            <v>0</v>
          </cell>
          <cell r="L41">
            <v>0</v>
          </cell>
          <cell r="M41">
            <v>0</v>
          </cell>
          <cell r="N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cell r="N42">
            <v>4564302959.030345</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cell r="N43">
            <v>13803479706.030346</v>
          </cell>
        </row>
        <row r="44">
          <cell r="B44" t="str">
            <v>LONG TERM LIABILTIES</v>
          </cell>
          <cell r="C44">
            <v>0</v>
          </cell>
          <cell r="D44">
            <v>0</v>
          </cell>
          <cell r="E44">
            <v>0</v>
          </cell>
          <cell r="F44">
            <v>0</v>
          </cell>
          <cell r="G44">
            <v>0</v>
          </cell>
          <cell r="H44">
            <v>0</v>
          </cell>
          <cell r="I44">
            <v>0</v>
          </cell>
          <cell r="J44">
            <v>0</v>
          </cell>
          <cell r="K44">
            <v>0</v>
          </cell>
          <cell r="L44">
            <v>0</v>
          </cell>
          <cell r="M44">
            <v>0</v>
          </cell>
          <cell r="N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cell r="N45">
            <v>7520139825.6896544</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cell r="N46">
            <v>5280476310.7221603</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cell r="N48">
            <v>0</v>
          </cell>
        </row>
        <row r="49">
          <cell r="B49" t="str">
            <v>Deffered Tax</v>
          </cell>
          <cell r="C49">
            <v>0</v>
          </cell>
          <cell r="D49">
            <v>0</v>
          </cell>
          <cell r="E49">
            <v>0</v>
          </cell>
          <cell r="F49">
            <v>0</v>
          </cell>
          <cell r="G49">
            <v>0</v>
          </cell>
          <cell r="H49">
            <v>0</v>
          </cell>
          <cell r="I49">
            <v>0</v>
          </cell>
          <cell r="J49">
            <v>0</v>
          </cell>
          <cell r="K49">
            <v>0</v>
          </cell>
          <cell r="L49">
            <v>0</v>
          </cell>
          <cell r="M49">
            <v>0</v>
          </cell>
          <cell r="N49">
            <v>0</v>
          </cell>
        </row>
        <row r="50">
          <cell r="B50" t="str">
            <v>Lease creditors</v>
          </cell>
          <cell r="C50">
            <v>51254000</v>
          </cell>
          <cell r="D50">
            <v>47330000</v>
          </cell>
          <cell r="E50">
            <v>44748000</v>
          </cell>
          <cell r="F50">
            <v>42328000</v>
          </cell>
          <cell r="G50">
            <v>39907000</v>
          </cell>
          <cell r="H50">
            <v>45925672.857500002</v>
          </cell>
          <cell r="I50">
            <v>44402405.760625005</v>
          </cell>
          <cell r="J50">
            <v>42902888.663750008</v>
          </cell>
          <cell r="K50">
            <v>41403371.566875011</v>
          </cell>
          <cell r="L50">
            <v>39947766.511666678</v>
          </cell>
          <cell r="M50">
            <v>38492161.456458345</v>
          </cell>
          <cell r="N50">
            <v>37088408.234583348</v>
          </cell>
        </row>
        <row r="51">
          <cell r="B51" t="str">
            <v>TOTAL LONG TERM LIABILITIES</v>
          </cell>
          <cell r="C51">
            <v>6846595000</v>
          </cell>
          <cell r="D51">
            <v>6842507000</v>
          </cell>
          <cell r="E51">
            <v>6774039000</v>
          </cell>
          <cell r="F51">
            <v>7283570000</v>
          </cell>
          <cell r="G51">
            <v>6323465000</v>
          </cell>
          <cell r="H51">
            <v>10224971390.226675</v>
          </cell>
          <cell r="I51">
            <v>12762268738.947252</v>
          </cell>
          <cell r="J51">
            <v>13648751906.633343</v>
          </cell>
          <cell r="K51">
            <v>14460315763.974609</v>
          </cell>
          <cell r="L51">
            <v>15340180774.736853</v>
          </cell>
          <cell r="M51">
            <v>16229604406.188749</v>
          </cell>
          <cell r="N51">
            <v>16697704544.646395</v>
          </cell>
        </row>
        <row r="52">
          <cell r="B52" t="str">
            <v>TOTAL FUNDING</v>
          </cell>
          <cell r="C52">
            <v>16226369250.857573</v>
          </cell>
          <cell r="D52">
            <v>16742638684.39698</v>
          </cell>
          <cell r="E52">
            <v>14349076585.376963</v>
          </cell>
          <cell r="F52">
            <v>15462144135.596497</v>
          </cell>
          <cell r="G52">
            <v>16049057808.694296</v>
          </cell>
          <cell r="H52">
            <v>20354394008.390198</v>
          </cell>
          <cell r="I52">
            <v>23293815615.813217</v>
          </cell>
          <cell r="J52">
            <v>26977110508.661461</v>
          </cell>
          <cell r="K52">
            <v>28267738293.620167</v>
          </cell>
          <cell r="L52">
            <v>29666508429.153801</v>
          </cell>
          <cell r="M52">
            <v>31075915084.015755</v>
          </cell>
          <cell r="N52">
            <v>30501184250.676743</v>
          </cell>
        </row>
        <row r="54">
          <cell r="C54">
            <v>-227.85757255554199</v>
          </cell>
          <cell r="D54">
            <v>-38.746978759765625</v>
          </cell>
          <cell r="E54">
            <v>-236.10696220397949</v>
          </cell>
          <cell r="F54">
            <v>-184.27649688720703</v>
          </cell>
          <cell r="G54">
            <v>-484.65429496765137</v>
          </cell>
          <cell r="H54">
            <v>73.962650299072266</v>
          </cell>
          <cell r="I54">
            <v>491.33083343505859</v>
          </cell>
          <cell r="J54">
            <v>-352.7933349609375</v>
          </cell>
          <cell r="K54">
            <v>-364.74978256225586</v>
          </cell>
          <cell r="L54">
            <v>242.32594299316406</v>
          </cell>
          <cell r="M54">
            <v>-142.40286636352539</v>
          </cell>
          <cell r="N54">
            <v>-133.36810302734375</v>
          </cell>
        </row>
        <row r="57">
          <cell r="B57" t="str">
            <v>Revise Budgets - 2005 YTD</v>
          </cell>
          <cell r="C57">
            <v>8</v>
          </cell>
        </row>
        <row r="59">
          <cell r="C59">
            <v>1</v>
          </cell>
          <cell r="D59">
            <v>2</v>
          </cell>
          <cell r="E59">
            <v>3</v>
          </cell>
          <cell r="F59">
            <v>4</v>
          </cell>
          <cell r="G59">
            <v>5</v>
          </cell>
          <cell r="H59">
            <v>6</v>
          </cell>
          <cell r="I59">
            <v>7</v>
          </cell>
          <cell r="J59">
            <v>8</v>
          </cell>
          <cell r="K59">
            <v>9</v>
          </cell>
          <cell r="L59">
            <v>10</v>
          </cell>
          <cell r="M59">
            <v>11</v>
          </cell>
          <cell r="N59">
            <v>12</v>
          </cell>
        </row>
        <row r="60">
          <cell r="B60" t="str">
            <v>FIXED  ASSETS</v>
          </cell>
          <cell r="C60">
            <v>11773586000</v>
          </cell>
          <cell r="D60">
            <v>23849623000</v>
          </cell>
          <cell r="E60">
            <v>36394749000</v>
          </cell>
          <cell r="F60">
            <v>49276504000</v>
          </cell>
          <cell r="G60">
            <v>62077642000</v>
          </cell>
          <cell r="H60">
            <v>75084154784.118454</v>
          </cell>
          <cell r="I60">
            <v>88852671272.110138</v>
          </cell>
          <cell r="J60">
            <v>103116758774.91736</v>
          </cell>
          <cell r="K60">
            <v>117336551239.45679</v>
          </cell>
          <cell r="L60">
            <v>131765062138.64508</v>
          </cell>
          <cell r="M60">
            <v>146265050239.66553</v>
          </cell>
          <cell r="N60">
            <v>161796876007.56137</v>
          </cell>
        </row>
        <row r="61">
          <cell r="B61" t="str">
            <v>PRE-OPERATING EXPENSE</v>
          </cell>
          <cell r="C61">
            <v>0</v>
          </cell>
          <cell r="D61">
            <v>0</v>
          </cell>
          <cell r="E61">
            <v>0</v>
          </cell>
          <cell r="F61">
            <v>0</v>
          </cell>
          <cell r="G61">
            <v>0</v>
          </cell>
          <cell r="H61">
            <v>0</v>
          </cell>
          <cell r="I61">
            <v>0</v>
          </cell>
          <cell r="J61">
            <v>0</v>
          </cell>
          <cell r="K61">
            <v>0</v>
          </cell>
          <cell r="L61">
            <v>0</v>
          </cell>
          <cell r="M61">
            <v>0</v>
          </cell>
          <cell r="N61">
            <v>0</v>
          </cell>
        </row>
        <row r="62">
          <cell r="B62" t="str">
            <v>WORK-IN -PROGRESS</v>
          </cell>
          <cell r="C62">
            <v>1740995000</v>
          </cell>
          <cell r="D62">
            <v>3538346000</v>
          </cell>
          <cell r="E62">
            <v>5092974000</v>
          </cell>
          <cell r="F62">
            <v>5093074000</v>
          </cell>
          <cell r="G62">
            <v>5093174000</v>
          </cell>
          <cell r="H62">
            <v>5093274000</v>
          </cell>
          <cell r="I62">
            <v>5093374000</v>
          </cell>
          <cell r="J62">
            <v>5093474000</v>
          </cell>
          <cell r="K62">
            <v>5093574000</v>
          </cell>
          <cell r="L62">
            <v>5093674000</v>
          </cell>
          <cell r="M62">
            <v>5093774000</v>
          </cell>
          <cell r="N62">
            <v>5093874000</v>
          </cell>
        </row>
        <row r="63">
          <cell r="B63" t="str">
            <v>CWIP - Assets acquired based on vendor financing</v>
          </cell>
          <cell r="C63">
            <v>0</v>
          </cell>
          <cell r="D63">
            <v>0</v>
          </cell>
          <cell r="E63">
            <v>0</v>
          </cell>
          <cell r="F63">
            <v>511951000</v>
          </cell>
          <cell r="G63">
            <v>1023183000</v>
          </cell>
          <cell r="H63">
            <v>2415735615.817451</v>
          </cell>
          <cell r="I63">
            <v>4689608847.4523525</v>
          </cell>
          <cell r="J63">
            <v>7844802694.904705</v>
          </cell>
          <cell r="K63">
            <v>11881317158.174509</v>
          </cell>
          <cell r="L63">
            <v>16799152237.261765</v>
          </cell>
          <cell r="M63">
            <v>22598307932.16647</v>
          </cell>
          <cell r="N63">
            <v>29282284242.888626</v>
          </cell>
        </row>
        <row r="66">
          <cell r="B66" t="str">
            <v>CURRENT  ASSETS</v>
          </cell>
        </row>
        <row r="67">
          <cell r="B67" t="str">
            <v>Stocks</v>
          </cell>
          <cell r="C67">
            <v>198481000</v>
          </cell>
          <cell r="D67">
            <v>418640000</v>
          </cell>
          <cell r="E67">
            <v>655839000</v>
          </cell>
          <cell r="F67">
            <v>888190000</v>
          </cell>
          <cell r="G67">
            <v>1159661000</v>
          </cell>
          <cell r="H67">
            <v>1473218872.1939888</v>
          </cell>
          <cell r="I67">
            <v>1787873341.7893159</v>
          </cell>
          <cell r="J67">
            <v>2093741932.1446989</v>
          </cell>
          <cell r="K67">
            <v>2401200301.5885134</v>
          </cell>
          <cell r="L67">
            <v>2721289731.6800575</v>
          </cell>
          <cell r="M67">
            <v>3064230000.9631529</v>
          </cell>
          <cell r="N67">
            <v>3416252092.7399349</v>
          </cell>
        </row>
        <row r="68">
          <cell r="B68" t="str">
            <v>Trade Debtors</v>
          </cell>
          <cell r="C68">
            <v>2004025000</v>
          </cell>
          <cell r="D68">
            <v>4106151000</v>
          </cell>
          <cell r="E68">
            <v>6035433000</v>
          </cell>
          <cell r="F68">
            <v>8122528000</v>
          </cell>
          <cell r="G68">
            <v>10024448000</v>
          </cell>
          <cell r="H68">
            <v>12518640969.765072</v>
          </cell>
          <cell r="I68">
            <v>15012833941.530144</v>
          </cell>
          <cell r="J68">
            <v>17520650570.465694</v>
          </cell>
          <cell r="K68">
            <v>20044677536.141571</v>
          </cell>
          <cell r="L68">
            <v>22701636826.94154</v>
          </cell>
          <cell r="M68">
            <v>25436525317.055695</v>
          </cell>
          <cell r="N68">
            <v>28236888293.336082</v>
          </cell>
        </row>
        <row r="69">
          <cell r="B69" t="str">
            <v>Other  Debtors</v>
          </cell>
          <cell r="C69">
            <v>28959000</v>
          </cell>
          <cell r="D69">
            <v>57810000</v>
          </cell>
          <cell r="E69">
            <v>77796000</v>
          </cell>
          <cell r="F69">
            <v>99428000</v>
          </cell>
          <cell r="G69">
            <v>117232000</v>
          </cell>
          <cell r="H69">
            <v>167930320.42582968</v>
          </cell>
          <cell r="I69">
            <v>218628640.89148325</v>
          </cell>
          <cell r="J69">
            <v>269617044.33322585</v>
          </cell>
          <cell r="K69">
            <v>320935290.69679445</v>
          </cell>
          <cell r="L69">
            <v>374920900.52831346</v>
          </cell>
          <cell r="M69">
            <v>430466322.64858854</v>
          </cell>
          <cell r="N69">
            <v>487287721.9667334</v>
          </cell>
        </row>
        <row r="70">
          <cell r="B70" t="str">
            <v>Deposits</v>
          </cell>
          <cell r="C70">
            <v>35572000</v>
          </cell>
          <cell r="D70">
            <v>76109000</v>
          </cell>
          <cell r="E70">
            <v>123102000</v>
          </cell>
          <cell r="F70">
            <v>171913000</v>
          </cell>
          <cell r="G70">
            <v>221359000</v>
          </cell>
          <cell r="H70">
            <v>265202551.50576669</v>
          </cell>
          <cell r="I70">
            <v>309046103.04597282</v>
          </cell>
          <cell r="J70">
            <v>353140516.30696732</v>
          </cell>
          <cell r="K70">
            <v>397520175.41063327</v>
          </cell>
          <cell r="L70">
            <v>444206551.71142554</v>
          </cell>
          <cell r="M70">
            <v>492241842.72668958</v>
          </cell>
          <cell r="N70">
            <v>541380589.86288822</v>
          </cell>
        </row>
        <row r="71">
          <cell r="B71" t="str">
            <v>Advance &amp; Prepayments</v>
          </cell>
          <cell r="C71">
            <v>472344000</v>
          </cell>
          <cell r="D71">
            <v>944256000</v>
          </cell>
          <cell r="E71">
            <v>1346016000</v>
          </cell>
          <cell r="F71">
            <v>1740386000</v>
          </cell>
          <cell r="G71">
            <v>2125004000</v>
          </cell>
          <cell r="H71">
            <v>2740598208.4651699</v>
          </cell>
          <cell r="I71">
            <v>3356192417.4138932</v>
          </cell>
          <cell r="J71">
            <v>3975308900.8394604</v>
          </cell>
          <cell r="K71">
            <v>4598430435.9250011</v>
          </cell>
          <cell r="L71">
            <v>5253939898.0454044</v>
          </cell>
          <cell r="M71">
            <v>5928389068.6844711</v>
          </cell>
          <cell r="N71">
            <v>6618331537.0609131</v>
          </cell>
        </row>
        <row r="72">
          <cell r="B72" t="str">
            <v>Cash &amp; Bank Balance</v>
          </cell>
          <cell r="C72">
            <v>3644566023</v>
          </cell>
          <cell r="D72">
            <v>7524771668.6499996</v>
          </cell>
          <cell r="E72">
            <v>8988909017.9200001</v>
          </cell>
          <cell r="F72">
            <v>10611782969.24</v>
          </cell>
          <cell r="G72">
            <v>12539857293.279999</v>
          </cell>
          <cell r="H72">
            <v>14022481508.966297</v>
          </cell>
          <cell r="I72">
            <v>15582519506.5714</v>
          </cell>
          <cell r="J72">
            <v>18031027233.720108</v>
          </cell>
          <cell r="K72">
            <v>20314925700.524601</v>
          </cell>
          <cell r="L72">
            <v>22570661078.92392</v>
          </cell>
          <cell r="M72">
            <v>24987195731.01548</v>
          </cell>
          <cell r="N72">
            <v>27070238049.741673</v>
          </cell>
        </row>
        <row r="73">
          <cell r="B73" t="str">
            <v>Amount due from intl. Business</v>
          </cell>
          <cell r="C73">
            <v>0</v>
          </cell>
          <cell r="D73">
            <v>0</v>
          </cell>
          <cell r="E73">
            <v>0</v>
          </cell>
          <cell r="F73">
            <v>0</v>
          </cell>
          <cell r="G73">
            <v>0</v>
          </cell>
          <cell r="H73">
            <v>0</v>
          </cell>
          <cell r="I73">
            <v>0</v>
          </cell>
          <cell r="J73">
            <v>0</v>
          </cell>
          <cell r="K73">
            <v>0</v>
          </cell>
          <cell r="L73">
            <v>0</v>
          </cell>
          <cell r="M73">
            <v>0</v>
          </cell>
          <cell r="N73">
            <v>0</v>
          </cell>
        </row>
        <row r="74">
          <cell r="B74" t="str">
            <v>TOTAL CURRENT ASSETS</v>
          </cell>
          <cell r="C74">
            <v>6383947023</v>
          </cell>
          <cell r="D74">
            <v>13127737668.65</v>
          </cell>
          <cell r="E74">
            <v>17227095017.919998</v>
          </cell>
          <cell r="F74">
            <v>21634227969.239998</v>
          </cell>
          <cell r="G74">
            <v>26187561293.279999</v>
          </cell>
          <cell r="H74">
            <v>31188072431.322124</v>
          </cell>
          <cell r="I74">
            <v>36267093951.24221</v>
          </cell>
          <cell r="J74">
            <v>42243486197.810158</v>
          </cell>
          <cell r="K74">
            <v>48077689440.287117</v>
          </cell>
          <cell r="L74">
            <v>54066654987.830658</v>
          </cell>
          <cell r="M74">
            <v>60339048283.09407</v>
          </cell>
          <cell r="N74">
            <v>66370378284.708221</v>
          </cell>
        </row>
        <row r="76">
          <cell r="B76" t="str">
            <v>CURRENT  LIABILITIES</v>
          </cell>
          <cell r="C76">
            <v>6384047023</v>
          </cell>
          <cell r="D76">
            <v>13127937668.65</v>
          </cell>
          <cell r="E76">
            <v>17227395017.919998</v>
          </cell>
          <cell r="F76">
            <v>21634627969.239998</v>
          </cell>
          <cell r="G76">
            <v>26188061293.279999</v>
          </cell>
          <cell r="H76">
            <v>31188672431.322124</v>
          </cell>
          <cell r="I76">
            <v>36267793951.24221</v>
          </cell>
          <cell r="J76">
            <v>42244286197.810158</v>
          </cell>
          <cell r="K76">
            <v>48078589440.287117</v>
          </cell>
          <cell r="L76">
            <v>54067654987.830658</v>
          </cell>
          <cell r="M76">
            <v>60340148283.09407</v>
          </cell>
          <cell r="N76">
            <v>66371578284.708221</v>
          </cell>
        </row>
        <row r="77">
          <cell r="B77" t="str">
            <v>Trade  Creditors</v>
          </cell>
          <cell r="C77">
            <v>1873471000</v>
          </cell>
          <cell r="D77">
            <v>4075917000</v>
          </cell>
          <cell r="E77">
            <v>6267846000</v>
          </cell>
          <cell r="F77">
            <v>7749082000</v>
          </cell>
          <cell r="G77">
            <v>8919301000</v>
          </cell>
          <cell r="H77">
            <v>10009937077.196484</v>
          </cell>
          <cell r="I77">
            <v>11104387406.223707</v>
          </cell>
          <cell r="J77">
            <v>12168278155.285908</v>
          </cell>
          <cell r="K77">
            <v>13237698570.742655</v>
          </cell>
          <cell r="L77">
            <v>14351053110.191504</v>
          </cell>
          <cell r="M77">
            <v>15543888829.437054</v>
          </cell>
          <cell r="N77">
            <v>16768313496.486731</v>
          </cell>
        </row>
        <row r="78">
          <cell r="B78" t="str">
            <v>Customer Deposits</v>
          </cell>
          <cell r="C78">
            <v>810916000</v>
          </cell>
          <cell r="D78">
            <v>1642903000</v>
          </cell>
          <cell r="E78">
            <v>2501002000</v>
          </cell>
          <cell r="F78">
            <v>3400590000</v>
          </cell>
          <cell r="G78">
            <v>4288218000</v>
          </cell>
          <cell r="H78">
            <v>5459432058.3877649</v>
          </cell>
          <cell r="I78">
            <v>6630646117.6955261</v>
          </cell>
          <cell r="J78">
            <v>7808561567.8351879</v>
          </cell>
          <cell r="K78">
            <v>8994096928.5331802</v>
          </cell>
          <cell r="L78">
            <v>10241252744.627991</v>
          </cell>
          <cell r="M78">
            <v>11524442773.803091</v>
          </cell>
          <cell r="N78">
            <v>12837109961.585716</v>
          </cell>
        </row>
        <row r="79">
          <cell r="B79" t="str">
            <v>Other Creditors &amp; Accrual</v>
          </cell>
          <cell r="C79">
            <v>987772000</v>
          </cell>
          <cell r="D79">
            <v>1827879000</v>
          </cell>
          <cell r="E79">
            <v>2627886000</v>
          </cell>
          <cell r="F79">
            <v>3420424000</v>
          </cell>
          <cell r="G79">
            <v>4151176000</v>
          </cell>
          <cell r="H79">
            <v>6547514140.5625801</v>
          </cell>
          <cell r="I79">
            <v>8841729068.1099358</v>
          </cell>
          <cell r="J79">
            <v>10421238334.419365</v>
          </cell>
          <cell r="K79">
            <v>11913395146.905954</v>
          </cell>
          <cell r="L79">
            <v>13472241905.891888</v>
          </cell>
          <cell r="M79">
            <v>15070112913.258068</v>
          </cell>
          <cell r="N79">
            <v>16706576972.746391</v>
          </cell>
        </row>
        <row r="80">
          <cell r="B80" t="str">
            <v>Amount Due to TMI Lanka</v>
          </cell>
          <cell r="C80">
            <v>0</v>
          </cell>
          <cell r="D80">
            <v>0</v>
          </cell>
          <cell r="E80">
            <v>0</v>
          </cell>
          <cell r="F80">
            <v>0</v>
          </cell>
          <cell r="G80">
            <v>0</v>
          </cell>
          <cell r="H80">
            <v>0</v>
          </cell>
          <cell r="I80">
            <v>0</v>
          </cell>
          <cell r="J80">
            <v>0</v>
          </cell>
          <cell r="K80">
            <v>0</v>
          </cell>
          <cell r="L80">
            <v>0</v>
          </cell>
          <cell r="M80">
            <v>0</v>
          </cell>
          <cell r="N80">
            <v>0</v>
          </cell>
        </row>
        <row r="81">
          <cell r="B81" t="str">
            <v>Amounts  Due to TM Int'l Bhd</v>
          </cell>
          <cell r="C81">
            <v>0</v>
          </cell>
          <cell r="D81">
            <v>0</v>
          </cell>
          <cell r="E81">
            <v>0</v>
          </cell>
          <cell r="F81">
            <v>0</v>
          </cell>
          <cell r="G81">
            <v>0</v>
          </cell>
          <cell r="H81">
            <v>0</v>
          </cell>
          <cell r="I81">
            <v>0</v>
          </cell>
          <cell r="J81">
            <v>0</v>
          </cell>
          <cell r="K81">
            <v>0</v>
          </cell>
          <cell r="L81">
            <v>0</v>
          </cell>
          <cell r="M81">
            <v>0</v>
          </cell>
          <cell r="N81">
            <v>0</v>
          </cell>
        </row>
        <row r="82">
          <cell r="B82" t="str">
            <v>Amount Due to TM Berhads</v>
          </cell>
          <cell r="C82">
            <v>0</v>
          </cell>
          <cell r="D82">
            <v>0</v>
          </cell>
          <cell r="E82">
            <v>0</v>
          </cell>
          <cell r="F82">
            <v>0</v>
          </cell>
          <cell r="G82">
            <v>0</v>
          </cell>
          <cell r="H82">
            <v>0</v>
          </cell>
          <cell r="I82">
            <v>0</v>
          </cell>
          <cell r="J82">
            <v>0</v>
          </cell>
          <cell r="K82">
            <v>0</v>
          </cell>
          <cell r="L82">
            <v>0</v>
          </cell>
          <cell r="M82">
            <v>0</v>
          </cell>
          <cell r="N82">
            <v>0</v>
          </cell>
        </row>
        <row r="83">
          <cell r="B83" t="str">
            <v>Amount due to Internet business</v>
          </cell>
          <cell r="C83">
            <v>0</v>
          </cell>
          <cell r="D83">
            <v>0</v>
          </cell>
          <cell r="E83">
            <v>0</v>
          </cell>
          <cell r="F83">
            <v>0</v>
          </cell>
          <cell r="G83">
            <v>0</v>
          </cell>
          <cell r="H83">
            <v>0</v>
          </cell>
          <cell r="I83">
            <v>0</v>
          </cell>
          <cell r="J83">
            <v>0</v>
          </cell>
          <cell r="K83">
            <v>0</v>
          </cell>
          <cell r="L83">
            <v>0</v>
          </cell>
          <cell r="M83">
            <v>0</v>
          </cell>
          <cell r="N83">
            <v>0</v>
          </cell>
        </row>
        <row r="84">
          <cell r="B84" t="str">
            <v>Dividend payable</v>
          </cell>
          <cell r="C84">
            <v>0</v>
          </cell>
          <cell r="D84">
            <v>0</v>
          </cell>
          <cell r="E84">
            <v>0</v>
          </cell>
          <cell r="F84">
            <v>0</v>
          </cell>
          <cell r="G84">
            <v>0</v>
          </cell>
          <cell r="H84">
            <v>0</v>
          </cell>
          <cell r="I84">
            <v>0</v>
          </cell>
          <cell r="J84">
            <v>0</v>
          </cell>
          <cell r="K84">
            <v>0</v>
          </cell>
          <cell r="L84">
            <v>0</v>
          </cell>
          <cell r="M84">
            <v>0</v>
          </cell>
          <cell r="N84">
            <v>0</v>
          </cell>
        </row>
        <row r="85">
          <cell r="B85" t="str">
            <v>TOTAL CURRENT LIABILITIES</v>
          </cell>
          <cell r="C85">
            <v>3672159000</v>
          </cell>
          <cell r="D85">
            <v>7546699000</v>
          </cell>
          <cell r="E85">
            <v>11396734000</v>
          </cell>
          <cell r="F85">
            <v>14570096000</v>
          </cell>
          <cell r="G85">
            <v>17358695000</v>
          </cell>
          <cell r="H85">
            <v>22016883276.146828</v>
          </cell>
          <cell r="I85">
            <v>26576762592.029167</v>
          </cell>
          <cell r="J85">
            <v>30398078057.540459</v>
          </cell>
          <cell r="K85">
            <v>34145190646.181786</v>
          </cell>
          <cell r="L85">
            <v>38064547760.71138</v>
          </cell>
          <cell r="M85">
            <v>42138444516.498207</v>
          </cell>
          <cell r="N85">
            <v>46312000430.818832</v>
          </cell>
        </row>
        <row r="86">
          <cell r="B86" t="str">
            <v>TOTAL NET ASSETS</v>
          </cell>
          <cell r="C86">
            <v>16226369023</v>
          </cell>
          <cell r="D86">
            <v>32969007668.650002</v>
          </cell>
          <cell r="E86">
            <v>47318084017.919998</v>
          </cell>
          <cell r="F86">
            <v>62780227969.239998</v>
          </cell>
          <cell r="G86">
            <v>78829285293.279999</v>
          </cell>
          <cell r="H86">
            <v>99183679375.632843</v>
          </cell>
          <cell r="I86">
            <v>122477495482.77689</v>
          </cell>
          <cell r="J86">
            <v>149454605638.64502</v>
          </cell>
          <cell r="K86">
            <v>177722343567.51541</v>
          </cell>
          <cell r="L86">
            <v>207388852238.99515</v>
          </cell>
          <cell r="M86">
            <v>238464767180.60803</v>
          </cell>
          <cell r="N86">
            <v>268965951297.91669</v>
          </cell>
        </row>
        <row r="87">
          <cell r="B87" t="str">
            <v>EQUITY</v>
          </cell>
          <cell r="C87">
            <v>0</v>
          </cell>
          <cell r="D87">
            <v>0</v>
          </cell>
          <cell r="E87">
            <v>0</v>
          </cell>
          <cell r="F87">
            <v>0</v>
          </cell>
          <cell r="G87">
            <v>0</v>
          </cell>
          <cell r="H87">
            <v>0</v>
          </cell>
          <cell r="I87">
            <v>0</v>
          </cell>
          <cell r="J87">
            <v>0</v>
          </cell>
          <cell r="K87">
            <v>0</v>
          </cell>
          <cell r="L87">
            <v>0</v>
          </cell>
          <cell r="M87">
            <v>0</v>
          </cell>
          <cell r="N87">
            <v>0</v>
          </cell>
        </row>
        <row r="88">
          <cell r="B88" t="str">
            <v xml:space="preserve">Authorized  Sharecapital </v>
          </cell>
          <cell r="C88">
            <v>6000000000</v>
          </cell>
          <cell r="D88">
            <v>12000000000</v>
          </cell>
          <cell r="E88">
            <v>18000000000</v>
          </cell>
          <cell r="F88">
            <v>24000000000</v>
          </cell>
          <cell r="G88">
            <v>34000000000</v>
          </cell>
          <cell r="H88">
            <v>44000000000</v>
          </cell>
          <cell r="I88">
            <v>54000000000</v>
          </cell>
          <cell r="J88">
            <v>64000000000</v>
          </cell>
          <cell r="K88">
            <v>74000000000</v>
          </cell>
          <cell r="L88">
            <v>84000000000</v>
          </cell>
          <cell r="M88">
            <v>94000000000</v>
          </cell>
          <cell r="N88">
            <v>104000000000</v>
          </cell>
        </row>
        <row r="89">
          <cell r="B89" t="str">
            <v xml:space="preserve">                   - Ordinary Shares</v>
          </cell>
          <cell r="C89">
            <v>370000000</v>
          </cell>
          <cell r="D89">
            <v>740000000</v>
          </cell>
          <cell r="E89">
            <v>1110000000</v>
          </cell>
          <cell r="F89">
            <v>1480000000</v>
          </cell>
          <cell r="G89">
            <v>8393468140</v>
          </cell>
          <cell r="H89">
            <v>15306936280</v>
          </cell>
          <cell r="I89">
            <v>22220404420</v>
          </cell>
          <cell r="J89">
            <v>29133872560</v>
          </cell>
          <cell r="K89">
            <v>36047340700</v>
          </cell>
          <cell r="L89">
            <v>42960808840</v>
          </cell>
          <cell r="M89">
            <v>49874276980</v>
          </cell>
          <cell r="N89">
            <v>56787745120</v>
          </cell>
        </row>
        <row r="90">
          <cell r="B90" t="str">
            <v xml:space="preserve">                   - Preference Shares</v>
          </cell>
          <cell r="C90">
            <v>1268978760</v>
          </cell>
          <cell r="D90">
            <v>2537957520</v>
          </cell>
          <cell r="E90">
            <v>3806936280</v>
          </cell>
          <cell r="F90">
            <v>5075915040</v>
          </cell>
          <cell r="G90">
            <v>5075915040</v>
          </cell>
          <cell r="H90">
            <v>5075915040</v>
          </cell>
          <cell r="I90">
            <v>5075915040</v>
          </cell>
          <cell r="J90">
            <v>5075915040</v>
          </cell>
          <cell r="K90">
            <v>5075915040</v>
          </cell>
          <cell r="L90">
            <v>5075915040</v>
          </cell>
          <cell r="M90">
            <v>5075915040</v>
          </cell>
          <cell r="N90">
            <v>5075915040</v>
          </cell>
        </row>
        <row r="91">
          <cell r="B91" t="str">
            <v xml:space="preserve">    - Share Premium</v>
          </cell>
          <cell r="C91">
            <v>0</v>
          </cell>
          <cell r="D91">
            <v>0</v>
          </cell>
          <cell r="E91">
            <v>0</v>
          </cell>
          <cell r="F91">
            <v>0</v>
          </cell>
          <cell r="G91">
            <v>0</v>
          </cell>
          <cell r="H91">
            <v>0</v>
          </cell>
          <cell r="I91">
            <v>0</v>
          </cell>
          <cell r="J91">
            <v>0</v>
          </cell>
          <cell r="K91">
            <v>0</v>
          </cell>
          <cell r="L91">
            <v>0</v>
          </cell>
          <cell r="M91">
            <v>0</v>
          </cell>
          <cell r="N91">
            <v>0</v>
          </cell>
        </row>
        <row r="92">
          <cell r="B92" t="str">
            <v>Revaluation Reverse</v>
          </cell>
          <cell r="C92">
            <v>5117131</v>
          </cell>
          <cell r="D92">
            <v>10234262</v>
          </cell>
          <cell r="E92">
            <v>15130393</v>
          </cell>
          <cell r="F92">
            <v>20026524</v>
          </cell>
          <cell r="G92">
            <v>24922655</v>
          </cell>
          <cell r="H92">
            <v>30039786</v>
          </cell>
          <cell r="I92">
            <v>35156917</v>
          </cell>
          <cell r="J92">
            <v>40274048</v>
          </cell>
          <cell r="K92">
            <v>45391179</v>
          </cell>
          <cell r="L92">
            <v>50508310</v>
          </cell>
          <cell r="M92">
            <v>55625441</v>
          </cell>
          <cell r="N92">
            <v>60742572</v>
          </cell>
        </row>
        <row r="93">
          <cell r="B93" t="str">
            <v>Profit / (Loss) B/F</v>
          </cell>
          <cell r="C93">
            <v>7068060000</v>
          </cell>
          <cell r="D93">
            <v>14136120000</v>
          </cell>
          <cell r="E93">
            <v>18345465000</v>
          </cell>
          <cell r="F93">
            <v>22554810000</v>
          </cell>
          <cell r="G93">
            <v>22554809620</v>
          </cell>
          <cell r="H93">
            <v>22554809240</v>
          </cell>
          <cell r="I93">
            <v>22554808860</v>
          </cell>
          <cell r="J93">
            <v>22554808480</v>
          </cell>
          <cell r="K93">
            <v>22554808100</v>
          </cell>
          <cell r="L93">
            <v>22554807720</v>
          </cell>
          <cell r="M93">
            <v>22554807340</v>
          </cell>
          <cell r="N93">
            <v>22554806960</v>
          </cell>
        </row>
        <row r="94">
          <cell r="B94" t="str">
            <v>Retained Earnings</v>
          </cell>
          <cell r="C94">
            <v>0</v>
          </cell>
          <cell r="D94">
            <v>0</v>
          </cell>
          <cell r="E94">
            <v>0</v>
          </cell>
          <cell r="F94">
            <v>0</v>
          </cell>
          <cell r="G94">
            <v>0</v>
          </cell>
          <cell r="H94">
            <v>0</v>
          </cell>
          <cell r="I94">
            <v>0</v>
          </cell>
          <cell r="J94">
            <v>0</v>
          </cell>
          <cell r="K94">
            <v>0</v>
          </cell>
          <cell r="L94">
            <v>0</v>
          </cell>
          <cell r="M94">
            <v>0</v>
          </cell>
          <cell r="N94">
            <v>0</v>
          </cell>
        </row>
        <row r="95">
          <cell r="B95" t="str">
            <v>Profit / (Loss) for the Period</v>
          </cell>
          <cell r="C95">
            <v>667618359.85757291</v>
          </cell>
          <cell r="D95">
            <v>1855594153.2545528</v>
          </cell>
          <cell r="E95">
            <v>3577411847.631515</v>
          </cell>
          <cell r="F95">
            <v>5902766092.2280111</v>
          </cell>
          <cell r="G95">
            <v>8709995009.9223061</v>
          </cell>
          <cell r="H95">
            <v>11920832737.085831</v>
          </cell>
          <cell r="I95">
            <v>15533794722.951794</v>
          </cell>
          <cell r="J95">
            <v>19622976577.979912</v>
          </cell>
          <cell r="K95">
            <v>24191222360.625469</v>
          </cell>
          <cell r="L95">
            <v>29278373268.042416</v>
          </cell>
          <cell r="M95">
            <v>34885507198.869423</v>
          </cell>
          <cell r="N95">
            <v>39449810157.899765</v>
          </cell>
        </row>
        <row r="96">
          <cell r="B96" t="str">
            <v>TOTAL EQUITY</v>
          </cell>
          <cell r="C96">
            <v>9379774250.8575726</v>
          </cell>
          <cell r="D96">
            <v>19279905935.254555</v>
          </cell>
          <cell r="E96">
            <v>26854943520.631516</v>
          </cell>
          <cell r="F96">
            <v>35033517656.228012</v>
          </cell>
          <cell r="G96">
            <v>44759110464.92231</v>
          </cell>
          <cell r="H96">
            <v>54888533083.085831</v>
          </cell>
          <cell r="I96">
            <v>65420079959.951797</v>
          </cell>
          <cell r="J96">
            <v>78748438561.979919</v>
          </cell>
          <cell r="K96">
            <v>92555861091.625473</v>
          </cell>
          <cell r="L96">
            <v>106882188746.04242</v>
          </cell>
          <cell r="M96">
            <v>121728499423.86943</v>
          </cell>
          <cell r="N96">
            <v>135531979129.89978</v>
          </cell>
        </row>
        <row r="97">
          <cell r="B97" t="str">
            <v>LONG TERM LIABILTIES</v>
          </cell>
          <cell r="C97">
            <v>0</v>
          </cell>
          <cell r="D97">
            <v>0</v>
          </cell>
          <cell r="E97">
            <v>0</v>
          </cell>
          <cell r="F97">
            <v>0</v>
          </cell>
          <cell r="G97">
            <v>0</v>
          </cell>
          <cell r="H97">
            <v>0</v>
          </cell>
          <cell r="I97">
            <v>0</v>
          </cell>
          <cell r="J97">
            <v>0</v>
          </cell>
          <cell r="K97">
            <v>0</v>
          </cell>
          <cell r="L97">
            <v>0</v>
          </cell>
          <cell r="M97">
            <v>0</v>
          </cell>
          <cell r="N97">
            <v>0</v>
          </cell>
        </row>
        <row r="98">
          <cell r="B98" t="str">
            <v>Bank Loan</v>
          </cell>
          <cell r="C98">
            <v>3356251000</v>
          </cell>
          <cell r="D98">
            <v>6712350000</v>
          </cell>
          <cell r="E98">
            <v>10002501000</v>
          </cell>
          <cell r="F98">
            <v>13292652000</v>
          </cell>
          <cell r="G98">
            <v>16583209000</v>
          </cell>
          <cell r="H98">
            <v>22909702101.551723</v>
          </cell>
          <cell r="I98">
            <v>30893695203.103447</v>
          </cell>
          <cell r="J98">
            <v>38884350373.620689</v>
          </cell>
          <cell r="K98">
            <v>46806748302.758621</v>
          </cell>
          <cell r="L98">
            <v>54729146231.896553</v>
          </cell>
          <cell r="M98">
            <v>62661102781.724136</v>
          </cell>
          <cell r="N98">
            <v>70181242607.413788</v>
          </cell>
        </row>
        <row r="99">
          <cell r="B99" t="str">
            <v>Vendor Finance</v>
          </cell>
          <cell r="C99">
            <v>0</v>
          </cell>
          <cell r="D99">
            <v>0</v>
          </cell>
          <cell r="E99">
            <v>0</v>
          </cell>
          <cell r="F99">
            <v>511951000</v>
          </cell>
          <cell r="G99">
            <v>1023183000</v>
          </cell>
          <cell r="H99">
            <v>2415735615.817451</v>
          </cell>
          <cell r="I99">
            <v>4689608847.4523525</v>
          </cell>
          <cell r="J99">
            <v>7844802694.904705</v>
          </cell>
          <cell r="K99">
            <v>11881317158.174509</v>
          </cell>
          <cell r="L99">
            <v>16799152237.261765</v>
          </cell>
          <cell r="M99">
            <v>22598307932.16647</v>
          </cell>
          <cell r="N99">
            <v>29278784242.888626</v>
          </cell>
        </row>
        <row r="100">
          <cell r="B100" t="str">
            <v>Subscription in Advance</v>
          </cell>
          <cell r="C100">
            <v>3414190000</v>
          </cell>
          <cell r="D100">
            <v>6828380000</v>
          </cell>
          <cell r="E100">
            <v>10242570000</v>
          </cell>
          <cell r="F100">
            <v>13656760000</v>
          </cell>
          <cell r="G100">
            <v>16116760000</v>
          </cell>
          <cell r="H100">
            <v>18576760000</v>
          </cell>
          <cell r="I100">
            <v>21036760000</v>
          </cell>
          <cell r="J100">
            <v>23496760000</v>
          </cell>
          <cell r="K100">
            <v>25956760000</v>
          </cell>
          <cell r="L100">
            <v>28416760000</v>
          </cell>
          <cell r="M100">
            <v>30876760000</v>
          </cell>
          <cell r="N100">
            <v>33336760000</v>
          </cell>
        </row>
        <row r="101">
          <cell r="B101" t="str">
            <v>Shareholders loan</v>
          </cell>
          <cell r="C101">
            <v>24900000</v>
          </cell>
          <cell r="D101">
            <v>49788000</v>
          </cell>
          <cell r="E101">
            <v>74738000</v>
          </cell>
          <cell r="F101">
            <v>99688000</v>
          </cell>
          <cell r="G101">
            <v>121457000</v>
          </cell>
          <cell r="H101">
            <v>121457000</v>
          </cell>
          <cell r="I101">
            <v>121457000</v>
          </cell>
          <cell r="J101">
            <v>121457000</v>
          </cell>
          <cell r="K101">
            <v>121457000</v>
          </cell>
          <cell r="L101">
            <v>121457000</v>
          </cell>
          <cell r="M101">
            <v>121457000</v>
          </cell>
          <cell r="N101">
            <v>121457000</v>
          </cell>
        </row>
        <row r="102">
          <cell r="B102" t="str">
            <v>Deffered Tax</v>
          </cell>
          <cell r="C102">
            <v>0</v>
          </cell>
          <cell r="D102">
            <v>0</v>
          </cell>
          <cell r="E102">
            <v>0</v>
          </cell>
          <cell r="F102">
            <v>0</v>
          </cell>
          <cell r="G102">
            <v>0</v>
          </cell>
          <cell r="H102">
            <v>0</v>
          </cell>
          <cell r="I102">
            <v>0</v>
          </cell>
          <cell r="J102">
            <v>0</v>
          </cell>
          <cell r="K102">
            <v>0</v>
          </cell>
          <cell r="L102">
            <v>0</v>
          </cell>
          <cell r="M102">
            <v>0</v>
          </cell>
          <cell r="N102">
            <v>0</v>
          </cell>
        </row>
        <row r="103">
          <cell r="B103" t="str">
            <v>Lease creditors</v>
          </cell>
          <cell r="C103">
            <v>51254000</v>
          </cell>
          <cell r="D103">
            <v>98584000</v>
          </cell>
          <cell r="E103">
            <v>143332000</v>
          </cell>
          <cell r="F103">
            <v>185660000</v>
          </cell>
          <cell r="G103">
            <v>225567000</v>
          </cell>
          <cell r="H103">
            <v>271492672.85750002</v>
          </cell>
          <cell r="I103">
            <v>315895078.61812502</v>
          </cell>
          <cell r="J103">
            <v>358797967.28187501</v>
          </cell>
          <cell r="K103">
            <v>400201338.84875</v>
          </cell>
          <cell r="L103">
            <v>440149105.36041665</v>
          </cell>
          <cell r="M103">
            <v>478641266.81687498</v>
          </cell>
          <cell r="N103">
            <v>515729675.05145836</v>
          </cell>
        </row>
        <row r="104">
          <cell r="B104" t="str">
            <v>TOTAL LONG TERM LIABILITIES</v>
          </cell>
          <cell r="C104">
            <v>6846595000</v>
          </cell>
          <cell r="D104">
            <v>13689102000</v>
          </cell>
          <cell r="E104">
            <v>20463141000</v>
          </cell>
          <cell r="F104">
            <v>27746711000</v>
          </cell>
          <cell r="G104">
            <v>34070176000</v>
          </cell>
          <cell r="H104">
            <v>44295147390.226677</v>
          </cell>
          <cell r="I104">
            <v>57057416129.173927</v>
          </cell>
          <cell r="J104">
            <v>70706168035.807266</v>
          </cell>
          <cell r="K104">
            <v>85166483799.781876</v>
          </cell>
          <cell r="L104">
            <v>100506664574.51872</v>
          </cell>
          <cell r="M104">
            <v>116736268980.70747</v>
          </cell>
          <cell r="N104">
            <v>133433973525.35387</v>
          </cell>
        </row>
        <row r="105">
          <cell r="B105" t="str">
            <v>TOTAL FUNDING</v>
          </cell>
          <cell r="C105">
            <v>16226369250.857573</v>
          </cell>
          <cell r="D105">
            <v>32969007935.254555</v>
          </cell>
          <cell r="E105">
            <v>47318084520.631516</v>
          </cell>
          <cell r="F105">
            <v>62780228656.228012</v>
          </cell>
          <cell r="G105">
            <v>78829286464.922302</v>
          </cell>
          <cell r="H105">
            <v>99183680473.3125</v>
          </cell>
          <cell r="I105">
            <v>122477496089.12572</v>
          </cell>
          <cell r="J105">
            <v>149454606597.78717</v>
          </cell>
          <cell r="K105">
            <v>177722344891.40735</v>
          </cell>
          <cell r="L105">
            <v>207388853320.56116</v>
          </cell>
          <cell r="M105">
            <v>238464768404.5769</v>
          </cell>
          <cell r="N105">
            <v>268965952655.25366</v>
          </cell>
        </row>
        <row r="107">
          <cell r="C107">
            <v>-227.85757255554199</v>
          </cell>
          <cell r="D107">
            <v>-266.60455131530762</v>
          </cell>
          <cell r="E107">
            <v>-502.71151351928711</v>
          </cell>
          <cell r="F107">
            <v>-686.98801040649414</v>
          </cell>
          <cell r="G107">
            <v>-1171.6423053741455</v>
          </cell>
          <cell r="H107">
            <v>-1097.6796550750732</v>
          </cell>
          <cell r="I107">
            <v>-606.34882164001465</v>
          </cell>
          <cell r="J107">
            <v>-959.14215660095215</v>
          </cell>
          <cell r="K107">
            <v>-1323.891939163208</v>
          </cell>
          <cell r="L107">
            <v>-1081.5659961700439</v>
          </cell>
          <cell r="M107">
            <v>-1223.9688625335693</v>
          </cell>
          <cell r="N107">
            <v>-1357.3369655609131</v>
          </cell>
        </row>
      </sheetData>
      <sheetData sheetId="18">
        <row r="2">
          <cell r="A2" t="str">
            <v>Revised Budgets - 2005</v>
          </cell>
        </row>
      </sheetData>
      <sheetData sheetId="19">
        <row r="125">
          <cell r="A125" t="str">
            <v>Transport &amp; Traveling</v>
          </cell>
        </row>
      </sheetData>
      <sheetData sheetId="20" refreshError="1">
        <row r="11">
          <cell r="A11" t="str">
            <v>REVENUE</v>
          </cell>
          <cell r="B11" t="str">
            <v>January</v>
          </cell>
          <cell r="C11" t="str">
            <v>February</v>
          </cell>
          <cell r="D11" t="str">
            <v>March</v>
          </cell>
          <cell r="E11" t="str">
            <v>April</v>
          </cell>
          <cell r="F11" t="str">
            <v>May</v>
          </cell>
          <cell r="G11" t="str">
            <v>June</v>
          </cell>
          <cell r="H11" t="str">
            <v>July</v>
          </cell>
          <cell r="I11" t="str">
            <v>August</v>
          </cell>
          <cell r="J11" t="str">
            <v>September</v>
          </cell>
          <cell r="K11" t="str">
            <v>October</v>
          </cell>
          <cell r="L11" t="str">
            <v>November</v>
          </cell>
          <cell r="M11" t="str">
            <v>December</v>
          </cell>
          <cell r="N11" t="str">
            <v>Total  2005</v>
          </cell>
        </row>
        <row r="12">
          <cell r="B12" t="str">
            <v>Revised Budget</v>
          </cell>
          <cell r="C12" t="str">
            <v>Revised Budget</v>
          </cell>
          <cell r="D12" t="str">
            <v>Revised Budget</v>
          </cell>
          <cell r="E12" t="str">
            <v>Revised Budget</v>
          </cell>
          <cell r="F12" t="str">
            <v>Revised Budget</v>
          </cell>
          <cell r="G12" t="str">
            <v>Revised Budget</v>
          </cell>
          <cell r="H12" t="str">
            <v>Revised Budget</v>
          </cell>
          <cell r="I12" t="str">
            <v>Revised Budget</v>
          </cell>
          <cell r="J12" t="str">
            <v>Revised Budget</v>
          </cell>
          <cell r="K12" t="str">
            <v>Revised Budget</v>
          </cell>
          <cell r="L12" t="str">
            <v>Revised Budget</v>
          </cell>
          <cell r="M12" t="str">
            <v>Revised Budget</v>
          </cell>
          <cell r="N12" t="str">
            <v>Revised Budget</v>
          </cell>
        </row>
        <row r="13">
          <cell r="A13" t="str">
            <v>Global card revenue</v>
          </cell>
          <cell r="B13">
            <v>1599712.83</v>
          </cell>
          <cell r="C13">
            <v>1360252.6</v>
          </cell>
          <cell r="D13">
            <v>1746978.04</v>
          </cell>
          <cell r="E13">
            <v>2043009.27</v>
          </cell>
          <cell r="F13">
            <v>2418109.2400000002</v>
          </cell>
          <cell r="G13">
            <v>2053131.5583400894</v>
          </cell>
          <cell r="H13">
            <v>2134230.254894523</v>
          </cell>
          <cell r="I13">
            <v>2218532.35</v>
          </cell>
          <cell r="J13">
            <v>2306164.3777863905</v>
          </cell>
          <cell r="K13">
            <v>2397257.8707089531</v>
          </cell>
          <cell r="L13">
            <v>2491949.5566019565</v>
          </cell>
          <cell r="M13">
            <v>2590381.5640877332</v>
          </cell>
          <cell r="N13">
            <v>25359709.512419645</v>
          </cell>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A14" t="str">
            <v>Sale of Global cards</v>
          </cell>
          <cell r="B14">
            <v>0</v>
          </cell>
          <cell r="C14">
            <v>0</v>
          </cell>
          <cell r="D14">
            <v>0</v>
          </cell>
          <cell r="E14">
            <v>0</v>
          </cell>
          <cell r="F14">
            <v>0</v>
          </cell>
          <cell r="G14">
            <v>5993.0991471093757</v>
          </cell>
          <cell r="H14">
            <v>6292.7541044648451</v>
          </cell>
          <cell r="I14">
            <v>6607.39</v>
          </cell>
          <cell r="J14">
            <v>6937.7614001724924</v>
          </cell>
          <cell r="K14">
            <v>7284.649470181118</v>
          </cell>
          <cell r="L14">
            <v>7648.8819436901749</v>
          </cell>
          <cell r="M14">
            <v>8031.3260408746846</v>
          </cell>
          <cell r="N14">
            <v>48795.862106492692</v>
          </cell>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A15" t="str">
            <v>Olac Revenue</v>
          </cell>
          <cell r="B15">
            <v>0</v>
          </cell>
          <cell r="C15">
            <v>0</v>
          </cell>
          <cell r="D15">
            <v>0</v>
          </cell>
          <cell r="E15">
            <v>0</v>
          </cell>
          <cell r="F15">
            <v>0</v>
          </cell>
          <cell r="G15">
            <v>0</v>
          </cell>
          <cell r="H15">
            <v>0</v>
          </cell>
          <cell r="I15">
            <v>0</v>
          </cell>
          <cell r="J15">
            <v>0</v>
          </cell>
          <cell r="K15">
            <v>0</v>
          </cell>
          <cell r="L15">
            <v>0</v>
          </cell>
          <cell r="M15">
            <v>0</v>
          </cell>
          <cell r="N15">
            <v>0</v>
          </cell>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A16" t="str">
            <v>Int'l Origination Revenue MTN</v>
          </cell>
          <cell r="B16">
            <v>55332645.390000001</v>
          </cell>
          <cell r="C16">
            <v>46899382.439999998</v>
          </cell>
          <cell r="D16">
            <v>120788817.23</v>
          </cell>
          <cell r="E16">
            <v>74935823.840000004</v>
          </cell>
          <cell r="F16">
            <v>76872801.859999999</v>
          </cell>
          <cell r="G16">
            <v>55269494.992600344</v>
          </cell>
          <cell r="H16">
            <v>57368583.916360416</v>
          </cell>
          <cell r="I16">
            <v>57588990.770000003</v>
          </cell>
          <cell r="J16">
            <v>57140081.710891746</v>
          </cell>
          <cell r="K16">
            <v>59157957.693947777</v>
          </cell>
          <cell r="L16">
            <v>60071428.822613351</v>
          </cell>
          <cell r="M16">
            <v>60683166.830595776</v>
          </cell>
          <cell r="N16">
            <v>782109175.4970094</v>
          </cell>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A17" t="str">
            <v>Int'l Terminating Revenue-EGO</v>
          </cell>
          <cell r="B17">
            <v>86091017.459999993</v>
          </cell>
          <cell r="C17">
            <v>67156766.379999995</v>
          </cell>
          <cell r="D17">
            <v>87957480.900000006</v>
          </cell>
          <cell r="E17">
            <v>102448590.84999999</v>
          </cell>
          <cell r="F17">
            <v>96080223.439999998</v>
          </cell>
          <cell r="G17">
            <v>48188330.544798359</v>
          </cell>
          <cell r="H17">
            <v>49983698.159245282</v>
          </cell>
          <cell r="I17">
            <v>51413284.07</v>
          </cell>
          <cell r="J17">
            <v>53047476.213031955</v>
          </cell>
          <cell r="K17">
            <v>54705624.685722798</v>
          </cell>
          <cell r="L17">
            <v>56388407.011110045</v>
          </cell>
          <cell r="M17">
            <v>58096513.074492194</v>
          </cell>
          <cell r="N17">
            <v>811557412.78840077</v>
          </cell>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A18" t="str">
            <v>IPLC-IRU Revenue</v>
          </cell>
          <cell r="B18">
            <v>1428843</v>
          </cell>
          <cell r="C18">
            <v>1356814</v>
          </cell>
          <cell r="D18">
            <v>3373083.77</v>
          </cell>
          <cell r="E18">
            <v>3683723.88</v>
          </cell>
          <cell r="F18">
            <v>3093744.51</v>
          </cell>
          <cell r="G18">
            <v>3626878.9863552428</v>
          </cell>
          <cell r="H18">
            <v>3968655.1986556808</v>
          </cell>
          <cell r="I18">
            <v>4603821.37</v>
          </cell>
          <cell r="J18">
            <v>5298626.5670016073</v>
          </cell>
          <cell r="K18">
            <v>5796703.0593164274</v>
          </cell>
          <cell r="L18">
            <v>6263580.3925320087</v>
          </cell>
          <cell r="M18">
            <v>7182431.9771654727</v>
          </cell>
          <cell r="N18">
            <v>49676906.711026438</v>
          </cell>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34934452.801328957</v>
          </cell>
          <cell r="AA18">
            <v>41198033.193860963</v>
          </cell>
          <cell r="AB18">
            <v>48380465.171026438</v>
          </cell>
        </row>
        <row r="19">
          <cell r="A19" t="str">
            <v>IPLC-Setup Revenue</v>
          </cell>
          <cell r="B19">
            <v>0</v>
          </cell>
          <cell r="C19">
            <v>0</v>
          </cell>
          <cell r="D19">
            <v>0</v>
          </cell>
          <cell r="E19">
            <v>0</v>
          </cell>
          <cell r="F19">
            <v>0</v>
          </cell>
          <cell r="K19">
            <v>584370.79715544567</v>
          </cell>
          <cell r="L19">
            <v>293901.98779436696</v>
          </cell>
          <cell r="M19">
            <v>591257.32394531777</v>
          </cell>
          <cell r="N19">
            <v>1469530.1088951305</v>
          </cell>
          <cell r="P19" t="str">
            <v>IPLC-Setup Revenue</v>
          </cell>
          <cell r="Q19">
            <v>0</v>
          </cell>
          <cell r="R19">
            <v>0</v>
          </cell>
          <cell r="S19">
            <v>0</v>
          </cell>
          <cell r="T19">
            <v>0</v>
          </cell>
          <cell r="U19">
            <v>0</v>
          </cell>
          <cell r="Z19">
            <v>1880812.3405221386</v>
          </cell>
          <cell r="AA19">
            <v>2174714.3283165055</v>
          </cell>
          <cell r="AB19">
            <v>2765971.6522618234</v>
          </cell>
        </row>
        <row r="20">
          <cell r="B20">
            <v>144452218.68000001</v>
          </cell>
          <cell r="C20">
            <v>116773215.41999999</v>
          </cell>
          <cell r="D20">
            <v>213866359.94000003</v>
          </cell>
          <cell r="E20">
            <v>183111147.83999997</v>
          </cell>
          <cell r="F20">
            <v>178464879.04999998</v>
          </cell>
          <cell r="G20">
            <v>109143829.18124115</v>
          </cell>
          <cell r="H20">
            <v>113461460.28326036</v>
          </cell>
          <cell r="I20">
            <v>115831235.95000002</v>
          </cell>
          <cell r="J20">
            <v>117799286.63011187</v>
          </cell>
          <cell r="K20">
            <v>122649198.75632158</v>
          </cell>
          <cell r="L20">
            <v>125516916.65259542</v>
          </cell>
          <cell r="M20">
            <v>129151782.09632736</v>
          </cell>
          <cell r="N20">
            <v>1670221530.4798579</v>
          </cell>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1175104346.3445015</v>
          </cell>
        </row>
        <row r="24">
          <cell r="A24" t="str">
            <v xml:space="preserve">   </v>
          </cell>
          <cell r="P24" t="str">
            <v xml:space="preserve">   </v>
          </cell>
        </row>
        <row r="25">
          <cell r="A25" t="str">
            <v>DIRECT COST</v>
          </cell>
          <cell r="B25" t="str">
            <v>January</v>
          </cell>
          <cell r="C25" t="str">
            <v>February</v>
          </cell>
          <cell r="D25" t="str">
            <v>March</v>
          </cell>
          <cell r="E25" t="str">
            <v>April</v>
          </cell>
          <cell r="F25" t="str">
            <v>May</v>
          </cell>
          <cell r="G25" t="str">
            <v>June</v>
          </cell>
          <cell r="H25" t="str">
            <v>July</v>
          </cell>
          <cell r="I25" t="str">
            <v>August</v>
          </cell>
          <cell r="J25" t="str">
            <v>September</v>
          </cell>
          <cell r="K25" t="str">
            <v>October</v>
          </cell>
          <cell r="L25" t="str">
            <v>November</v>
          </cell>
          <cell r="M25" t="str">
            <v>December</v>
          </cell>
          <cell r="N25" t="str">
            <v>Total  2005</v>
          </cell>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B26" t="str">
            <v>Revised Budget</v>
          </cell>
          <cell r="C26" t="str">
            <v>Revised Budget</v>
          </cell>
          <cell r="D26" t="str">
            <v>Revised Budget</v>
          </cell>
          <cell r="E26" t="str">
            <v>Revised Budget</v>
          </cell>
          <cell r="F26" t="str">
            <v>Revised Budget</v>
          </cell>
          <cell r="G26" t="str">
            <v>Revised Budget</v>
          </cell>
          <cell r="H26" t="str">
            <v>Revised Budget</v>
          </cell>
          <cell r="I26" t="str">
            <v>Revised Budget</v>
          </cell>
          <cell r="J26" t="str">
            <v>Revised Budget</v>
          </cell>
          <cell r="K26" t="str">
            <v>Revised Budget</v>
          </cell>
          <cell r="L26" t="str">
            <v>Revised Budget</v>
          </cell>
          <cell r="M26" t="str">
            <v>Revised Budget</v>
          </cell>
          <cell r="N26" t="str">
            <v>Revised Budget</v>
          </cell>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A27" t="str">
            <v>TMCH Charges</v>
          </cell>
          <cell r="B27">
            <v>9942356.7200000007</v>
          </cell>
          <cell r="C27">
            <v>7709970.8600000003</v>
          </cell>
          <cell r="D27">
            <v>-19302440.530000001</v>
          </cell>
          <cell r="E27">
            <v>2182171.5699999998</v>
          </cell>
          <cell r="F27">
            <v>4200000</v>
          </cell>
          <cell r="G27">
            <v>9442683.8176000006</v>
          </cell>
          <cell r="H27">
            <v>9809988.7775999997</v>
          </cell>
          <cell r="I27">
            <v>9865556.5700000003</v>
          </cell>
          <cell r="J27">
            <v>9810110.9888000004</v>
          </cell>
          <cell r="K27">
            <v>10166352.652799999</v>
          </cell>
          <cell r="L27">
            <v>10339319.8784</v>
          </cell>
          <cell r="M27">
            <v>10462642.217600001</v>
          </cell>
          <cell r="N27">
            <v>74628713.522799999</v>
          </cell>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A28" t="str">
            <v>Olac Charges MTN</v>
          </cell>
          <cell r="B28">
            <v>332001.14</v>
          </cell>
          <cell r="C28">
            <v>182123.14</v>
          </cell>
          <cell r="D28">
            <v>303076.63</v>
          </cell>
          <cell r="E28">
            <v>484436.17</v>
          </cell>
          <cell r="F28">
            <v>287221.58</v>
          </cell>
          <cell r="G28">
            <v>169521.59208909847</v>
          </cell>
          <cell r="H28">
            <v>176217.69497661784</v>
          </cell>
          <cell r="I28">
            <v>183178.29</v>
          </cell>
          <cell r="J28">
            <v>190413.83653835801</v>
          </cell>
          <cell r="K28">
            <v>197935.18308162317</v>
          </cell>
          <cell r="L28">
            <v>205753.62281334729</v>
          </cell>
          <cell r="M28">
            <v>213880.89091447444</v>
          </cell>
          <cell r="N28">
            <v>2925759.7704135193</v>
          </cell>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A29" t="str">
            <v>Olac Charges Other PSTN'S</v>
          </cell>
          <cell r="B29">
            <v>0</v>
          </cell>
          <cell r="C29">
            <v>0</v>
          </cell>
          <cell r="D29">
            <v>0</v>
          </cell>
          <cell r="E29">
            <v>0</v>
          </cell>
          <cell r="F29">
            <v>0</v>
          </cell>
          <cell r="G29">
            <v>0</v>
          </cell>
          <cell r="H29">
            <v>0</v>
          </cell>
          <cell r="I29">
            <v>0</v>
          </cell>
          <cell r="J29">
            <v>0</v>
          </cell>
          <cell r="K29">
            <v>0</v>
          </cell>
          <cell r="L29">
            <v>0</v>
          </cell>
          <cell r="M29">
            <v>0</v>
          </cell>
          <cell r="N29">
            <v>0</v>
          </cell>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A30" t="str">
            <v>Ilac Cost MTN</v>
          </cell>
          <cell r="B30">
            <v>46556391.139999993</v>
          </cell>
          <cell r="C30">
            <v>35846727.870000005</v>
          </cell>
          <cell r="D30">
            <v>40759347.440000005</v>
          </cell>
          <cell r="E30">
            <v>54454163.959999993</v>
          </cell>
          <cell r="F30">
            <v>51172925.82</v>
          </cell>
          <cell r="G30">
            <v>25439888.95202845</v>
          </cell>
          <cell r="H30">
            <v>26386304.230372481</v>
          </cell>
          <cell r="I30">
            <v>27139546.899999999</v>
          </cell>
          <cell r="J30">
            <v>28000723.670218188</v>
          </cell>
          <cell r="K30">
            <v>28874468.963438284</v>
          </cell>
          <cell r="L30">
            <v>29761139.563647527</v>
          </cell>
          <cell r="M30">
            <v>30661098.730951488</v>
          </cell>
          <cell r="N30">
            <v>425052727.24065632</v>
          </cell>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A31" t="str">
            <v>Ilac Cost-Other PSTN'S</v>
          </cell>
          <cell r="B31">
            <v>0</v>
          </cell>
          <cell r="C31">
            <v>0</v>
          </cell>
          <cell r="D31">
            <v>0</v>
          </cell>
          <cell r="E31">
            <v>0</v>
          </cell>
          <cell r="F31">
            <v>0</v>
          </cell>
          <cell r="G31">
            <v>0</v>
          </cell>
          <cell r="H31">
            <v>0</v>
          </cell>
          <cell r="I31">
            <v>0</v>
          </cell>
          <cell r="J31">
            <v>0</v>
          </cell>
          <cell r="K31">
            <v>0</v>
          </cell>
          <cell r="L31">
            <v>0</v>
          </cell>
          <cell r="M31">
            <v>0</v>
          </cell>
          <cell r="N31">
            <v>0</v>
          </cell>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A32" t="str">
            <v>Interconnection charges MTN</v>
          </cell>
          <cell r="B32">
            <v>221003.61</v>
          </cell>
          <cell r="C32">
            <v>186748.1</v>
          </cell>
          <cell r="D32">
            <v>1125005.6499999999</v>
          </cell>
          <cell r="E32">
            <v>962813.76</v>
          </cell>
          <cell r="F32">
            <v>834380.31</v>
          </cell>
          <cell r="G32">
            <v>0</v>
          </cell>
          <cell r="H32">
            <v>0</v>
          </cell>
          <cell r="J32">
            <v>0</v>
          </cell>
          <cell r="K32">
            <v>0</v>
          </cell>
          <cell r="L32">
            <v>0</v>
          </cell>
          <cell r="M32">
            <v>0</v>
          </cell>
          <cell r="N32">
            <v>3329951.43</v>
          </cell>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A33" t="str">
            <v>Interconnection charges -Other PSTN'S</v>
          </cell>
          <cell r="B33">
            <v>0</v>
          </cell>
          <cell r="C33">
            <v>0</v>
          </cell>
          <cell r="D33">
            <v>0</v>
          </cell>
          <cell r="E33">
            <v>0</v>
          </cell>
          <cell r="F33">
            <v>0</v>
          </cell>
          <cell r="G33">
            <v>0</v>
          </cell>
          <cell r="H33">
            <v>0</v>
          </cell>
          <cell r="I33">
            <v>0</v>
          </cell>
          <cell r="J33">
            <v>0</v>
          </cell>
          <cell r="K33">
            <v>0</v>
          </cell>
          <cell r="L33">
            <v>0</v>
          </cell>
          <cell r="M33">
            <v>0</v>
          </cell>
          <cell r="N33">
            <v>0</v>
          </cell>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A34" t="str">
            <v>In'l Interconnection Cost MTN</v>
          </cell>
          <cell r="B34">
            <v>0</v>
          </cell>
          <cell r="C34">
            <v>0</v>
          </cell>
          <cell r="D34">
            <v>0</v>
          </cell>
          <cell r="E34">
            <v>0</v>
          </cell>
          <cell r="F34">
            <v>0</v>
          </cell>
          <cell r="G34">
            <v>0</v>
          </cell>
          <cell r="H34">
            <v>0</v>
          </cell>
          <cell r="I34">
            <v>0</v>
          </cell>
          <cell r="J34">
            <v>0</v>
          </cell>
          <cell r="K34">
            <v>0</v>
          </cell>
          <cell r="L34">
            <v>0</v>
          </cell>
          <cell r="M34">
            <v>0</v>
          </cell>
          <cell r="N34">
            <v>0</v>
          </cell>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A35" t="str">
            <v>VGA Fund</v>
          </cell>
          <cell r="B35">
            <v>33432219.879999999</v>
          </cell>
          <cell r="C35">
            <v>26195685.75</v>
          </cell>
          <cell r="D35">
            <v>34340475.880000003</v>
          </cell>
          <cell r="E35">
            <v>39784723.539999999</v>
          </cell>
          <cell r="F35">
            <v>37480937.850000001</v>
          </cell>
          <cell r="G35">
            <v>15461018.573722767</v>
          </cell>
          <cell r="H35">
            <v>16337283.551603632</v>
          </cell>
          <cell r="I35">
            <v>17092482.469999999</v>
          </cell>
          <cell r="J35">
            <v>17942399.253455199</v>
          </cell>
          <cell r="K35">
            <v>18819325.473774329</v>
          </cell>
          <cell r="L35">
            <v>19724000.941041112</v>
          </cell>
          <cell r="M35">
            <v>20657184.259071957</v>
          </cell>
          <cell r="N35">
            <v>297267737.42266899</v>
          </cell>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A36" t="str">
            <v>International Origination cost</v>
          </cell>
          <cell r="B36">
            <v>33815235</v>
          </cell>
          <cell r="C36">
            <v>35231411</v>
          </cell>
          <cell r="D36">
            <v>30887209.460000001</v>
          </cell>
          <cell r="E36">
            <v>35353121.409999996</v>
          </cell>
          <cell r="F36">
            <v>30231530.52</v>
          </cell>
          <cell r="G36">
            <v>20065703.104656182</v>
          </cell>
          <cell r="H36">
            <v>20846226.151474085</v>
          </cell>
          <cell r="I36">
            <v>20964307.719999999</v>
          </cell>
          <cell r="J36">
            <v>20846485.848859809</v>
          </cell>
          <cell r="K36">
            <v>21603499.389247745</v>
          </cell>
          <cell r="L36">
            <v>21971054.743679095</v>
          </cell>
          <cell r="M36">
            <v>22233114.713029671</v>
          </cell>
          <cell r="N36">
            <v>314048899.06094664</v>
          </cell>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A37" t="str">
            <v>Lease rental</v>
          </cell>
          <cell r="B37">
            <v>3213263</v>
          </cell>
          <cell r="C37">
            <v>-6241</v>
          </cell>
          <cell r="D37">
            <v>5442207.7599999998</v>
          </cell>
          <cell r="E37">
            <v>5359300.8099999996</v>
          </cell>
          <cell r="F37">
            <v>5363260.8099999996</v>
          </cell>
          <cell r="G37">
            <v>0</v>
          </cell>
          <cell r="H37">
            <v>0</v>
          </cell>
          <cell r="J37">
            <v>0</v>
          </cell>
          <cell r="K37">
            <v>0</v>
          </cell>
          <cell r="L37">
            <v>0</v>
          </cell>
          <cell r="M37">
            <v>0</v>
          </cell>
          <cell r="N37">
            <v>19371791.379999999</v>
          </cell>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A38" t="str">
            <v>Link Charges-Satellite</v>
          </cell>
          <cell r="B38">
            <v>4207913</v>
          </cell>
          <cell r="C38">
            <v>3114715</v>
          </cell>
          <cell r="D38">
            <v>2776672.38</v>
          </cell>
          <cell r="E38">
            <v>2384062.96</v>
          </cell>
          <cell r="F38">
            <v>2971644.8</v>
          </cell>
          <cell r="G38">
            <v>8000000</v>
          </cell>
          <cell r="H38">
            <v>10000000</v>
          </cell>
          <cell r="I38">
            <v>10000000</v>
          </cell>
          <cell r="J38">
            <v>10000000</v>
          </cell>
          <cell r="K38">
            <v>10000000</v>
          </cell>
          <cell r="L38">
            <v>10000000</v>
          </cell>
          <cell r="M38">
            <v>10000000</v>
          </cell>
          <cell r="N38">
            <v>83455008.140000001</v>
          </cell>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A39" t="str">
            <v>App  of Revenue to SLTA (0.3%)</v>
          </cell>
          <cell r="B39">
            <v>433357</v>
          </cell>
          <cell r="C39">
            <v>350320</v>
          </cell>
          <cell r="D39">
            <v>509314.88</v>
          </cell>
          <cell r="E39">
            <v>1153978.6299999999</v>
          </cell>
          <cell r="F39">
            <v>535451.07999999996</v>
          </cell>
          <cell r="G39">
            <v>0</v>
          </cell>
          <cell r="H39">
            <v>0</v>
          </cell>
          <cell r="J39">
            <v>0</v>
          </cell>
          <cell r="K39">
            <v>0</v>
          </cell>
          <cell r="L39">
            <v>0</v>
          </cell>
          <cell r="M39">
            <v>0</v>
          </cell>
          <cell r="N39">
            <v>2982421.59</v>
          </cell>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A40" t="str">
            <v>Maintanace Service Contract</v>
          </cell>
          <cell r="B40">
            <v>0</v>
          </cell>
          <cell r="C40">
            <v>0</v>
          </cell>
          <cell r="D40">
            <v>0</v>
          </cell>
          <cell r="E40">
            <v>0</v>
          </cell>
          <cell r="F40">
            <v>0</v>
          </cell>
          <cell r="G40">
            <v>256786.97113289841</v>
          </cell>
          <cell r="H40">
            <v>367051.63441495859</v>
          </cell>
          <cell r="I40">
            <v>560649.28</v>
          </cell>
          <cell r="J40">
            <v>563943.09502118675</v>
          </cell>
          <cell r="K40">
            <v>567256.26070443622</v>
          </cell>
          <cell r="L40">
            <v>570588.89123607485</v>
          </cell>
          <cell r="M40">
            <v>573941.10097208677</v>
          </cell>
          <cell r="N40">
            <v>3460217.2334816414</v>
          </cell>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A41" t="str">
            <v>Networks Maint/ Tech Advise</v>
          </cell>
          <cell r="B41">
            <v>0</v>
          </cell>
          <cell r="C41">
            <v>0</v>
          </cell>
          <cell r="D41">
            <v>0</v>
          </cell>
          <cell r="E41">
            <v>0</v>
          </cell>
          <cell r="F41">
            <v>0</v>
          </cell>
          <cell r="G41">
            <v>0</v>
          </cell>
          <cell r="H41">
            <v>0</v>
          </cell>
          <cell r="I41">
            <v>0</v>
          </cell>
          <cell r="J41">
            <v>0</v>
          </cell>
          <cell r="K41">
            <v>0</v>
          </cell>
          <cell r="L41">
            <v>0</v>
          </cell>
          <cell r="M41">
            <v>0</v>
          </cell>
          <cell r="N41">
            <v>0</v>
          </cell>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A42" t="str">
            <v>Advertising</v>
          </cell>
          <cell r="B42">
            <v>0</v>
          </cell>
          <cell r="C42">
            <v>0</v>
          </cell>
          <cell r="D42">
            <v>0</v>
          </cell>
          <cell r="E42">
            <v>0</v>
          </cell>
          <cell r="F42">
            <v>0</v>
          </cell>
          <cell r="G42">
            <v>2182876.5836742781</v>
          </cell>
          <cell r="H42">
            <v>2269229.2056515384</v>
          </cell>
          <cell r="I42">
            <v>2316624.7200000002</v>
          </cell>
          <cell r="J42">
            <v>2355985.7326337849</v>
          </cell>
          <cell r="K42">
            <v>2452983.9751264318</v>
          </cell>
          <cell r="L42">
            <v>2510338.3330519083</v>
          </cell>
          <cell r="M42">
            <v>2583035.6419265475</v>
          </cell>
          <cell r="N42">
            <v>16671074.19206449</v>
          </cell>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A43" t="str">
            <v>Sales Promotions</v>
          </cell>
          <cell r="B43">
            <v>0</v>
          </cell>
          <cell r="C43">
            <v>0</v>
          </cell>
          <cell r="D43">
            <v>0</v>
          </cell>
          <cell r="E43">
            <v>0</v>
          </cell>
          <cell r="F43">
            <v>0</v>
          </cell>
          <cell r="G43">
            <v>0</v>
          </cell>
          <cell r="H43">
            <v>0</v>
          </cell>
          <cell r="I43">
            <v>0</v>
          </cell>
          <cell r="J43">
            <v>0</v>
          </cell>
          <cell r="K43">
            <v>0</v>
          </cell>
          <cell r="L43">
            <v>0</v>
          </cell>
          <cell r="M43">
            <v>0</v>
          </cell>
          <cell r="N43">
            <v>0</v>
          </cell>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A44" t="str">
            <v>IPLC Other costs</v>
          </cell>
          <cell r="B44">
            <v>636292.32999999996</v>
          </cell>
          <cell r="C44">
            <v>3165065.67</v>
          </cell>
          <cell r="D44">
            <v>3409838.12</v>
          </cell>
          <cell r="E44">
            <v>230933.58</v>
          </cell>
          <cell r="F44">
            <v>279044.87</v>
          </cell>
          <cell r="G44">
            <v>503302.46228758246</v>
          </cell>
          <cell r="H44">
            <v>520207.32264195569</v>
          </cell>
          <cell r="I44">
            <v>562755.14</v>
          </cell>
          <cell r="J44">
            <v>605784.92282416311</v>
          </cell>
          <cell r="K44">
            <v>417550.41574525874</v>
          </cell>
          <cell r="L44">
            <v>435276.37987186247</v>
          </cell>
          <cell r="M44">
            <v>485265.60503566742</v>
          </cell>
          <cell r="N44">
            <v>11251316.818406491</v>
          </cell>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A45" t="str">
            <v>Interconnection port charges</v>
          </cell>
          <cell r="B45">
            <v>15502.88</v>
          </cell>
          <cell r="C45">
            <v>-8389</v>
          </cell>
          <cell r="D45">
            <v>70666.679999999993</v>
          </cell>
          <cell r="E45">
            <v>81846.17</v>
          </cell>
          <cell r="F45">
            <v>50259.09</v>
          </cell>
          <cell r="G45">
            <v>0</v>
          </cell>
          <cell r="H45">
            <v>0</v>
          </cell>
          <cell r="J45">
            <v>0</v>
          </cell>
          <cell r="K45">
            <v>0</v>
          </cell>
          <cell r="L45">
            <v>0</v>
          </cell>
          <cell r="M45">
            <v>0</v>
          </cell>
          <cell r="N45">
            <v>209885.81999999998</v>
          </cell>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A46" t="str">
            <v>Global Card Commission</v>
          </cell>
          <cell r="B46">
            <v>0</v>
          </cell>
          <cell r="C46">
            <v>0</v>
          </cell>
          <cell r="D46">
            <v>0</v>
          </cell>
          <cell r="E46">
            <v>0</v>
          </cell>
          <cell r="F46">
            <v>0</v>
          </cell>
          <cell r="G46">
            <v>205912.46574871987</v>
          </cell>
          <cell r="H46">
            <v>214052.30089989878</v>
          </cell>
          <cell r="I46">
            <v>222513.97</v>
          </cell>
          <cell r="J46">
            <v>231310.21391865631</v>
          </cell>
          <cell r="K46">
            <v>240454.25201791344</v>
          </cell>
          <cell r="L46">
            <v>249959.84385456468</v>
          </cell>
          <cell r="M46">
            <v>259841.2890128608</v>
          </cell>
          <cell r="N46">
            <v>1624044.3354526139</v>
          </cell>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A47" t="str">
            <v>Global Card Printing Cost</v>
          </cell>
          <cell r="B47">
            <v>0</v>
          </cell>
          <cell r="C47">
            <v>13897</v>
          </cell>
          <cell r="D47">
            <v>56036.5</v>
          </cell>
          <cell r="E47">
            <v>29705.27</v>
          </cell>
          <cell r="F47">
            <v>36748.61</v>
          </cell>
          <cell r="G47">
            <v>30886.869862307984</v>
          </cell>
          <cell r="H47">
            <v>32107.845134984815</v>
          </cell>
          <cell r="I47">
            <v>33377.1</v>
          </cell>
          <cell r="J47">
            <v>34696.532087798449</v>
          </cell>
          <cell r="K47">
            <v>36068.137802687015</v>
          </cell>
          <cell r="L47">
            <v>37493.976578184702</v>
          </cell>
          <cell r="M47">
            <v>38976.19335192912</v>
          </cell>
          <cell r="N47">
            <v>379994.03481789207</v>
          </cell>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A48" t="str">
            <v>SMW E Link rental</v>
          </cell>
          <cell r="B48">
            <v>786517.01</v>
          </cell>
          <cell r="C48">
            <v>367301.01</v>
          </cell>
          <cell r="D48">
            <v>710575.18</v>
          </cell>
          <cell r="E48">
            <v>551062.18000000005</v>
          </cell>
          <cell r="F48">
            <v>578064.18000000005</v>
          </cell>
          <cell r="G48">
            <v>0</v>
          </cell>
          <cell r="H48">
            <v>0</v>
          </cell>
          <cell r="J48">
            <v>0</v>
          </cell>
          <cell r="K48">
            <v>0</v>
          </cell>
          <cell r="L48">
            <v>0</v>
          </cell>
          <cell r="M48">
            <v>0</v>
          </cell>
          <cell r="N48">
            <v>2993519.5600000005</v>
          </cell>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A49" t="str">
            <v>Internet services/co location housing fee</v>
          </cell>
          <cell r="B49">
            <v>999964.97</v>
          </cell>
          <cell r="C49">
            <v>120796.39</v>
          </cell>
          <cell r="D49">
            <v>4055585.64</v>
          </cell>
          <cell r="E49">
            <v>1288040</v>
          </cell>
          <cell r="F49">
            <v>1243932.1200000001</v>
          </cell>
          <cell r="G49">
            <v>216241.65990138811</v>
          </cell>
          <cell r="H49">
            <v>217512.07965330881</v>
          </cell>
          <cell r="I49">
            <v>218789.96</v>
          </cell>
          <cell r="J49">
            <v>220075.35415460946</v>
          </cell>
          <cell r="K49">
            <v>221368.29686026782</v>
          </cell>
          <cell r="L49">
            <v>222668.83560432188</v>
          </cell>
          <cell r="M49">
            <v>223977.01501349729</v>
          </cell>
          <cell r="N49">
            <v>9248952.3211873937</v>
          </cell>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A50" t="str">
            <v>International business expenditure</v>
          </cell>
          <cell r="B50">
            <v>0</v>
          </cell>
          <cell r="C50">
            <v>0</v>
          </cell>
          <cell r="D50">
            <v>0</v>
          </cell>
          <cell r="E50">
            <v>0</v>
          </cell>
          <cell r="F50">
            <v>0</v>
          </cell>
          <cell r="G50">
            <v>0</v>
          </cell>
          <cell r="H50">
            <v>0</v>
          </cell>
          <cell r="I50">
            <v>0</v>
          </cell>
          <cell r="J50">
            <v>0</v>
          </cell>
          <cell r="K50">
            <v>0</v>
          </cell>
          <cell r="L50">
            <v>0</v>
          </cell>
          <cell r="M50">
            <v>0</v>
          </cell>
          <cell r="N50">
            <v>0</v>
          </cell>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A51" t="str">
            <v>TOTAL DIRECT COST</v>
          </cell>
          <cell r="B51">
            <v>134592017.68000001</v>
          </cell>
          <cell r="C51">
            <v>112470131.79000001</v>
          </cell>
          <cell r="D51">
            <v>105143571.67000002</v>
          </cell>
          <cell r="E51">
            <v>144300360.01000002</v>
          </cell>
          <cell r="F51">
            <v>135265401.64000002</v>
          </cell>
          <cell r="G51">
            <v>81974823.052703679</v>
          </cell>
          <cell r="H51">
            <v>87176180.794423446</v>
          </cell>
          <cell r="I51">
            <v>89159782.119999975</v>
          </cell>
          <cell r="J51">
            <v>90801929.448511764</v>
          </cell>
          <cell r="K51">
            <v>93597263.000598982</v>
          </cell>
          <cell r="L51">
            <v>96027595.009778008</v>
          </cell>
          <cell r="M51">
            <v>98392957.65688017</v>
          </cell>
          <cell r="N51">
            <v>1268902013.8728962</v>
          </cell>
        </row>
        <row r="62">
          <cell r="A62" t="str">
            <v>Value Added Services</v>
          </cell>
          <cell r="B62">
            <v>3182024.5160000003</v>
          </cell>
          <cell r="C62">
            <v>2488873.3000000003</v>
          </cell>
          <cell r="D62">
            <v>3845868.5120000001</v>
          </cell>
          <cell r="E62">
            <v>5781666.6840000004</v>
          </cell>
          <cell r="F62">
            <v>5485628.5120000001</v>
          </cell>
          <cell r="G62">
            <v>2738256.5720000002</v>
          </cell>
          <cell r="H62">
            <v>2759089.9040000001</v>
          </cell>
          <cell r="I62">
            <v>1217289.8541122801</v>
          </cell>
          <cell r="J62">
            <v>1217289.8541122805</v>
          </cell>
          <cell r="K62">
            <v>1217289.8541122805</v>
          </cell>
          <cell r="L62">
            <v>1285919.7141122804</v>
          </cell>
          <cell r="M62">
            <v>1338003.0441122805</v>
          </cell>
        </row>
        <row r="63">
          <cell r="A63" t="str">
            <v>Isp Revenue</v>
          </cell>
          <cell r="B63">
            <v>4773036.7740000002</v>
          </cell>
          <cell r="C63">
            <v>3733309.9499999997</v>
          </cell>
          <cell r="D63">
            <v>5768802.7679999992</v>
          </cell>
          <cell r="E63">
            <v>8672500.0260000005</v>
          </cell>
          <cell r="F63">
            <v>8228442.7679999992</v>
          </cell>
          <cell r="G63">
            <v>4107384.8579999995</v>
          </cell>
          <cell r="H63">
            <v>4138634.8559999997</v>
          </cell>
          <cell r="I63">
            <v>5628351.574</v>
          </cell>
          <cell r="J63">
            <v>5628351.574</v>
          </cell>
          <cell r="K63">
            <v>5628351.574</v>
          </cell>
          <cell r="L63">
            <v>5628351.574</v>
          </cell>
          <cell r="M63">
            <v>9343551.5739999991</v>
          </cell>
        </row>
        <row r="64">
          <cell r="B64">
            <v>7955061.290000001</v>
          </cell>
          <cell r="C64">
            <v>6222183.25</v>
          </cell>
          <cell r="D64">
            <v>9614671.2799999993</v>
          </cell>
          <cell r="E64">
            <v>14454166.710000001</v>
          </cell>
          <cell r="F64">
            <v>13714071.279999999</v>
          </cell>
          <cell r="G64">
            <v>6845641.4299999997</v>
          </cell>
          <cell r="H64">
            <v>6897724.7599999998</v>
          </cell>
          <cell r="I64">
            <v>6845641.4281122796</v>
          </cell>
          <cell r="J64">
            <v>6845641.4281122806</v>
          </cell>
          <cell r="K64">
            <v>6845641.4281122806</v>
          </cell>
          <cell r="L64">
            <v>6914271.2881122809</v>
          </cell>
          <cell r="M64">
            <v>10681554.618112279</v>
          </cell>
        </row>
        <row r="65">
          <cell r="A65" t="str">
            <v>Bad Debts</v>
          </cell>
          <cell r="B65">
            <v>-600000</v>
          </cell>
          <cell r="C65">
            <v>540999.65</v>
          </cell>
          <cell r="D65">
            <v>-107256.62</v>
          </cell>
          <cell r="E65">
            <v>-618954.07999999996</v>
          </cell>
          <cell r="F65">
            <v>-1094344.33</v>
          </cell>
          <cell r="G65">
            <v>-568609.74500000011</v>
          </cell>
          <cell r="H65">
            <v>-568609.74500000011</v>
          </cell>
          <cell r="I65">
            <v>-568609.74500000011</v>
          </cell>
          <cell r="J65">
            <v>-568609.74500000011</v>
          </cell>
          <cell r="K65">
            <v>-568609.74500000011</v>
          </cell>
          <cell r="L65">
            <v>-568609.74500000011</v>
          </cell>
          <cell r="M65">
            <v>-568609.74500000011</v>
          </cell>
        </row>
        <row r="68">
          <cell r="A68">
            <v>30738473.620000001</v>
          </cell>
        </row>
        <row r="72">
          <cell r="A72" t="str">
            <v xml:space="preserve">   </v>
          </cell>
        </row>
        <row r="73">
          <cell r="A73" t="str">
            <v>DIRECT COST</v>
          </cell>
          <cell r="B73" t="str">
            <v>January</v>
          </cell>
          <cell r="C73" t="str">
            <v>February</v>
          </cell>
          <cell r="D73" t="str">
            <v>March</v>
          </cell>
          <cell r="E73" t="str">
            <v>April</v>
          </cell>
          <cell r="F73" t="str">
            <v>May</v>
          </cell>
          <cell r="G73" t="str">
            <v>June</v>
          </cell>
          <cell r="H73" t="str">
            <v>July</v>
          </cell>
          <cell r="I73" t="str">
            <v>August</v>
          </cell>
          <cell r="J73" t="str">
            <v>September</v>
          </cell>
          <cell r="K73" t="str">
            <v>October</v>
          </cell>
          <cell r="L73" t="str">
            <v>November</v>
          </cell>
          <cell r="M73" t="str">
            <v>December</v>
          </cell>
        </row>
        <row r="74">
          <cell r="B74" t="str">
            <v>Revised Budget</v>
          </cell>
          <cell r="C74" t="str">
            <v>Revised Budget</v>
          </cell>
          <cell r="D74" t="str">
            <v>Revised Budget</v>
          </cell>
          <cell r="E74" t="str">
            <v>Revised Budget</v>
          </cell>
          <cell r="F74" t="str">
            <v>Revised Budget</v>
          </cell>
          <cell r="G74" t="str">
            <v>Revised Budget</v>
          </cell>
          <cell r="H74" t="str">
            <v>Revised Budget</v>
          </cell>
          <cell r="I74" t="str">
            <v>Revised Budget</v>
          </cell>
          <cell r="J74" t="str">
            <v>Revised Budget</v>
          </cell>
          <cell r="K74" t="str">
            <v>Revised Budget</v>
          </cell>
          <cell r="L74" t="str">
            <v>Revised Budget</v>
          </cell>
          <cell r="M74" t="str">
            <v>Revised Budget</v>
          </cell>
        </row>
        <row r="75">
          <cell r="A75" t="str">
            <v xml:space="preserve">Lease rental </v>
          </cell>
          <cell r="B75">
            <v>0</v>
          </cell>
          <cell r="C75">
            <v>0</v>
          </cell>
          <cell r="D75">
            <v>0</v>
          </cell>
          <cell r="E75">
            <v>0</v>
          </cell>
          <cell r="F75">
            <v>0</v>
          </cell>
          <cell r="G75">
            <v>0</v>
          </cell>
          <cell r="H75">
            <v>0</v>
          </cell>
          <cell r="I75">
            <v>0</v>
          </cell>
          <cell r="J75">
            <v>0</v>
          </cell>
          <cell r="K75">
            <v>0</v>
          </cell>
          <cell r="L75">
            <v>0</v>
          </cell>
          <cell r="M75">
            <v>0</v>
          </cell>
        </row>
        <row r="76">
          <cell r="A76" t="str">
            <v xml:space="preserve">Link Charges-Satellite </v>
          </cell>
          <cell r="B76">
            <v>983134.43266499985</v>
          </cell>
          <cell r="C76">
            <v>793567.35314999998</v>
          </cell>
          <cell r="D76">
            <v>1096533.00801</v>
          </cell>
          <cell r="E76">
            <v>1276671.1676399999</v>
          </cell>
          <cell r="F76">
            <v>1687201.6792949999</v>
          </cell>
          <cell r="G76">
            <v>696891.08808000002</v>
          </cell>
          <cell r="H76">
            <v>696891.08808000002</v>
          </cell>
          <cell r="I76">
            <v>696891.08808000002</v>
          </cell>
          <cell r="J76">
            <v>696891.08808000002</v>
          </cell>
          <cell r="K76">
            <v>696891.08808000002</v>
          </cell>
          <cell r="L76">
            <v>696891.08808000002</v>
          </cell>
          <cell r="M76">
            <v>1085010.68808</v>
          </cell>
        </row>
        <row r="77">
          <cell r="A77" t="str">
            <v>Networks Maint/ Tech Advise</v>
          </cell>
          <cell r="B77">
            <v>9268.607446</v>
          </cell>
          <cell r="C77">
            <v>7481.4430600000014</v>
          </cell>
          <cell r="D77">
            <v>10337.684924000001</v>
          </cell>
          <cell r="E77">
            <v>12035.957136000003</v>
          </cell>
          <cell r="F77">
            <v>15906.278458000003</v>
          </cell>
          <cell r="G77">
            <v>6570.0169920000017</v>
          </cell>
          <cell r="H77">
            <v>6570.0169920000017</v>
          </cell>
          <cell r="I77">
            <v>6570.0169920000017</v>
          </cell>
          <cell r="J77">
            <v>6570.0169920000017</v>
          </cell>
          <cell r="K77">
            <v>6570.0169920000017</v>
          </cell>
          <cell r="L77">
            <v>6570.0169920000017</v>
          </cell>
          <cell r="M77">
            <v>10229.056992000002</v>
          </cell>
        </row>
        <row r="78">
          <cell r="A78" t="str">
            <v>Maintenance Service Contract</v>
          </cell>
          <cell r="B78">
            <v>0</v>
          </cell>
          <cell r="C78">
            <v>0</v>
          </cell>
          <cell r="D78">
            <v>0</v>
          </cell>
          <cell r="E78">
            <v>0</v>
          </cell>
          <cell r="F78">
            <v>0</v>
          </cell>
          <cell r="G78">
            <v>0</v>
          </cell>
          <cell r="H78">
            <v>0</v>
          </cell>
          <cell r="I78">
            <v>0</v>
          </cell>
          <cell r="J78">
            <v>0</v>
          </cell>
          <cell r="K78">
            <v>0</v>
          </cell>
          <cell r="L78">
            <v>0</v>
          </cell>
          <cell r="M78">
            <v>0</v>
          </cell>
        </row>
        <row r="79">
          <cell r="A79" t="str">
            <v>Content Management</v>
          </cell>
          <cell r="B79">
            <v>714344.81673099997</v>
          </cell>
          <cell r="C79">
            <v>576605.50441000005</v>
          </cell>
          <cell r="D79">
            <v>796740.14521400002</v>
          </cell>
          <cell r="E79">
            <v>927628.41069599998</v>
          </cell>
          <cell r="F79">
            <v>1225919.6040129999</v>
          </cell>
          <cell r="G79">
            <v>506360.59531200002</v>
          </cell>
          <cell r="H79">
            <v>506360.59531200002</v>
          </cell>
          <cell r="I79">
            <v>506360.59531200002</v>
          </cell>
          <cell r="J79">
            <v>506360.59531200002</v>
          </cell>
          <cell r="K79">
            <v>506360.59531200002</v>
          </cell>
          <cell r="L79">
            <v>506360.59531200002</v>
          </cell>
          <cell r="M79">
            <v>788368.03531199996</v>
          </cell>
        </row>
        <row r="80">
          <cell r="A80" t="str">
            <v>Cost of sales</v>
          </cell>
          <cell r="B80">
            <v>1042718.337675</v>
          </cell>
          <cell r="C80">
            <v>841662.34425000008</v>
          </cell>
          <cell r="D80">
            <v>1162989.5539500001</v>
          </cell>
          <cell r="E80">
            <v>1354045.1777999999</v>
          </cell>
          <cell r="F80">
            <v>1789456.3265250002</v>
          </cell>
          <cell r="G80">
            <v>739126.91159999999</v>
          </cell>
          <cell r="H80">
            <v>739126.91159999999</v>
          </cell>
          <cell r="I80">
            <v>739126.91159999999</v>
          </cell>
          <cell r="J80">
            <v>739126.91159999999</v>
          </cell>
          <cell r="K80">
            <v>739126.91159999999</v>
          </cell>
          <cell r="L80">
            <v>739126.91159999999</v>
          </cell>
          <cell r="M80">
            <v>1150768.9116</v>
          </cell>
        </row>
        <row r="81">
          <cell r="A81" t="str">
            <v>Advertising</v>
          </cell>
          <cell r="B81">
            <v>0</v>
          </cell>
          <cell r="C81">
            <v>0</v>
          </cell>
          <cell r="D81">
            <v>0</v>
          </cell>
          <cell r="E81">
            <v>0</v>
          </cell>
          <cell r="F81">
            <v>0</v>
          </cell>
          <cell r="G81">
            <v>0</v>
          </cell>
          <cell r="H81">
            <v>0</v>
          </cell>
          <cell r="I81">
            <v>0</v>
          </cell>
          <cell r="J81">
            <v>0</v>
          </cell>
          <cell r="K81">
            <v>0</v>
          </cell>
          <cell r="L81">
            <v>0</v>
          </cell>
          <cell r="M81">
            <v>0</v>
          </cell>
        </row>
        <row r="82">
          <cell r="A82" t="str">
            <v>Printing - Billing</v>
          </cell>
          <cell r="B82">
            <v>34426.256227999998</v>
          </cell>
          <cell r="C82">
            <v>27788.217080000002</v>
          </cell>
          <cell r="D82">
            <v>38397.115431999999</v>
          </cell>
          <cell r="E82">
            <v>44704.983648000001</v>
          </cell>
          <cell r="F82">
            <v>59080.462844000001</v>
          </cell>
          <cell r="G82">
            <v>24402.920256000001</v>
          </cell>
          <cell r="H82">
            <v>24402.920256000001</v>
          </cell>
          <cell r="I82">
            <v>24402.920256000001</v>
          </cell>
          <cell r="J82">
            <v>24402.920256000001</v>
          </cell>
          <cell r="K82">
            <v>24402.920256000001</v>
          </cell>
          <cell r="L82">
            <v>24402.920256000001</v>
          </cell>
          <cell r="M82">
            <v>37993.640255999999</v>
          </cell>
        </row>
        <row r="83">
          <cell r="A83" t="str">
            <v>Sales Promotion, Cus. Sve &amp; Retention</v>
          </cell>
          <cell r="B83">
            <v>0</v>
          </cell>
          <cell r="C83">
            <v>0</v>
          </cell>
          <cell r="D83">
            <v>0</v>
          </cell>
          <cell r="E83">
            <v>0</v>
          </cell>
          <cell r="F83">
            <v>0</v>
          </cell>
          <cell r="G83">
            <v>0</v>
          </cell>
          <cell r="H83">
            <v>0</v>
          </cell>
          <cell r="I83">
            <v>0</v>
          </cell>
          <cell r="J83">
            <v>0</v>
          </cell>
          <cell r="K83">
            <v>0</v>
          </cell>
          <cell r="L83">
            <v>0</v>
          </cell>
          <cell r="M83">
            <v>0</v>
          </cell>
        </row>
        <row r="84">
          <cell r="A84" t="str">
            <v>Direct Expenese-ISP</v>
          </cell>
          <cell r="B84">
            <v>3249970.9966010004</v>
          </cell>
          <cell r="C84">
            <v>2623314.5701100007</v>
          </cell>
          <cell r="D84">
            <v>3624835.3779940004</v>
          </cell>
          <cell r="E84">
            <v>4220322.398616001</v>
          </cell>
          <cell r="F84">
            <v>5577422.9250230007</v>
          </cell>
          <cell r="G84">
            <v>2303729.5295520006</v>
          </cell>
          <cell r="H84">
            <v>2303729.5295520006</v>
          </cell>
          <cell r="I84">
            <v>2303729.5295520006</v>
          </cell>
          <cell r="J84">
            <v>2303729.5295520006</v>
          </cell>
          <cell r="K84">
            <v>2303729.5295520006</v>
          </cell>
          <cell r="L84">
            <v>2303729.5295520006</v>
          </cell>
          <cell r="M84">
            <v>3586745.7695520003</v>
          </cell>
        </row>
        <row r="85">
          <cell r="A85" t="str">
            <v>License Fees</v>
          </cell>
          <cell r="B85">
            <v>440258.85368499998</v>
          </cell>
          <cell r="C85">
            <v>355368.54535000003</v>
          </cell>
          <cell r="D85">
            <v>491040.03389000002</v>
          </cell>
          <cell r="E85">
            <v>571707.96396000008</v>
          </cell>
          <cell r="F85">
            <v>755548.22675500007</v>
          </cell>
          <cell r="G85">
            <v>312075.80712000001</v>
          </cell>
          <cell r="H85">
            <v>312075.80712000001</v>
          </cell>
          <cell r="I85">
            <v>312075.80712000001</v>
          </cell>
          <cell r="J85">
            <v>312075.80712000001</v>
          </cell>
          <cell r="K85">
            <v>312075.80712000001</v>
          </cell>
          <cell r="L85">
            <v>312075.80712000001</v>
          </cell>
          <cell r="M85">
            <v>485880.20712000004</v>
          </cell>
        </row>
        <row r="86">
          <cell r="A86" t="str">
            <v>IBU field service revenue</v>
          </cell>
          <cell r="B86">
            <v>146311.58896899997</v>
          </cell>
          <cell r="C86">
            <v>118099.92259</v>
          </cell>
          <cell r="D86">
            <v>163187.740586</v>
          </cell>
          <cell r="E86">
            <v>189996.18050399999</v>
          </cell>
          <cell r="F86">
            <v>251091.967087</v>
          </cell>
          <cell r="G86">
            <v>103712.41108799999</v>
          </cell>
          <cell r="H86">
            <v>103712.41108799999</v>
          </cell>
          <cell r="I86">
            <v>103712.41108799999</v>
          </cell>
          <cell r="J86">
            <v>103712.41108799999</v>
          </cell>
          <cell r="K86">
            <v>103712.41108799999</v>
          </cell>
          <cell r="L86">
            <v>103712.41108799999</v>
          </cell>
          <cell r="M86">
            <v>161472.97108799999</v>
          </cell>
        </row>
        <row r="87">
          <cell r="A87" t="str">
            <v>Sales Commission</v>
          </cell>
          <cell r="B87">
            <v>0</v>
          </cell>
          <cell r="C87">
            <v>0</v>
          </cell>
          <cell r="D87">
            <v>0</v>
          </cell>
          <cell r="E87">
            <v>0</v>
          </cell>
          <cell r="F87">
            <v>0</v>
          </cell>
          <cell r="G87">
            <v>0</v>
          </cell>
          <cell r="H87">
            <v>0</v>
          </cell>
          <cell r="I87">
            <v>0</v>
          </cell>
          <cell r="J87">
            <v>0</v>
          </cell>
          <cell r="K87">
            <v>0</v>
          </cell>
          <cell r="L87">
            <v>0</v>
          </cell>
          <cell r="M87">
            <v>0</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CIE Q2 "/>
      <sheetName val="LR(Q2) - 2007"/>
      <sheetName val="CF 31.12.2007"/>
      <sheetName val="CF Work"/>
      <sheetName val="IS"/>
      <sheetName val="BS"/>
      <sheetName val="TB Comprison"/>
      <sheetName val="Borrwings"/>
      <sheetName val="Lease workings"/>
      <sheetName val="Share Premium"/>
      <sheetName val="TB 31.12.2007"/>
      <sheetName val="TB 30.09.2007"/>
      <sheetName val="TB 30.06.2007"/>
      <sheetName val="TB 31.12.2006"/>
      <sheetName val="OS"/>
      <sheetName val="CF"/>
      <sheetName val="CWIP Transfers"/>
      <sheetName val="Manual Ent"/>
      <sheetName val="Journal Entries"/>
      <sheetName val="ESOS Dec"/>
      <sheetName val="NET Inter C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ow r="8">
          <cell r="I8">
            <v>9</v>
          </cell>
        </row>
      </sheetData>
      <sheetData sheetId="3"/>
      <sheetData sheetId="4"/>
      <sheetData sheetId="5"/>
      <sheetData sheetId="6"/>
      <sheetData sheetId="7"/>
      <sheetData sheetId="8"/>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Nine  months ended SF"/>
      <sheetName val="CIE"/>
      <sheetName val="Inter com.BS"/>
      <sheetName val="Inter com.pl"/>
      <sheetName val="Consolidated PL"/>
      <sheetName val="Consolidated BS"/>
      <sheetName val="CF "/>
      <sheetName val="manual adj"/>
      <sheetName val="CF Workings 1"/>
      <sheetName val="DTV Adjustments"/>
      <sheetName val="GW DTV"/>
      <sheetName val="DBN 2008 updated"/>
      <sheetName val="dtv 2008 lates"/>
      <sheetName val="DTV 2008"/>
      <sheetName val="DBN"/>
      <sheetName val="DBN DTV"/>
      <sheetName val="Inter Co., Receivable"/>
      <sheetName val="DBN Adjustments"/>
      <sheetName val="Forex 3Q  08"/>
      <sheetName val="long term"/>
      <sheetName val="short term"/>
      <sheetName val="CF BS"/>
      <sheetName val="CWIP sep 08"/>
      <sheetName val="Summary FA sep 08"/>
      <sheetName val="DBN sep 08"/>
      <sheetName val="DTV Sep - 2008"/>
      <sheetName val="sundry vendor"/>
      <sheetName val="overses paya. as at 30.9.2008"/>
      <sheetName val="BS"/>
      <sheetName val="esos"/>
      <sheetName val="IS"/>
      <sheetName val="TB Comprison"/>
      <sheetName val="TB 30.9.2008"/>
      <sheetName val="EPS computation 2008 - Sep"/>
      <sheetName val="Comparative sep 07"/>
      <sheetName val="Forex  07"/>
      <sheetName val="Dial_Share_Data_30-09-2008_01-0"/>
      <sheetName val="ESOS year to date"/>
      <sheetName val="TB 30 06 20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3">
          <cell r="M3">
            <v>-3675.43</v>
          </cell>
        </row>
        <row r="4">
          <cell r="M4">
            <v>-3675.43</v>
          </cell>
        </row>
        <row r="5">
          <cell r="M5">
            <v>12488447.109999999</v>
          </cell>
        </row>
        <row r="6">
          <cell r="M6">
            <v>12225417.07</v>
          </cell>
        </row>
        <row r="7">
          <cell r="M7">
            <v>-12488447.109999999</v>
          </cell>
        </row>
        <row r="8">
          <cell r="M8">
            <v>217037813.02000001</v>
          </cell>
        </row>
        <row r="9">
          <cell r="M9">
            <v>-12225417.09</v>
          </cell>
        </row>
        <row r="10">
          <cell r="M10">
            <v>-217037813.03999999</v>
          </cell>
        </row>
        <row r="11">
          <cell r="M11">
            <v>-3.9999991655349731E-2</v>
          </cell>
        </row>
        <row r="12">
          <cell r="M12">
            <v>18109848.920000002</v>
          </cell>
        </row>
        <row r="13">
          <cell r="M13">
            <v>-18151269.559999999</v>
          </cell>
        </row>
        <row r="14">
          <cell r="M14">
            <v>-11427040.6</v>
          </cell>
        </row>
        <row r="15">
          <cell r="M15">
            <v>-11468461.239999996</v>
          </cell>
        </row>
        <row r="16">
          <cell r="M16">
            <v>-48398</v>
          </cell>
        </row>
        <row r="17">
          <cell r="M17">
            <v>3820.22</v>
          </cell>
        </row>
        <row r="18">
          <cell r="M18">
            <v>-1284327.6000000001</v>
          </cell>
        </row>
        <row r="19">
          <cell r="M19">
            <v>-3210819</v>
          </cell>
        </row>
        <row r="20">
          <cell r="M20">
            <v>-5650914.75</v>
          </cell>
        </row>
        <row r="21">
          <cell r="M21">
            <v>4773112.1900000004</v>
          </cell>
        </row>
        <row r="22">
          <cell r="M22">
            <v>12156152.66</v>
          </cell>
        </row>
        <row r="23">
          <cell r="M23">
            <v>3150</v>
          </cell>
        </row>
        <row r="24">
          <cell r="M24">
            <v>28437.42</v>
          </cell>
        </row>
        <row r="25">
          <cell r="M25">
            <v>-11452434.5</v>
          </cell>
        </row>
        <row r="26">
          <cell r="M26">
            <v>-7754653.2300000004</v>
          </cell>
        </row>
        <row r="27">
          <cell r="M27">
            <v>-7466490</v>
          </cell>
        </row>
        <row r="28">
          <cell r="M28">
            <v>258000</v>
          </cell>
        </row>
        <row r="29">
          <cell r="M29">
            <v>-10487647.199999999</v>
          </cell>
        </row>
        <row r="30">
          <cell r="M30">
            <v>-56779066.030000001</v>
          </cell>
        </row>
        <row r="31">
          <cell r="M31">
            <v>78094588.650000006</v>
          </cell>
        </row>
        <row r="32">
          <cell r="M32">
            <v>-10047720</v>
          </cell>
        </row>
        <row r="33">
          <cell r="M33">
            <v>900</v>
          </cell>
        </row>
        <row r="34">
          <cell r="M34">
            <v>8809213.5</v>
          </cell>
        </row>
        <row r="35">
          <cell r="M35">
            <v>20708401.800000001</v>
          </cell>
        </row>
        <row r="36">
          <cell r="M36">
            <v>11494757</v>
          </cell>
        </row>
        <row r="37">
          <cell r="M37">
            <v>16938.439999999999</v>
          </cell>
        </row>
        <row r="38">
          <cell r="M38">
            <v>19437.919999999998</v>
          </cell>
        </row>
        <row r="39">
          <cell r="M39">
            <v>19932.169999999998</v>
          </cell>
        </row>
        <row r="40">
          <cell r="M40">
            <v>10270948.699999999</v>
          </cell>
        </row>
        <row r="41">
          <cell r="M41">
            <v>61108.19</v>
          </cell>
        </row>
        <row r="42">
          <cell r="M42">
            <v>4150</v>
          </cell>
        </row>
        <row r="43">
          <cell r="M43">
            <v>3868.8</v>
          </cell>
        </row>
        <row r="44">
          <cell r="M44">
            <v>44055.01</v>
          </cell>
        </row>
        <row r="45">
          <cell r="M45">
            <v>-1345039.92</v>
          </cell>
        </row>
        <row r="46">
          <cell r="M46">
            <v>-4643267.2</v>
          </cell>
        </row>
        <row r="47">
          <cell r="M47">
            <v>-4986101.25</v>
          </cell>
        </row>
        <row r="48">
          <cell r="M48">
            <v>-9156138.5600000005</v>
          </cell>
        </row>
        <row r="49">
          <cell r="M49">
            <v>-3549975</v>
          </cell>
        </row>
        <row r="50">
          <cell r="M50">
            <v>3549975</v>
          </cell>
        </row>
        <row r="51">
          <cell r="M51">
            <v>-3471421.8</v>
          </cell>
        </row>
        <row r="52">
          <cell r="M52">
            <v>-3591126</v>
          </cell>
        </row>
        <row r="53">
          <cell r="M53">
            <v>-870208</v>
          </cell>
        </row>
        <row r="54">
          <cell r="M54">
            <v>-870208</v>
          </cell>
        </row>
        <row r="55">
          <cell r="M55">
            <v>-978984</v>
          </cell>
        </row>
        <row r="56">
          <cell r="M56">
            <v>-556000</v>
          </cell>
        </row>
        <row r="57">
          <cell r="M57">
            <v>-1087.76</v>
          </cell>
        </row>
        <row r="58">
          <cell r="M58">
            <v>-773280</v>
          </cell>
        </row>
        <row r="59">
          <cell r="M59">
            <v>1345639.8700000215</v>
          </cell>
        </row>
        <row r="60">
          <cell r="M60">
            <v>1066832.55</v>
          </cell>
        </row>
        <row r="61">
          <cell r="M61">
            <v>1066832.55</v>
          </cell>
        </row>
        <row r="62">
          <cell r="M62">
            <v>1315853.4099999999</v>
          </cell>
        </row>
        <row r="63">
          <cell r="M63">
            <v>-433448.66</v>
          </cell>
        </row>
        <row r="64">
          <cell r="M64">
            <v>570091.5</v>
          </cell>
        </row>
        <row r="65">
          <cell r="M65">
            <v>14178780</v>
          </cell>
        </row>
        <row r="66">
          <cell r="M66">
            <v>190117.75</v>
          </cell>
        </row>
        <row r="67">
          <cell r="M67">
            <v>-1872385</v>
          </cell>
        </row>
        <row r="68">
          <cell r="M68">
            <v>43105110</v>
          </cell>
        </row>
        <row r="69">
          <cell r="M69">
            <v>1164499.5</v>
          </cell>
        </row>
        <row r="70">
          <cell r="M70">
            <v>108106.13</v>
          </cell>
        </row>
        <row r="71">
          <cell r="M71">
            <v>84879780</v>
          </cell>
        </row>
        <row r="72">
          <cell r="M72">
            <v>-140108220</v>
          </cell>
        </row>
        <row r="73">
          <cell r="M73">
            <v>3098284.6299999952</v>
          </cell>
        </row>
        <row r="74">
          <cell r="M74">
            <v>1120822</v>
          </cell>
        </row>
        <row r="75">
          <cell r="M75">
            <v>2124664</v>
          </cell>
        </row>
        <row r="76">
          <cell r="M76">
            <v>900</v>
          </cell>
        </row>
        <row r="77">
          <cell r="M77">
            <v>310585.05</v>
          </cell>
        </row>
        <row r="78">
          <cell r="M78">
            <v>310585.05</v>
          </cell>
        </row>
        <row r="79">
          <cell r="M79">
            <v>3945385.9</v>
          </cell>
        </row>
        <row r="80">
          <cell r="M80">
            <v>245106.45</v>
          </cell>
        </row>
        <row r="81">
          <cell r="M81">
            <v>306394.46000000002</v>
          </cell>
        </row>
        <row r="82">
          <cell r="M82">
            <v>7719188.3399999999</v>
          </cell>
        </row>
        <row r="83">
          <cell r="M83">
            <v>11935.08</v>
          </cell>
        </row>
        <row r="84">
          <cell r="M84">
            <v>226331.2</v>
          </cell>
        </row>
        <row r="85">
          <cell r="M85">
            <v>45307.85</v>
          </cell>
        </row>
        <row r="86">
          <cell r="M86">
            <v>559423.66</v>
          </cell>
        </row>
        <row r="87">
          <cell r="M87">
            <v>226539.23</v>
          </cell>
        </row>
        <row r="88">
          <cell r="M88">
            <v>226539.23</v>
          </cell>
        </row>
        <row r="89">
          <cell r="M89">
            <v>45307.85</v>
          </cell>
        </row>
        <row r="90">
          <cell r="M90">
            <v>226539.23</v>
          </cell>
        </row>
        <row r="91">
          <cell r="M91">
            <v>45307.85</v>
          </cell>
        </row>
        <row r="92">
          <cell r="M92">
            <v>557929.76</v>
          </cell>
        </row>
        <row r="93">
          <cell r="M93">
            <v>151496.54</v>
          </cell>
        </row>
        <row r="94">
          <cell r="M94">
            <v>557929.76</v>
          </cell>
        </row>
        <row r="95">
          <cell r="M95">
            <v>748010.49</v>
          </cell>
        </row>
        <row r="96">
          <cell r="M96">
            <v>605997.93000000005</v>
          </cell>
        </row>
        <row r="97">
          <cell r="M97">
            <v>605997.93000000005</v>
          </cell>
        </row>
        <row r="98">
          <cell r="M98">
            <v>1143438</v>
          </cell>
        </row>
        <row r="99">
          <cell r="M99">
            <v>1125702</v>
          </cell>
        </row>
        <row r="100">
          <cell r="M100">
            <v>1143438</v>
          </cell>
        </row>
        <row r="101">
          <cell r="M101">
            <v>525839</v>
          </cell>
        </row>
        <row r="102">
          <cell r="M102">
            <v>900</v>
          </cell>
        </row>
        <row r="103">
          <cell r="M103">
            <v>2618655</v>
          </cell>
        </row>
        <row r="104">
          <cell r="M104">
            <v>900</v>
          </cell>
        </row>
        <row r="105">
          <cell r="M105">
            <v>71736.600000000006</v>
          </cell>
        </row>
        <row r="106">
          <cell r="M106">
            <v>135513.54999999999</v>
          </cell>
        </row>
        <row r="107">
          <cell r="M107">
            <v>2400</v>
          </cell>
        </row>
        <row r="108">
          <cell r="M108">
            <v>136540.96</v>
          </cell>
        </row>
        <row r="109">
          <cell r="M109">
            <v>900</v>
          </cell>
        </row>
        <row r="110">
          <cell r="M110">
            <v>673104.79</v>
          </cell>
        </row>
        <row r="111">
          <cell r="M111">
            <v>144683.88</v>
          </cell>
        </row>
        <row r="112">
          <cell r="M112">
            <v>6490.64</v>
          </cell>
        </row>
        <row r="113">
          <cell r="M113">
            <v>3884182.45</v>
          </cell>
        </row>
        <row r="114">
          <cell r="M114">
            <v>59960.44</v>
          </cell>
        </row>
        <row r="115">
          <cell r="M115">
            <v>673320.53</v>
          </cell>
        </row>
        <row r="116">
          <cell r="M116">
            <v>673320.53</v>
          </cell>
        </row>
        <row r="117">
          <cell r="M117">
            <v>673320.53</v>
          </cell>
        </row>
        <row r="118">
          <cell r="M118">
            <v>557416.06000000006</v>
          </cell>
        </row>
        <row r="119">
          <cell r="M119">
            <v>557416.06000000006</v>
          </cell>
        </row>
        <row r="120">
          <cell r="M120">
            <v>557416.06000000006</v>
          </cell>
        </row>
        <row r="121">
          <cell r="M121">
            <v>557416.06000000006</v>
          </cell>
        </row>
        <row r="122">
          <cell r="M122">
            <v>557416.06000000006</v>
          </cell>
        </row>
        <row r="123">
          <cell r="M123">
            <v>557416.06000000006</v>
          </cell>
        </row>
        <row r="124">
          <cell r="M124">
            <v>150951.65</v>
          </cell>
        </row>
        <row r="125">
          <cell r="M125">
            <v>743242.73</v>
          </cell>
        </row>
        <row r="126">
          <cell r="M126">
            <v>81148.13</v>
          </cell>
        </row>
        <row r="127">
          <cell r="M127">
            <v>10432631.300000001</v>
          </cell>
        </row>
        <row r="128">
          <cell r="M128">
            <v>401298.33</v>
          </cell>
        </row>
        <row r="129">
          <cell r="M129">
            <v>81789.789999999994</v>
          </cell>
        </row>
        <row r="130">
          <cell r="M130">
            <v>80289.789999999994</v>
          </cell>
        </row>
        <row r="131">
          <cell r="M131">
            <v>10548398.9</v>
          </cell>
        </row>
        <row r="132">
          <cell r="M132">
            <v>319023.90000000002</v>
          </cell>
        </row>
        <row r="133">
          <cell r="M133">
            <v>397804.88</v>
          </cell>
        </row>
        <row r="134">
          <cell r="M134">
            <v>397804.88</v>
          </cell>
        </row>
        <row r="135">
          <cell r="M135">
            <v>397804.88</v>
          </cell>
        </row>
        <row r="136">
          <cell r="M136">
            <v>82930.509999999995</v>
          </cell>
        </row>
        <row r="137">
          <cell r="M137">
            <v>5951226</v>
          </cell>
        </row>
        <row r="138">
          <cell r="M138">
            <v>2400</v>
          </cell>
        </row>
        <row r="139">
          <cell r="M139">
            <v>8993.59</v>
          </cell>
        </row>
        <row r="140">
          <cell r="M140">
            <v>900</v>
          </cell>
        </row>
        <row r="141">
          <cell r="M141">
            <v>9157.98</v>
          </cell>
        </row>
        <row r="142">
          <cell r="M142">
            <v>27662894.010000002</v>
          </cell>
        </row>
        <row r="143">
          <cell r="M143">
            <v>4329888</v>
          </cell>
        </row>
        <row r="144">
          <cell r="M144">
            <v>3822237.14</v>
          </cell>
        </row>
        <row r="145">
          <cell r="M145">
            <v>11022.78</v>
          </cell>
        </row>
        <row r="146">
          <cell r="M146">
            <v>15393.71</v>
          </cell>
        </row>
        <row r="147">
          <cell r="M147">
            <v>10484191.449999999</v>
          </cell>
        </row>
        <row r="148">
          <cell r="M148">
            <v>10542075.25</v>
          </cell>
        </row>
        <row r="149">
          <cell r="M149">
            <v>4150</v>
          </cell>
        </row>
        <row r="150">
          <cell r="M150">
            <v>4150</v>
          </cell>
        </row>
        <row r="151">
          <cell r="M151">
            <v>3650</v>
          </cell>
        </row>
        <row r="152">
          <cell r="M152">
            <v>4150</v>
          </cell>
        </row>
        <row r="153">
          <cell r="M153">
            <v>611337.80000000005</v>
          </cell>
        </row>
        <row r="154">
          <cell r="M154">
            <v>4150</v>
          </cell>
        </row>
        <row r="155">
          <cell r="M155">
            <v>16891.22</v>
          </cell>
        </row>
        <row r="156">
          <cell r="M156">
            <v>4150</v>
          </cell>
        </row>
        <row r="157">
          <cell r="M157">
            <v>16891.22</v>
          </cell>
        </row>
        <row r="158">
          <cell r="M158">
            <v>21418.080000000002</v>
          </cell>
        </row>
        <row r="159">
          <cell r="M159">
            <v>21418.080000000002</v>
          </cell>
        </row>
        <row r="160">
          <cell r="M160">
            <v>4150</v>
          </cell>
        </row>
        <row r="161">
          <cell r="M161">
            <v>4150</v>
          </cell>
        </row>
        <row r="162">
          <cell r="M162">
            <v>16891.22</v>
          </cell>
        </row>
        <row r="163">
          <cell r="M163">
            <v>21418.080000000002</v>
          </cell>
        </row>
        <row r="164">
          <cell r="M164">
            <v>16891.22</v>
          </cell>
        </row>
        <row r="165">
          <cell r="M165">
            <v>21418.080000000002</v>
          </cell>
        </row>
        <row r="166">
          <cell r="M166">
            <v>21418.080000000002</v>
          </cell>
        </row>
        <row r="167">
          <cell r="M167">
            <v>4150</v>
          </cell>
        </row>
        <row r="168">
          <cell r="M168">
            <v>129995.86</v>
          </cell>
        </row>
        <row r="169">
          <cell r="M169">
            <v>76579.91</v>
          </cell>
        </row>
        <row r="170">
          <cell r="M170">
            <v>8205195.3499999996</v>
          </cell>
        </row>
        <row r="171">
          <cell r="M171">
            <v>30849.38</v>
          </cell>
        </row>
        <row r="172">
          <cell r="M172">
            <v>900</v>
          </cell>
        </row>
        <row r="173">
          <cell r="M173">
            <v>14915.04</v>
          </cell>
        </row>
        <row r="174">
          <cell r="M174">
            <v>30849.38</v>
          </cell>
        </row>
        <row r="175">
          <cell r="M175">
            <v>30849.38</v>
          </cell>
        </row>
        <row r="176">
          <cell r="M176">
            <v>4004734.7</v>
          </cell>
        </row>
        <row r="177">
          <cell r="M177">
            <v>7785550.7000000002</v>
          </cell>
        </row>
        <row r="178">
          <cell r="M178">
            <v>-849607</v>
          </cell>
        </row>
        <row r="179">
          <cell r="M179">
            <v>-2573598</v>
          </cell>
        </row>
        <row r="180">
          <cell r="M180">
            <v>257359.8</v>
          </cell>
        </row>
        <row r="181">
          <cell r="M181">
            <v>257359.8</v>
          </cell>
        </row>
        <row r="182">
          <cell r="M182">
            <v>2152028.63</v>
          </cell>
        </row>
        <row r="183">
          <cell r="M183">
            <v>1571722.65</v>
          </cell>
        </row>
        <row r="184">
          <cell r="M184">
            <v>287787.5</v>
          </cell>
        </row>
        <row r="185">
          <cell r="M185">
            <v>287787.5</v>
          </cell>
        </row>
        <row r="186">
          <cell r="M186">
            <v>1438937.5</v>
          </cell>
        </row>
        <row r="187">
          <cell r="M187">
            <v>276149.5</v>
          </cell>
        </row>
        <row r="188">
          <cell r="M188">
            <v>276149.5</v>
          </cell>
        </row>
        <row r="189">
          <cell r="M189">
            <v>1380747.5</v>
          </cell>
        </row>
        <row r="190">
          <cell r="M190">
            <v>1380747.5</v>
          </cell>
        </row>
        <row r="191">
          <cell r="M191">
            <v>-6263794.3200000003</v>
          </cell>
        </row>
        <row r="192">
          <cell r="M192">
            <v>-229218</v>
          </cell>
        </row>
        <row r="193">
          <cell r="M193">
            <v>-6176188</v>
          </cell>
        </row>
        <row r="194">
          <cell r="M194">
            <v>-6176188</v>
          </cell>
        </row>
        <row r="195">
          <cell r="M195">
            <v>-6176188</v>
          </cell>
        </row>
        <row r="196">
          <cell r="M196">
            <v>-4317752</v>
          </cell>
        </row>
        <row r="197">
          <cell r="M197">
            <v>-4317752</v>
          </cell>
        </row>
        <row r="198">
          <cell r="M198">
            <v>-4317752</v>
          </cell>
        </row>
        <row r="199">
          <cell r="M199">
            <v>-6176188</v>
          </cell>
        </row>
        <row r="200">
          <cell r="M200">
            <v>-3980078.9</v>
          </cell>
        </row>
        <row r="201">
          <cell r="M201">
            <v>-3980078.9</v>
          </cell>
        </row>
        <row r="202">
          <cell r="M202">
            <v>-3980078.9</v>
          </cell>
        </row>
        <row r="203">
          <cell r="M203">
            <v>-3980078.9</v>
          </cell>
        </row>
        <row r="204">
          <cell r="M204">
            <v>-7739870.9000000004</v>
          </cell>
        </row>
        <row r="205">
          <cell r="M205">
            <v>-7739870.9000000004</v>
          </cell>
        </row>
        <row r="206">
          <cell r="M206">
            <v>-10351552.9</v>
          </cell>
        </row>
        <row r="207">
          <cell r="M207">
            <v>-10351552.9</v>
          </cell>
        </row>
        <row r="208">
          <cell r="M208">
            <v>1946893.8</v>
          </cell>
        </row>
        <row r="209">
          <cell r="M209">
            <v>57888113.119999975</v>
          </cell>
        </row>
        <row r="210">
          <cell r="M210">
            <v>-13931733.25</v>
          </cell>
        </row>
        <row r="211">
          <cell r="M211">
            <v>11741850</v>
          </cell>
        </row>
        <row r="212">
          <cell r="M212">
            <v>-11720025</v>
          </cell>
        </row>
        <row r="213">
          <cell r="M213">
            <v>-16095000</v>
          </cell>
        </row>
        <row r="214">
          <cell r="M214">
            <v>1253920</v>
          </cell>
        </row>
        <row r="215">
          <cell r="M215">
            <v>36362190.630000003</v>
          </cell>
        </row>
        <row r="216">
          <cell r="M216">
            <v>12285</v>
          </cell>
        </row>
        <row r="217">
          <cell r="M217">
            <v>859218.75</v>
          </cell>
        </row>
        <row r="218">
          <cell r="M218">
            <v>24723.03</v>
          </cell>
        </row>
        <row r="219">
          <cell r="M219">
            <v>-3892000</v>
          </cell>
        </row>
        <row r="220">
          <cell r="M220">
            <v>-7211569.8200000003</v>
          </cell>
        </row>
        <row r="221">
          <cell r="M221">
            <v>-3605779.53</v>
          </cell>
        </row>
        <row r="222">
          <cell r="M222">
            <v>-3605779.53</v>
          </cell>
        </row>
        <row r="223">
          <cell r="M223">
            <v>-19800000</v>
          </cell>
        </row>
        <row r="224">
          <cell r="M224">
            <v>-15641250</v>
          </cell>
        </row>
        <row r="225">
          <cell r="M225">
            <v>4053280</v>
          </cell>
        </row>
        <row r="226">
          <cell r="M226">
            <v>-4042000</v>
          </cell>
        </row>
        <row r="227">
          <cell r="M227">
            <v>-45237669.719999999</v>
          </cell>
        </row>
        <row r="228">
          <cell r="M228">
            <v>-4950000</v>
          </cell>
        </row>
        <row r="229">
          <cell r="M229">
            <v>6330820</v>
          </cell>
        </row>
        <row r="230">
          <cell r="M230">
            <v>-1678170</v>
          </cell>
        </row>
        <row r="231">
          <cell r="M231">
            <v>4950000</v>
          </cell>
        </row>
        <row r="232">
          <cell r="M232">
            <v>-1344687.5</v>
          </cell>
        </row>
        <row r="233">
          <cell r="M233">
            <v>3307962.5</v>
          </cell>
        </row>
        <row r="234">
          <cell r="M234">
            <v>-394858</v>
          </cell>
        </row>
        <row r="235">
          <cell r="M235">
            <v>394858</v>
          </cell>
        </row>
        <row r="236">
          <cell r="M236">
            <v>494438.40000000002</v>
          </cell>
        </row>
        <row r="237">
          <cell r="M237">
            <v>-510105.59999999998</v>
          </cell>
        </row>
        <row r="238">
          <cell r="M238">
            <v>-15667.199999999953</v>
          </cell>
        </row>
        <row r="239">
          <cell r="M239">
            <v>64732965.210000001</v>
          </cell>
        </row>
        <row r="240">
          <cell r="M240">
            <v>125081.03</v>
          </cell>
        </row>
        <row r="241">
          <cell r="M241">
            <v>338399.75</v>
          </cell>
        </row>
        <row r="242">
          <cell r="M242">
            <v>93321.24</v>
          </cell>
        </row>
        <row r="243">
          <cell r="M243">
            <v>1682584.29</v>
          </cell>
        </row>
        <row r="244">
          <cell r="M244">
            <v>-4214585.9000000004</v>
          </cell>
        </row>
        <row r="245">
          <cell r="M245">
            <v>-4027334.5</v>
          </cell>
        </row>
        <row r="246">
          <cell r="M246">
            <v>-19956.5</v>
          </cell>
        </row>
        <row r="247">
          <cell r="M247">
            <v>3150</v>
          </cell>
        </row>
        <row r="248">
          <cell r="M248">
            <v>3150</v>
          </cell>
        </row>
        <row r="249">
          <cell r="M249">
            <v>3150</v>
          </cell>
        </row>
        <row r="250">
          <cell r="M250">
            <v>3150</v>
          </cell>
        </row>
        <row r="251">
          <cell r="M251">
            <v>3150</v>
          </cell>
        </row>
        <row r="252">
          <cell r="M252">
            <v>3150</v>
          </cell>
        </row>
        <row r="253">
          <cell r="M253">
            <v>3150</v>
          </cell>
        </row>
        <row r="254">
          <cell r="M254">
            <v>3150</v>
          </cell>
        </row>
        <row r="255">
          <cell r="M255">
            <v>3150</v>
          </cell>
        </row>
        <row r="256">
          <cell r="M256">
            <v>3150</v>
          </cell>
        </row>
        <row r="257">
          <cell r="M257">
            <v>900</v>
          </cell>
        </row>
        <row r="258">
          <cell r="M258">
            <v>900</v>
          </cell>
        </row>
        <row r="259">
          <cell r="M259">
            <v>900</v>
          </cell>
        </row>
        <row r="260">
          <cell r="M260">
            <v>900</v>
          </cell>
        </row>
        <row r="261">
          <cell r="M261">
            <v>21371475.5</v>
          </cell>
        </row>
        <row r="262">
          <cell r="M262">
            <v>338639.29</v>
          </cell>
        </row>
        <row r="263">
          <cell r="M263">
            <v>9304256.3800000008</v>
          </cell>
        </row>
        <row r="264">
          <cell r="M264">
            <v>25881856.260000002</v>
          </cell>
        </row>
        <row r="265">
          <cell r="M265">
            <v>3917927.65</v>
          </cell>
        </row>
        <row r="266">
          <cell r="M266">
            <v>8168920.4400000004</v>
          </cell>
        </row>
        <row r="267">
          <cell r="M267">
            <v>18323845.370000001</v>
          </cell>
        </row>
        <row r="268">
          <cell r="M268">
            <v>4043242.24</v>
          </cell>
        </row>
        <row r="269">
          <cell r="M269">
            <v>-2210363.92</v>
          </cell>
        </row>
        <row r="270">
          <cell r="M270">
            <v>2035942.06</v>
          </cell>
        </row>
        <row r="271">
          <cell r="M271">
            <v>-19370316</v>
          </cell>
        </row>
        <row r="272">
          <cell r="M272">
            <v>30081.85</v>
          </cell>
        </row>
        <row r="273">
          <cell r="M273">
            <v>24601.65</v>
          </cell>
        </row>
        <row r="274">
          <cell r="M274">
            <v>30081.85</v>
          </cell>
        </row>
        <row r="275">
          <cell r="M275">
            <v>30081.85</v>
          </cell>
        </row>
        <row r="276">
          <cell r="M276">
            <v>-13058640</v>
          </cell>
        </row>
        <row r="277">
          <cell r="M277">
            <v>9302010</v>
          </cell>
        </row>
        <row r="278">
          <cell r="M278">
            <v>-1742653.07</v>
          </cell>
        </row>
        <row r="279">
          <cell r="M279">
            <v>10430.68</v>
          </cell>
        </row>
        <row r="280">
          <cell r="M280">
            <v>30977.4</v>
          </cell>
        </row>
        <row r="281">
          <cell r="M281">
            <v>35802.86</v>
          </cell>
        </row>
        <row r="282">
          <cell r="M282">
            <v>23431734</v>
          </cell>
        </row>
        <row r="283">
          <cell r="M283">
            <v>-5843756</v>
          </cell>
        </row>
        <row r="284">
          <cell r="M284">
            <v>-9979900</v>
          </cell>
        </row>
        <row r="285">
          <cell r="M285">
            <v>311932.46999999997</v>
          </cell>
        </row>
        <row r="286">
          <cell r="M286">
            <v>45474.38</v>
          </cell>
        </row>
        <row r="287">
          <cell r="M287">
            <v>18525</v>
          </cell>
        </row>
        <row r="288">
          <cell r="M288">
            <v>13483650</v>
          </cell>
        </row>
        <row r="289">
          <cell r="M289">
            <v>35013206.25</v>
          </cell>
        </row>
        <row r="290">
          <cell r="M290">
            <v>127548.76</v>
          </cell>
        </row>
        <row r="291">
          <cell r="M291">
            <v>25844868.75</v>
          </cell>
        </row>
        <row r="292">
          <cell r="M292">
            <v>35759843.75</v>
          </cell>
        </row>
        <row r="293">
          <cell r="M293">
            <v>35922156.25</v>
          </cell>
        </row>
        <row r="294">
          <cell r="M294">
            <v>-5832894</v>
          </cell>
        </row>
        <row r="295">
          <cell r="M295">
            <v>-5832894</v>
          </cell>
        </row>
        <row r="296">
          <cell r="M296">
            <v>-5832894</v>
          </cell>
        </row>
        <row r="297">
          <cell r="M297">
            <v>-5832894</v>
          </cell>
        </row>
        <row r="298">
          <cell r="M298">
            <v>-5832894</v>
          </cell>
        </row>
        <row r="299">
          <cell r="M299">
            <v>34103649</v>
          </cell>
        </row>
        <row r="300">
          <cell r="M300">
            <v>-5832894</v>
          </cell>
        </row>
        <row r="301">
          <cell r="M301">
            <v>5643867</v>
          </cell>
        </row>
        <row r="302">
          <cell r="M302">
            <v>7210659.5</v>
          </cell>
        </row>
        <row r="303">
          <cell r="M303">
            <v>43971.07</v>
          </cell>
        </row>
        <row r="304">
          <cell r="M304">
            <v>10430.68</v>
          </cell>
        </row>
        <row r="305">
          <cell r="M305">
            <v>-1626866.2</v>
          </cell>
        </row>
        <row r="306">
          <cell r="M306">
            <v>-9979900</v>
          </cell>
        </row>
        <row r="307">
          <cell r="M307">
            <v>116575.73</v>
          </cell>
        </row>
        <row r="308">
          <cell r="M308">
            <v>117446</v>
          </cell>
        </row>
        <row r="309">
          <cell r="M309">
            <v>-5843756</v>
          </cell>
        </row>
        <row r="310">
          <cell r="M310">
            <v>-17514975</v>
          </cell>
        </row>
        <row r="311">
          <cell r="M311">
            <v>3355606.25</v>
          </cell>
        </row>
        <row r="312">
          <cell r="M312">
            <v>15540438.380000001</v>
          </cell>
        </row>
        <row r="313">
          <cell r="M313">
            <v>5920165.5499999998</v>
          </cell>
        </row>
        <row r="314">
          <cell r="M314">
            <v>34018.120000000003</v>
          </cell>
        </row>
        <row r="315">
          <cell r="M315">
            <v>-11617863.5</v>
          </cell>
        </row>
        <row r="316">
          <cell r="M316">
            <v>18323845.370000001</v>
          </cell>
        </row>
        <row r="317">
          <cell r="M317">
            <v>4225320</v>
          </cell>
        </row>
        <row r="318">
          <cell r="M318">
            <v>13425000</v>
          </cell>
        </row>
        <row r="319">
          <cell r="M319">
            <v>9753768.6999999993</v>
          </cell>
        </row>
        <row r="320">
          <cell r="M320">
            <v>4568201</v>
          </cell>
        </row>
        <row r="321">
          <cell r="M321">
            <v>4000593.54</v>
          </cell>
        </row>
        <row r="322">
          <cell r="M322">
            <v>879216.42</v>
          </cell>
        </row>
        <row r="323">
          <cell r="M323">
            <v>24854556.460000001</v>
          </cell>
        </row>
        <row r="324">
          <cell r="M324">
            <v>-4576707.9000000004</v>
          </cell>
        </row>
        <row r="325">
          <cell r="M325">
            <v>23160013.469999999</v>
          </cell>
        </row>
        <row r="326">
          <cell r="M326">
            <v>23213181.550000001</v>
          </cell>
        </row>
        <row r="327">
          <cell r="M327">
            <v>10427311.84</v>
          </cell>
        </row>
        <row r="328">
          <cell r="M328">
            <v>13042327.609999999</v>
          </cell>
        </row>
        <row r="329">
          <cell r="M329">
            <v>21.48</v>
          </cell>
        </row>
        <row r="330">
          <cell r="M330">
            <v>-13799700</v>
          </cell>
        </row>
        <row r="331">
          <cell r="M331">
            <v>-71075567.359999999</v>
          </cell>
        </row>
        <row r="332">
          <cell r="M332">
            <v>84796387</v>
          </cell>
        </row>
        <row r="333">
          <cell r="M333">
            <v>-120593715</v>
          </cell>
        </row>
        <row r="334">
          <cell r="M334">
            <v>9583787.5299999993</v>
          </cell>
        </row>
        <row r="335">
          <cell r="M335">
            <v>11688604.91</v>
          </cell>
        </row>
        <row r="336">
          <cell r="M336">
            <v>21738.94</v>
          </cell>
        </row>
        <row r="337">
          <cell r="M337">
            <v>337463.8</v>
          </cell>
        </row>
        <row r="338">
          <cell r="M338">
            <v>900</v>
          </cell>
        </row>
        <row r="339">
          <cell r="M339">
            <v>6195900</v>
          </cell>
        </row>
        <row r="340">
          <cell r="M340">
            <v>1339148.3700000001</v>
          </cell>
        </row>
        <row r="341">
          <cell r="M341">
            <v>1339148.3700000001</v>
          </cell>
        </row>
        <row r="342">
          <cell r="M342">
            <v>1339148.3700000001</v>
          </cell>
        </row>
        <row r="343">
          <cell r="M343">
            <v>1672437.23</v>
          </cell>
        </row>
        <row r="344">
          <cell r="M344">
            <v>1672437.23</v>
          </cell>
        </row>
        <row r="345">
          <cell r="M345">
            <v>1672437.23</v>
          </cell>
        </row>
        <row r="346">
          <cell r="M346">
            <v>2089946.27</v>
          </cell>
        </row>
        <row r="347">
          <cell r="M347">
            <v>1672437.23</v>
          </cell>
        </row>
        <row r="348">
          <cell r="M348">
            <v>1672437.23</v>
          </cell>
        </row>
        <row r="349">
          <cell r="M349">
            <v>6533.17</v>
          </cell>
        </row>
        <row r="350">
          <cell r="M350">
            <v>3876332.9</v>
          </cell>
        </row>
        <row r="351">
          <cell r="M351">
            <v>900</v>
          </cell>
        </row>
        <row r="352">
          <cell r="M352">
            <v>6533.17</v>
          </cell>
        </row>
        <row r="353">
          <cell r="M353">
            <v>3876332.9</v>
          </cell>
        </row>
        <row r="354">
          <cell r="M354">
            <v>6535.51</v>
          </cell>
        </row>
        <row r="355">
          <cell r="M355">
            <v>3876332.9</v>
          </cell>
        </row>
        <row r="356">
          <cell r="M356">
            <v>6535.51</v>
          </cell>
        </row>
        <row r="357">
          <cell r="M357">
            <v>3876332.9</v>
          </cell>
        </row>
        <row r="358">
          <cell r="M358">
            <v>3876332.9</v>
          </cell>
        </row>
        <row r="359">
          <cell r="M359">
            <v>6535.51</v>
          </cell>
        </row>
        <row r="360">
          <cell r="M360">
            <v>17295</v>
          </cell>
        </row>
        <row r="361">
          <cell r="M361">
            <v>-46963.09</v>
          </cell>
        </row>
        <row r="362">
          <cell r="M362">
            <v>6535.51</v>
          </cell>
        </row>
        <row r="363">
          <cell r="M363">
            <v>3876332.9</v>
          </cell>
        </row>
        <row r="364">
          <cell r="M364">
            <v>6533.17</v>
          </cell>
        </row>
        <row r="365">
          <cell r="M365">
            <v>3876332.9</v>
          </cell>
        </row>
        <row r="366">
          <cell r="M366">
            <v>1699620.77</v>
          </cell>
        </row>
        <row r="367">
          <cell r="M367">
            <v>17053024.5</v>
          </cell>
        </row>
        <row r="368">
          <cell r="M368">
            <v>21878436</v>
          </cell>
        </row>
        <row r="369">
          <cell r="M369">
            <v>91691088</v>
          </cell>
        </row>
        <row r="370">
          <cell r="M370">
            <v>24084.6</v>
          </cell>
        </row>
        <row r="371">
          <cell r="M371">
            <v>17909214.039999999</v>
          </cell>
        </row>
        <row r="372">
          <cell r="M372">
            <v>13209.98</v>
          </cell>
        </row>
        <row r="373">
          <cell r="M373">
            <v>9279838.2799999993</v>
          </cell>
        </row>
        <row r="374">
          <cell r="M374">
            <v>24094.2</v>
          </cell>
        </row>
        <row r="375">
          <cell r="M375">
            <v>18014944.670000002</v>
          </cell>
        </row>
        <row r="376">
          <cell r="M376">
            <v>20141469.02</v>
          </cell>
        </row>
        <row r="377">
          <cell r="M377">
            <v>11668404.699999999</v>
          </cell>
        </row>
        <row r="378">
          <cell r="M378">
            <v>17892768.34</v>
          </cell>
        </row>
        <row r="379">
          <cell r="M379">
            <v>15213955.380000001</v>
          </cell>
        </row>
        <row r="380">
          <cell r="M380">
            <v>900</v>
          </cell>
        </row>
        <row r="381">
          <cell r="M381">
            <v>3150</v>
          </cell>
        </row>
        <row r="382">
          <cell r="M382">
            <v>320023.43</v>
          </cell>
        </row>
        <row r="383">
          <cell r="M383">
            <v>23056675</v>
          </cell>
        </row>
        <row r="384">
          <cell r="M384">
            <v>3150</v>
          </cell>
        </row>
        <row r="385">
          <cell r="M385">
            <v>3150</v>
          </cell>
        </row>
        <row r="386">
          <cell r="M386">
            <v>67549.55</v>
          </cell>
        </row>
        <row r="387">
          <cell r="M387">
            <v>8526013.5</v>
          </cell>
        </row>
        <row r="388">
          <cell r="M388">
            <v>70537.240000000005</v>
          </cell>
        </row>
        <row r="389">
          <cell r="M389">
            <v>4070651.75</v>
          </cell>
        </row>
        <row r="390">
          <cell r="M390">
            <v>3150</v>
          </cell>
        </row>
        <row r="391">
          <cell r="M391">
            <v>98044.2</v>
          </cell>
        </row>
        <row r="392">
          <cell r="M392">
            <v>98044.2</v>
          </cell>
        </row>
        <row r="393">
          <cell r="M393">
            <v>70537.240000000005</v>
          </cell>
        </row>
        <row r="394">
          <cell r="M394">
            <v>3150</v>
          </cell>
        </row>
        <row r="395">
          <cell r="M395">
            <v>4074596.25</v>
          </cell>
        </row>
        <row r="396">
          <cell r="M396">
            <v>70537.240000000005</v>
          </cell>
        </row>
        <row r="397">
          <cell r="M397">
            <v>3150</v>
          </cell>
        </row>
        <row r="398">
          <cell r="M398">
            <v>98044.2</v>
          </cell>
        </row>
        <row r="399">
          <cell r="M399">
            <v>4074596.25</v>
          </cell>
        </row>
        <row r="400">
          <cell r="M400">
            <v>29032.95</v>
          </cell>
        </row>
        <row r="401">
          <cell r="M401">
            <v>3150</v>
          </cell>
        </row>
        <row r="402">
          <cell r="M402">
            <v>1000</v>
          </cell>
        </row>
        <row r="403">
          <cell r="M403">
            <v>3150</v>
          </cell>
        </row>
        <row r="404">
          <cell r="M404">
            <v>21687.5</v>
          </cell>
        </row>
        <row r="405">
          <cell r="M405">
            <v>3150</v>
          </cell>
        </row>
        <row r="406">
          <cell r="M406">
            <v>121334.75</v>
          </cell>
        </row>
        <row r="407">
          <cell r="M407">
            <v>3150</v>
          </cell>
        </row>
        <row r="408">
          <cell r="M408">
            <v>17780</v>
          </cell>
        </row>
        <row r="409">
          <cell r="M409">
            <v>108318.17</v>
          </cell>
        </row>
        <row r="410">
          <cell r="M410">
            <v>7740.34</v>
          </cell>
        </row>
        <row r="411">
          <cell r="M411">
            <v>7744.64</v>
          </cell>
        </row>
        <row r="412">
          <cell r="M412">
            <v>416123.2</v>
          </cell>
        </row>
        <row r="413">
          <cell r="M413">
            <v>21738.94</v>
          </cell>
        </row>
        <row r="414">
          <cell r="M414">
            <v>2071011.61</v>
          </cell>
        </row>
        <row r="415">
          <cell r="M415">
            <v>416123.2</v>
          </cell>
        </row>
        <row r="416">
          <cell r="M416">
            <v>11944.47</v>
          </cell>
        </row>
        <row r="417">
          <cell r="M417">
            <v>416123.2</v>
          </cell>
        </row>
        <row r="418">
          <cell r="M418">
            <v>21738.94</v>
          </cell>
        </row>
        <row r="419">
          <cell r="M419">
            <v>3650</v>
          </cell>
        </row>
        <row r="420">
          <cell r="M420">
            <v>13850</v>
          </cell>
        </row>
        <row r="421">
          <cell r="M421">
            <v>7740.34</v>
          </cell>
        </row>
        <row r="422">
          <cell r="M422">
            <v>21738.94</v>
          </cell>
        </row>
        <row r="423">
          <cell r="M423">
            <v>7740.34</v>
          </cell>
        </row>
        <row r="424">
          <cell r="M424">
            <v>21738.94</v>
          </cell>
        </row>
        <row r="425">
          <cell r="M425">
            <v>2071011.61</v>
          </cell>
        </row>
        <row r="426">
          <cell r="M426">
            <v>416123.2</v>
          </cell>
        </row>
        <row r="427">
          <cell r="M427">
            <v>7740.34</v>
          </cell>
        </row>
        <row r="428">
          <cell r="M428">
            <v>21738.94</v>
          </cell>
        </row>
        <row r="429">
          <cell r="M429">
            <v>2071011.61</v>
          </cell>
        </row>
        <row r="430">
          <cell r="M430">
            <v>416123.2</v>
          </cell>
        </row>
        <row r="431">
          <cell r="M431">
            <v>9273.2800000000007</v>
          </cell>
        </row>
        <row r="432">
          <cell r="M432">
            <v>16710.25</v>
          </cell>
        </row>
        <row r="433">
          <cell r="M433">
            <v>36473.85</v>
          </cell>
        </row>
        <row r="434">
          <cell r="M434">
            <v>23529.18</v>
          </cell>
        </row>
        <row r="435">
          <cell r="M435">
            <v>7740.34</v>
          </cell>
        </row>
        <row r="436">
          <cell r="M436">
            <v>32618.17</v>
          </cell>
        </row>
        <row r="437">
          <cell r="M437">
            <v>7740.34</v>
          </cell>
        </row>
        <row r="438">
          <cell r="M438">
            <v>4150</v>
          </cell>
        </row>
        <row r="439">
          <cell r="M439">
            <v>32618.17</v>
          </cell>
        </row>
        <row r="440">
          <cell r="M440">
            <v>67730.990000000005</v>
          </cell>
        </row>
        <row r="441">
          <cell r="M441">
            <v>4150</v>
          </cell>
        </row>
        <row r="442">
          <cell r="M442">
            <v>1500</v>
          </cell>
        </row>
        <row r="443">
          <cell r="M443">
            <v>26367.87</v>
          </cell>
        </row>
        <row r="444">
          <cell r="M444">
            <v>111059.2</v>
          </cell>
        </row>
        <row r="445">
          <cell r="M445">
            <v>416123.2</v>
          </cell>
        </row>
        <row r="446">
          <cell r="M446">
            <v>128974.65</v>
          </cell>
        </row>
        <row r="447">
          <cell r="M447">
            <v>14731.02</v>
          </cell>
        </row>
        <row r="448">
          <cell r="M448">
            <v>80722.45</v>
          </cell>
        </row>
        <row r="449">
          <cell r="M449">
            <v>34846.5</v>
          </cell>
        </row>
        <row r="450">
          <cell r="M450">
            <v>56349.47</v>
          </cell>
        </row>
        <row r="451">
          <cell r="M451">
            <v>13357722</v>
          </cell>
        </row>
        <row r="452">
          <cell r="M452">
            <v>7653659.46</v>
          </cell>
        </row>
        <row r="453">
          <cell r="M453">
            <v>12873738.6</v>
          </cell>
        </row>
        <row r="454">
          <cell r="M454">
            <v>2671708.34</v>
          </cell>
        </row>
        <row r="455">
          <cell r="M455">
            <v>-4580961.34</v>
          </cell>
        </row>
        <row r="456">
          <cell r="M456">
            <v>-4580961.34</v>
          </cell>
        </row>
        <row r="457">
          <cell r="M457">
            <v>-4580961.34</v>
          </cell>
        </row>
        <row r="458">
          <cell r="M458">
            <v>-4020826.08</v>
          </cell>
        </row>
        <row r="459">
          <cell r="M459">
            <v>-4093897.94</v>
          </cell>
        </row>
        <row r="460">
          <cell r="M460">
            <v>-4093897.94</v>
          </cell>
        </row>
        <row r="461">
          <cell r="M461">
            <v>-30296262.300000001</v>
          </cell>
        </row>
        <row r="462">
          <cell r="M462">
            <v>-9793980</v>
          </cell>
        </row>
        <row r="463">
          <cell r="M463">
            <v>-6529320</v>
          </cell>
        </row>
        <row r="464">
          <cell r="M464">
            <v>-5996250</v>
          </cell>
        </row>
        <row r="465">
          <cell r="M465">
            <v>-4020826.08</v>
          </cell>
        </row>
        <row r="466">
          <cell r="M466">
            <v>-4093897.94</v>
          </cell>
        </row>
        <row r="467">
          <cell r="M467">
            <v>-4232448.5</v>
          </cell>
        </row>
        <row r="468">
          <cell r="M468">
            <v>-4232448.5</v>
          </cell>
        </row>
        <row r="469">
          <cell r="M469">
            <v>-4792650</v>
          </cell>
        </row>
        <row r="470">
          <cell r="M470">
            <v>-4774850</v>
          </cell>
        </row>
        <row r="471">
          <cell r="M471">
            <v>-4020826.08</v>
          </cell>
        </row>
        <row r="472">
          <cell r="M472">
            <v>-4020826.08</v>
          </cell>
        </row>
        <row r="473">
          <cell r="M473">
            <v>-26575420.199999999</v>
          </cell>
        </row>
        <row r="474">
          <cell r="M474">
            <v>-4570980</v>
          </cell>
        </row>
        <row r="475">
          <cell r="M475">
            <v>-4570980</v>
          </cell>
        </row>
        <row r="476">
          <cell r="M476">
            <v>-10611970</v>
          </cell>
        </row>
        <row r="477">
          <cell r="M477">
            <v>-18418689.800000001</v>
          </cell>
        </row>
        <row r="478">
          <cell r="M478">
            <v>-6706250</v>
          </cell>
        </row>
        <row r="479">
          <cell r="M479">
            <v>-11256804</v>
          </cell>
        </row>
        <row r="480">
          <cell r="M480">
            <v>-5645266.8099999996</v>
          </cell>
        </row>
        <row r="481">
          <cell r="M481">
            <v>-5645266.8099999996</v>
          </cell>
        </row>
        <row r="482">
          <cell r="M482">
            <v>-5832894</v>
          </cell>
        </row>
        <row r="483">
          <cell r="M483">
            <v>-4994587.5</v>
          </cell>
        </row>
        <row r="484">
          <cell r="M484">
            <v>-4994587.5</v>
          </cell>
        </row>
        <row r="485">
          <cell r="M485">
            <v>-4994587.5</v>
          </cell>
        </row>
        <row r="486">
          <cell r="M486">
            <v>-9979900</v>
          </cell>
        </row>
        <row r="487">
          <cell r="M487">
            <v>-5607498</v>
          </cell>
        </row>
        <row r="488">
          <cell r="M488">
            <v>-5607498</v>
          </cell>
        </row>
        <row r="489">
          <cell r="M489">
            <v>-22429992</v>
          </cell>
        </row>
        <row r="490">
          <cell r="M490">
            <v>100158.02</v>
          </cell>
        </row>
        <row r="491">
          <cell r="M491">
            <v>-7168176.5</v>
          </cell>
        </row>
        <row r="492">
          <cell r="M492">
            <v>-4976037.5</v>
          </cell>
        </row>
        <row r="493">
          <cell r="M493">
            <v>-5849187</v>
          </cell>
        </row>
        <row r="494">
          <cell r="M494">
            <v>-5849187</v>
          </cell>
        </row>
        <row r="495">
          <cell r="M495">
            <v>-5849187</v>
          </cell>
        </row>
        <row r="496">
          <cell r="M496">
            <v>-5849187</v>
          </cell>
        </row>
        <row r="497">
          <cell r="M497">
            <v>-5849187</v>
          </cell>
        </row>
        <row r="498">
          <cell r="M498">
            <v>-5849187</v>
          </cell>
        </row>
        <row r="499">
          <cell r="M499">
            <v>-5849187</v>
          </cell>
        </row>
        <row r="500">
          <cell r="M500">
            <v>-14336353</v>
          </cell>
        </row>
        <row r="501">
          <cell r="M501">
            <v>-3355606.25</v>
          </cell>
        </row>
        <row r="502">
          <cell r="M502">
            <v>-20039777.199999999</v>
          </cell>
        </row>
        <row r="503">
          <cell r="M503">
            <v>-15029832.9</v>
          </cell>
        </row>
        <row r="504">
          <cell r="M504">
            <v>-18919327.800000001</v>
          </cell>
        </row>
        <row r="505">
          <cell r="M505">
            <v>2690847.62</v>
          </cell>
        </row>
        <row r="506">
          <cell r="M506">
            <v>-2690847.62</v>
          </cell>
        </row>
        <row r="507">
          <cell r="M507">
            <v>-19529345.739999998</v>
          </cell>
        </row>
        <row r="508">
          <cell r="M508">
            <v>-17154928.710000001</v>
          </cell>
        </row>
        <row r="509">
          <cell r="M509">
            <v>-4265122.4800000004</v>
          </cell>
        </row>
        <row r="510">
          <cell r="M510">
            <v>-2769722.78</v>
          </cell>
        </row>
        <row r="511">
          <cell r="M511">
            <v>-2396351.9300000002</v>
          </cell>
        </row>
        <row r="512">
          <cell r="M512">
            <v>-3802859</v>
          </cell>
        </row>
        <row r="513">
          <cell r="M513">
            <v>-6057446.7800000003</v>
          </cell>
        </row>
        <row r="514">
          <cell r="M514">
            <v>-24970463.280000001</v>
          </cell>
        </row>
        <row r="515">
          <cell r="M515">
            <v>-4580961.34</v>
          </cell>
        </row>
        <row r="516">
          <cell r="M516">
            <v>-4580961.34</v>
          </cell>
        </row>
        <row r="517">
          <cell r="M517">
            <v>-22819737.800000001</v>
          </cell>
        </row>
        <row r="518">
          <cell r="M518">
            <v>-4580961.34</v>
          </cell>
        </row>
        <row r="519">
          <cell r="M519">
            <v>-18255790.239999998</v>
          </cell>
        </row>
        <row r="520">
          <cell r="M520">
            <v>-4580961.34</v>
          </cell>
        </row>
        <row r="521">
          <cell r="M521">
            <v>-4915835.76</v>
          </cell>
        </row>
        <row r="522">
          <cell r="M522">
            <v>-29984244</v>
          </cell>
        </row>
        <row r="523">
          <cell r="M523">
            <v>-6731250</v>
          </cell>
        </row>
        <row r="524">
          <cell r="M524">
            <v>-9989175</v>
          </cell>
        </row>
        <row r="525">
          <cell r="M525">
            <v>-14983762.5</v>
          </cell>
        </row>
        <row r="526">
          <cell r="M526">
            <v>-34962112.5</v>
          </cell>
        </row>
        <row r="527">
          <cell r="M527">
            <v>-19978350</v>
          </cell>
        </row>
        <row r="528">
          <cell r="M528">
            <v>-5832894</v>
          </cell>
        </row>
        <row r="529">
          <cell r="M529">
            <v>1649587.8</v>
          </cell>
        </row>
        <row r="530">
          <cell r="M530">
            <v>1649587.8</v>
          </cell>
        </row>
        <row r="531">
          <cell r="M531">
            <v>1649587.8</v>
          </cell>
        </row>
        <row r="532">
          <cell r="M532">
            <v>1649587.8</v>
          </cell>
        </row>
        <row r="533">
          <cell r="M533">
            <v>40647368.660000652</v>
          </cell>
        </row>
        <row r="534">
          <cell r="M534">
            <v>17954.060000000001</v>
          </cell>
        </row>
        <row r="535">
          <cell r="M535">
            <v>-756262.5</v>
          </cell>
        </row>
        <row r="536">
          <cell r="M536">
            <v>6875055</v>
          </cell>
        </row>
        <row r="537">
          <cell r="M537">
            <v>18077.400000000001</v>
          </cell>
        </row>
        <row r="538">
          <cell r="M538">
            <v>-2698608</v>
          </cell>
        </row>
        <row r="539">
          <cell r="M539">
            <v>-44209.61</v>
          </cell>
        </row>
        <row r="540">
          <cell r="M540">
            <v>35335.93</v>
          </cell>
        </row>
        <row r="541">
          <cell r="M541">
            <v>36483.599999999999</v>
          </cell>
        </row>
        <row r="542">
          <cell r="M542">
            <v>17892</v>
          </cell>
        </row>
        <row r="543">
          <cell r="M543">
            <v>4836320</v>
          </cell>
        </row>
        <row r="544">
          <cell r="M544">
            <v>10835.4</v>
          </cell>
        </row>
        <row r="545">
          <cell r="M545">
            <v>7273440</v>
          </cell>
        </row>
        <row r="546">
          <cell r="M546">
            <v>640284</v>
          </cell>
        </row>
        <row r="547">
          <cell r="M547">
            <v>5440560</v>
          </cell>
        </row>
        <row r="548">
          <cell r="M548">
            <v>14274.15</v>
          </cell>
        </row>
        <row r="549">
          <cell r="M549">
            <v>10000080</v>
          </cell>
        </row>
        <row r="550">
          <cell r="M550">
            <v>-1355760</v>
          </cell>
        </row>
        <row r="551">
          <cell r="M551">
            <v>21300</v>
          </cell>
        </row>
        <row r="552">
          <cell r="M552">
            <v>995073.75</v>
          </cell>
        </row>
        <row r="553">
          <cell r="M553">
            <v>19386235.629999999</v>
          </cell>
        </row>
        <row r="554">
          <cell r="M554">
            <v>-18507200</v>
          </cell>
        </row>
        <row r="555">
          <cell r="M555">
            <v>930958.8</v>
          </cell>
        </row>
        <row r="556">
          <cell r="M556">
            <v>347332.5</v>
          </cell>
        </row>
        <row r="557">
          <cell r="M557">
            <v>3710265</v>
          </cell>
        </row>
        <row r="558">
          <cell r="M558">
            <v>-1444852.8</v>
          </cell>
        </row>
        <row r="559">
          <cell r="M559">
            <v>-18507200</v>
          </cell>
        </row>
        <row r="560">
          <cell r="M560">
            <v>10505203.93</v>
          </cell>
        </row>
        <row r="561">
          <cell r="M561">
            <v>7264546.0700000003</v>
          </cell>
        </row>
        <row r="562">
          <cell r="M562">
            <v>-1156700</v>
          </cell>
        </row>
        <row r="563">
          <cell r="M563">
            <v>8888960</v>
          </cell>
        </row>
        <row r="564">
          <cell r="M564">
            <v>29287903.59</v>
          </cell>
        </row>
        <row r="565">
          <cell r="M565">
            <v>13796262.9</v>
          </cell>
        </row>
        <row r="566">
          <cell r="M566">
            <v>8665594.4600000009</v>
          </cell>
        </row>
        <row r="567">
          <cell r="M567">
            <v>25955303.690000001</v>
          </cell>
        </row>
        <row r="568">
          <cell r="M568">
            <v>30506670</v>
          </cell>
        </row>
        <row r="569">
          <cell r="M569">
            <v>-35760597.479999997</v>
          </cell>
        </row>
        <row r="570">
          <cell r="M570">
            <v>36186002.329999998</v>
          </cell>
        </row>
        <row r="571">
          <cell r="M571">
            <v>4143840</v>
          </cell>
        </row>
        <row r="572">
          <cell r="M572">
            <v>-18061290</v>
          </cell>
        </row>
        <row r="573">
          <cell r="M573">
            <v>12902298</v>
          </cell>
        </row>
        <row r="574">
          <cell r="M574">
            <v>12434820</v>
          </cell>
        </row>
        <row r="575">
          <cell r="M575">
            <v>5630802</v>
          </cell>
        </row>
        <row r="576">
          <cell r="M576">
            <v>26791830</v>
          </cell>
        </row>
        <row r="577">
          <cell r="M577">
            <v>22725179.82</v>
          </cell>
        </row>
        <row r="578">
          <cell r="M578">
            <v>35879.4</v>
          </cell>
        </row>
        <row r="579">
          <cell r="M579">
            <v>78513.75</v>
          </cell>
        </row>
        <row r="580">
          <cell r="M580">
            <v>21946.05</v>
          </cell>
        </row>
        <row r="581">
          <cell r="M581">
            <v>-2701116</v>
          </cell>
        </row>
        <row r="582">
          <cell r="M582">
            <v>-2701116</v>
          </cell>
        </row>
        <row r="583">
          <cell r="M583">
            <v>-4249080</v>
          </cell>
        </row>
        <row r="584">
          <cell r="M584">
            <v>-1389330</v>
          </cell>
        </row>
        <row r="585">
          <cell r="M585">
            <v>-1389330</v>
          </cell>
        </row>
        <row r="586">
          <cell r="M586">
            <v>-1389330</v>
          </cell>
        </row>
        <row r="587">
          <cell r="M587">
            <v>-4152510</v>
          </cell>
        </row>
        <row r="588">
          <cell r="M588">
            <v>-344640</v>
          </cell>
        </row>
        <row r="589">
          <cell r="M589">
            <v>-344640</v>
          </cell>
        </row>
        <row r="590">
          <cell r="M590">
            <v>-4807040</v>
          </cell>
        </row>
        <row r="591">
          <cell r="M591">
            <v>-302586</v>
          </cell>
        </row>
        <row r="592">
          <cell r="M592">
            <v>-7210560</v>
          </cell>
        </row>
        <row r="593">
          <cell r="M593">
            <v>-344640</v>
          </cell>
        </row>
        <row r="594">
          <cell r="M594">
            <v>-344640</v>
          </cell>
        </row>
        <row r="595">
          <cell r="M595">
            <v>-344640</v>
          </cell>
        </row>
        <row r="596">
          <cell r="M596">
            <v>-344640</v>
          </cell>
        </row>
        <row r="597">
          <cell r="M597">
            <v>-344640</v>
          </cell>
        </row>
        <row r="598">
          <cell r="M598">
            <v>-2403520</v>
          </cell>
        </row>
        <row r="599">
          <cell r="M599">
            <v>-1157775</v>
          </cell>
        </row>
        <row r="600">
          <cell r="M600">
            <v>-22955976.600000001</v>
          </cell>
        </row>
        <row r="601">
          <cell r="M601">
            <v>-6920850</v>
          </cell>
        </row>
        <row r="602">
          <cell r="M602">
            <v>-3696485</v>
          </cell>
        </row>
        <row r="603">
          <cell r="M603">
            <v>-30376415.399999999</v>
          </cell>
        </row>
        <row r="604">
          <cell r="M604">
            <v>-8074325</v>
          </cell>
        </row>
        <row r="605">
          <cell r="M605">
            <v>-12006870</v>
          </cell>
        </row>
        <row r="606">
          <cell r="M606">
            <v>-30322980</v>
          </cell>
        </row>
        <row r="607">
          <cell r="M607">
            <v>-904680</v>
          </cell>
        </row>
        <row r="608">
          <cell r="M608">
            <v>-1809360</v>
          </cell>
        </row>
        <row r="609">
          <cell r="M609">
            <v>-1357020</v>
          </cell>
        </row>
        <row r="610">
          <cell r="M610">
            <v>-2714040</v>
          </cell>
        </row>
        <row r="611">
          <cell r="M611">
            <v>-2067840</v>
          </cell>
        </row>
        <row r="612">
          <cell r="M612">
            <v>-8621525.3200000003</v>
          </cell>
        </row>
        <row r="613">
          <cell r="M613">
            <v>-25871150.32</v>
          </cell>
        </row>
        <row r="614">
          <cell r="M614">
            <v>-7108200</v>
          </cell>
        </row>
        <row r="615">
          <cell r="M615">
            <v>1158850</v>
          </cell>
        </row>
        <row r="616">
          <cell r="M616">
            <v>23178290</v>
          </cell>
        </row>
        <row r="617">
          <cell r="M617">
            <v>-3473325</v>
          </cell>
        </row>
        <row r="618">
          <cell r="M618">
            <v>-19663900</v>
          </cell>
        </row>
        <row r="619">
          <cell r="M619">
            <v>18263057.180000022</v>
          </cell>
        </row>
        <row r="620">
          <cell r="M620">
            <v>1742653.07</v>
          </cell>
        </row>
        <row r="621">
          <cell r="M621">
            <v>1060900</v>
          </cell>
        </row>
        <row r="622">
          <cell r="M622">
            <v>425400</v>
          </cell>
        </row>
        <row r="623">
          <cell r="M623">
            <v>5317400</v>
          </cell>
        </row>
        <row r="624">
          <cell r="M624">
            <v>-430300</v>
          </cell>
        </row>
        <row r="625">
          <cell r="M625">
            <v>13216400</v>
          </cell>
        </row>
        <row r="626">
          <cell r="M626">
            <v>-13451250</v>
          </cell>
        </row>
        <row r="627">
          <cell r="M627">
            <v>-1075750</v>
          </cell>
        </row>
        <row r="628">
          <cell r="M628">
            <v>-13425000</v>
          </cell>
        </row>
        <row r="629">
          <cell r="M629">
            <v>342089.75</v>
          </cell>
        </row>
        <row r="630">
          <cell r="M630">
            <v>1029900</v>
          </cell>
        </row>
        <row r="631">
          <cell r="M631">
            <v>12783650</v>
          </cell>
        </row>
        <row r="632">
          <cell r="M632">
            <v>1091900</v>
          </cell>
        </row>
        <row r="633">
          <cell r="M633">
            <v>13858650</v>
          </cell>
        </row>
        <row r="634">
          <cell r="M634">
            <v>38587.5</v>
          </cell>
        </row>
        <row r="635">
          <cell r="M635">
            <v>21695.63</v>
          </cell>
        </row>
        <row r="636">
          <cell r="M636">
            <v>-13446875</v>
          </cell>
        </row>
        <row r="637">
          <cell r="M637">
            <v>-1075750</v>
          </cell>
        </row>
        <row r="638">
          <cell r="M638">
            <v>-1092500</v>
          </cell>
        </row>
        <row r="639">
          <cell r="M639">
            <v>-13750000</v>
          </cell>
        </row>
        <row r="640">
          <cell r="M640">
            <v>-5380500</v>
          </cell>
        </row>
        <row r="641">
          <cell r="M641">
            <v>-12198699.050000001</v>
          </cell>
        </row>
        <row r="642">
          <cell r="M642">
            <v>-831280</v>
          </cell>
        </row>
        <row r="643">
          <cell r="M643">
            <v>-1075750</v>
          </cell>
        </row>
        <row r="644">
          <cell r="M644">
            <v>940625</v>
          </cell>
        </row>
        <row r="645">
          <cell r="M645">
            <v>-985230</v>
          </cell>
        </row>
        <row r="646">
          <cell r="M646">
            <v>-1478960</v>
          </cell>
        </row>
        <row r="647">
          <cell r="M647">
            <v>-1105190</v>
          </cell>
        </row>
        <row r="648">
          <cell r="M648">
            <v>1490265</v>
          </cell>
        </row>
        <row r="649">
          <cell r="M649">
            <v>-3045520</v>
          </cell>
        </row>
        <row r="650">
          <cell r="M650">
            <v>-2564791.66</v>
          </cell>
        </row>
        <row r="651">
          <cell r="M651">
            <v>18339315.530000001</v>
          </cell>
        </row>
        <row r="652">
          <cell r="M652">
            <v>350679928.11000001</v>
          </cell>
        </row>
        <row r="653">
          <cell r="M653">
            <v>277538</v>
          </cell>
        </row>
        <row r="654">
          <cell r="M654">
            <v>-16677555</v>
          </cell>
        </row>
        <row r="655">
          <cell r="M655">
            <v>-1932825.75</v>
          </cell>
        </row>
        <row r="656">
          <cell r="M656">
            <v>16677555</v>
          </cell>
        </row>
        <row r="657">
          <cell r="M657">
            <v>1932825.75</v>
          </cell>
        </row>
        <row r="658">
          <cell r="M658">
            <v>198645717.11000001</v>
          </cell>
        </row>
        <row r="659">
          <cell r="M659">
            <v>16439942.67</v>
          </cell>
        </row>
        <row r="660">
          <cell r="M660">
            <v>-14039381.27</v>
          </cell>
        </row>
        <row r="661">
          <cell r="M661">
            <v>-131470545.14</v>
          </cell>
        </row>
        <row r="662">
          <cell r="M662">
            <v>-5206441.2</v>
          </cell>
        </row>
        <row r="663">
          <cell r="M663">
            <v>-219733866.28</v>
          </cell>
        </row>
        <row r="664">
          <cell r="M664">
            <v>-56868014.700000003</v>
          </cell>
        </row>
        <row r="665">
          <cell r="M665">
            <v>-486513.4</v>
          </cell>
        </row>
        <row r="666">
          <cell r="M666">
            <v>-139386910.09</v>
          </cell>
        </row>
        <row r="667">
          <cell r="M667">
            <v>-826735.99</v>
          </cell>
        </row>
        <row r="668">
          <cell r="M668">
            <v>-5771199.6399999997</v>
          </cell>
        </row>
        <row r="669">
          <cell r="M669">
            <v>-7131891.6699999999</v>
          </cell>
        </row>
        <row r="670">
          <cell r="M670">
            <v>7131891.6699999999</v>
          </cell>
        </row>
        <row r="671">
          <cell r="M671">
            <v>-18695397.600000001</v>
          </cell>
        </row>
        <row r="672">
          <cell r="M672">
            <v>-3946742.8</v>
          </cell>
        </row>
        <row r="673">
          <cell r="M673">
            <v>-295603879.49000001</v>
          </cell>
        </row>
        <row r="674">
          <cell r="M674">
            <v>-169562.97</v>
          </cell>
        </row>
        <row r="675">
          <cell r="M675">
            <v>-5587218.8099999996</v>
          </cell>
        </row>
        <row r="676">
          <cell r="M676">
            <v>-935453.73</v>
          </cell>
        </row>
        <row r="677">
          <cell r="M677">
            <v>-1123234.26</v>
          </cell>
        </row>
        <row r="678">
          <cell r="M678">
            <v>-1100098.2</v>
          </cell>
        </row>
        <row r="679">
          <cell r="M679">
            <v>-933628.2</v>
          </cell>
        </row>
        <row r="680">
          <cell r="M680">
            <v>-5262600</v>
          </cell>
        </row>
        <row r="681">
          <cell r="M681">
            <v>-1451610.13</v>
          </cell>
        </row>
        <row r="682">
          <cell r="M682">
            <v>2564791.66</v>
          </cell>
        </row>
        <row r="683">
          <cell r="M683">
            <v>-785476.6</v>
          </cell>
        </row>
        <row r="684">
          <cell r="M684">
            <v>-23984649.420000002</v>
          </cell>
        </row>
        <row r="685">
          <cell r="M685">
            <v>-6454584.7400000002</v>
          </cell>
        </row>
        <row r="686">
          <cell r="M686">
            <v>-24485541.300000001</v>
          </cell>
        </row>
        <row r="687">
          <cell r="M687">
            <v>-3927396.45</v>
          </cell>
        </row>
        <row r="688">
          <cell r="M688">
            <v>-2649646.31</v>
          </cell>
        </row>
        <row r="689">
          <cell r="M689">
            <v>-140028.07</v>
          </cell>
        </row>
        <row r="690">
          <cell r="M690">
            <v>-94137.17</v>
          </cell>
        </row>
        <row r="691">
          <cell r="M691">
            <v>-15058493.859999999</v>
          </cell>
        </row>
        <row r="692">
          <cell r="M692">
            <v>-2471642.62</v>
          </cell>
        </row>
        <row r="693">
          <cell r="M693">
            <v>145524560.94999999</v>
          </cell>
        </row>
        <row r="694">
          <cell r="M694">
            <v>258927666.49000001</v>
          </cell>
        </row>
        <row r="695">
          <cell r="M695">
            <v>87477501.560000002</v>
          </cell>
        </row>
        <row r="696">
          <cell r="M696">
            <v>70010060.730000004</v>
          </cell>
        </row>
        <row r="697">
          <cell r="M697">
            <v>66536556.380000003</v>
          </cell>
        </row>
        <row r="698">
          <cell r="M698">
            <v>9306375.9100000001</v>
          </cell>
        </row>
        <row r="699">
          <cell r="M699">
            <v>8471698</v>
          </cell>
        </row>
        <row r="700">
          <cell r="M700">
            <v>13909877.939999999</v>
          </cell>
        </row>
        <row r="701">
          <cell r="M701">
            <v>27588992.93</v>
          </cell>
        </row>
        <row r="702">
          <cell r="M702">
            <v>13128407.27</v>
          </cell>
        </row>
        <row r="703">
          <cell r="M703">
            <v>9174623.9700000007</v>
          </cell>
        </row>
        <row r="704">
          <cell r="M704">
            <v>49823061.640000001</v>
          </cell>
        </row>
        <row r="705">
          <cell r="M705">
            <v>6518286.1500000004</v>
          </cell>
        </row>
        <row r="706">
          <cell r="M706">
            <v>-10746229.199999999</v>
          </cell>
        </row>
        <row r="707">
          <cell r="M707">
            <v>-45269066.049999997</v>
          </cell>
        </row>
        <row r="708">
          <cell r="M708">
            <v>47110127.299999997</v>
          </cell>
        </row>
        <row r="709">
          <cell r="M709">
            <v>-1107016.3500000001</v>
          </cell>
        </row>
        <row r="710">
          <cell r="M710">
            <v>-7075576.25</v>
          </cell>
        </row>
        <row r="711">
          <cell r="M711">
            <v>-44692854.590000004</v>
          </cell>
        </row>
        <row r="712">
          <cell r="M712">
            <v>-1696483.92</v>
          </cell>
        </row>
        <row r="713">
          <cell r="M713">
            <v>-169641.9</v>
          </cell>
        </row>
        <row r="714">
          <cell r="M714">
            <v>-2392678.9300000002</v>
          </cell>
        </row>
        <row r="715">
          <cell r="M715">
            <v>-7125264.9199999999</v>
          </cell>
        </row>
        <row r="716">
          <cell r="M716">
            <v>-4602112.87</v>
          </cell>
        </row>
        <row r="717">
          <cell r="M717">
            <v>-2629960.7200000002</v>
          </cell>
        </row>
        <row r="718">
          <cell r="M718">
            <v>-1655160.73</v>
          </cell>
        </row>
        <row r="719">
          <cell r="M719">
            <v>-12479218.42</v>
          </cell>
        </row>
        <row r="720">
          <cell r="M720">
            <v>-21387.24</v>
          </cell>
        </row>
        <row r="721">
          <cell r="M721">
            <v>-163.69999999999999</v>
          </cell>
        </row>
        <row r="722">
          <cell r="M722">
            <v>-2211455.85</v>
          </cell>
        </row>
        <row r="723">
          <cell r="M723">
            <v>-5688229.29</v>
          </cell>
        </row>
        <row r="724">
          <cell r="M724">
            <v>-947547.24</v>
          </cell>
        </row>
        <row r="725">
          <cell r="M725">
            <v>-13768856.140000001</v>
          </cell>
        </row>
        <row r="726">
          <cell r="M726">
            <v>-2294614.96</v>
          </cell>
        </row>
        <row r="727">
          <cell r="M727">
            <v>1574172.06</v>
          </cell>
        </row>
        <row r="728">
          <cell r="M728">
            <v>1969568.5</v>
          </cell>
        </row>
        <row r="729">
          <cell r="M729">
            <v>194207.12</v>
          </cell>
        </row>
        <row r="730">
          <cell r="M730">
            <v>1601865.18</v>
          </cell>
        </row>
        <row r="731">
          <cell r="M731">
            <v>-1326390</v>
          </cell>
        </row>
        <row r="732">
          <cell r="M732">
            <v>-1245749.76</v>
          </cell>
        </row>
        <row r="733">
          <cell r="M733">
            <v>104458825</v>
          </cell>
        </row>
        <row r="734">
          <cell r="M734">
            <v>108990569.2</v>
          </cell>
        </row>
        <row r="735">
          <cell r="M735">
            <v>-2314174.7200000002</v>
          </cell>
        </row>
        <row r="736">
          <cell r="M736">
            <v>2528905.21</v>
          </cell>
        </row>
        <row r="737">
          <cell r="M737">
            <v>1954286.73</v>
          </cell>
        </row>
        <row r="738">
          <cell r="M738">
            <v>2096204.12</v>
          </cell>
        </row>
        <row r="739">
          <cell r="M739">
            <v>4526835.79</v>
          </cell>
        </row>
        <row r="740">
          <cell r="M740">
            <v>-7690869.2800000003</v>
          </cell>
        </row>
        <row r="741">
          <cell r="M741">
            <v>-135056.35999999999</v>
          </cell>
        </row>
        <row r="742">
          <cell r="M742">
            <v>-32095989.52</v>
          </cell>
        </row>
        <row r="743">
          <cell r="M743">
            <v>-12376345.33</v>
          </cell>
        </row>
        <row r="744">
          <cell r="M744">
            <v>-6247432.3799999999</v>
          </cell>
        </row>
        <row r="745">
          <cell r="M745">
            <v>-3211670</v>
          </cell>
        </row>
        <row r="746">
          <cell r="M746">
            <v>-8608000</v>
          </cell>
        </row>
        <row r="747">
          <cell r="M747">
            <v>-18961863.09</v>
          </cell>
        </row>
        <row r="748">
          <cell r="M748">
            <v>-33584929.630000003</v>
          </cell>
        </row>
        <row r="749">
          <cell r="M749">
            <v>-269193.68</v>
          </cell>
        </row>
        <row r="750">
          <cell r="M750">
            <v>269193.68</v>
          </cell>
        </row>
        <row r="751">
          <cell r="M751">
            <v>-20353846.260000002</v>
          </cell>
        </row>
        <row r="752">
          <cell r="M752">
            <v>-529159.80000000005</v>
          </cell>
        </row>
        <row r="753">
          <cell r="M753">
            <v>-721360.48</v>
          </cell>
        </row>
        <row r="754">
          <cell r="M754">
            <v>-2265878.5499999998</v>
          </cell>
        </row>
        <row r="755">
          <cell r="M755">
            <v>-18171590.210000001</v>
          </cell>
        </row>
        <row r="756">
          <cell r="M756">
            <v>-72787875.030000001</v>
          </cell>
        </row>
        <row r="757">
          <cell r="M757">
            <v>-73815079.5</v>
          </cell>
        </row>
        <row r="758">
          <cell r="M758">
            <v>-7762039.1100000003</v>
          </cell>
        </row>
        <row r="759">
          <cell r="M759">
            <v>-16172334.4</v>
          </cell>
        </row>
        <row r="760">
          <cell r="M760">
            <v>-278785.13</v>
          </cell>
        </row>
        <row r="761">
          <cell r="M761">
            <v>-2568905.88</v>
          </cell>
        </row>
        <row r="762">
          <cell r="M762">
            <v>-72795869.290000007</v>
          </cell>
        </row>
        <row r="763">
          <cell r="M763">
            <v>-33320850</v>
          </cell>
        </row>
        <row r="764">
          <cell r="M764">
            <v>-20239431.41</v>
          </cell>
        </row>
        <row r="765">
          <cell r="M765">
            <v>-1308507414.5899999</v>
          </cell>
        </row>
        <row r="766">
          <cell r="M766">
            <v>-236027464.47999999</v>
          </cell>
        </row>
        <row r="767">
          <cell r="M767">
            <v>241308059.12</v>
          </cell>
        </row>
        <row r="768">
          <cell r="M768">
            <v>146162361.28999999</v>
          </cell>
        </row>
        <row r="769">
          <cell r="M769">
            <v>37947629.630000003</v>
          </cell>
        </row>
        <row r="770">
          <cell r="M770">
            <v>438824834.81999999</v>
          </cell>
        </row>
        <row r="771">
          <cell r="M771">
            <v>46502070.439999998</v>
          </cell>
        </row>
        <row r="772">
          <cell r="M772">
            <v>63247891.93</v>
          </cell>
        </row>
        <row r="773">
          <cell r="M773">
            <v>97279122.689999998</v>
          </cell>
        </row>
        <row r="774">
          <cell r="M774">
            <v>131647476</v>
          </cell>
        </row>
        <row r="775">
          <cell r="M775">
            <v>2400</v>
          </cell>
        </row>
        <row r="776">
          <cell r="M776">
            <v>2075530.08</v>
          </cell>
        </row>
        <row r="777">
          <cell r="M777">
            <v>2906286</v>
          </cell>
        </row>
        <row r="778">
          <cell r="M778">
            <v>10580657.050000001</v>
          </cell>
        </row>
        <row r="779">
          <cell r="M779">
            <v>-10580657.050000001</v>
          </cell>
        </row>
        <row r="780">
          <cell r="M780">
            <v>4254728.8099999996</v>
          </cell>
        </row>
        <row r="781">
          <cell r="M781">
            <v>3514054.69</v>
          </cell>
        </row>
        <row r="782">
          <cell r="M782">
            <v>4550580</v>
          </cell>
        </row>
        <row r="783">
          <cell r="M783">
            <v>715335.76</v>
          </cell>
        </row>
        <row r="784">
          <cell r="M784">
            <v>1289770.69</v>
          </cell>
        </row>
        <row r="785">
          <cell r="M785">
            <v>671275.49</v>
          </cell>
        </row>
        <row r="786">
          <cell r="M786">
            <v>1075344.83</v>
          </cell>
        </row>
        <row r="787">
          <cell r="M787">
            <v>480397.26</v>
          </cell>
        </row>
        <row r="788">
          <cell r="M788">
            <v>232045.68</v>
          </cell>
        </row>
        <row r="789">
          <cell r="M789">
            <v>54744842.799999997</v>
          </cell>
        </row>
        <row r="790">
          <cell r="M790">
            <v>229150.12</v>
          </cell>
        </row>
        <row r="791">
          <cell r="M791">
            <v>61399.839999999997</v>
          </cell>
        </row>
        <row r="792">
          <cell r="M792">
            <v>14187.89</v>
          </cell>
        </row>
        <row r="793">
          <cell r="M793">
            <v>24750</v>
          </cell>
        </row>
        <row r="794">
          <cell r="M794">
            <v>74221.16</v>
          </cell>
        </row>
        <row r="795">
          <cell r="M795">
            <v>6039804.25</v>
          </cell>
        </row>
        <row r="796">
          <cell r="M796">
            <v>-23268687.649999999</v>
          </cell>
        </row>
        <row r="797">
          <cell r="M797">
            <v>-37010755.979999997</v>
          </cell>
        </row>
        <row r="798">
          <cell r="M798">
            <v>55890172.07</v>
          </cell>
        </row>
        <row r="799">
          <cell r="M799">
            <v>-6170502</v>
          </cell>
        </row>
        <row r="800">
          <cell r="M800">
            <v>117948496.43000001</v>
          </cell>
        </row>
        <row r="801">
          <cell r="M801">
            <v>113899432.41</v>
          </cell>
        </row>
        <row r="802">
          <cell r="M802">
            <v>269645601.44</v>
          </cell>
        </row>
        <row r="803">
          <cell r="M803">
            <v>1188011.6399999999</v>
          </cell>
        </row>
        <row r="804">
          <cell r="M804">
            <v>1047689.8</v>
          </cell>
        </row>
        <row r="805">
          <cell r="M805">
            <v>2579413.79</v>
          </cell>
        </row>
        <row r="806">
          <cell r="M806">
            <v>4202194.12</v>
          </cell>
        </row>
        <row r="807">
          <cell r="M807">
            <v>1813092.97</v>
          </cell>
        </row>
        <row r="808">
          <cell r="M808">
            <v>-1362044.73</v>
          </cell>
        </row>
        <row r="809">
          <cell r="M809">
            <v>-483801043.07999998</v>
          </cell>
        </row>
        <row r="810">
          <cell r="M810">
            <v>506335388</v>
          </cell>
        </row>
        <row r="811">
          <cell r="M811">
            <v>13094973.720000001</v>
          </cell>
        </row>
        <row r="812">
          <cell r="M812">
            <v>11263.71</v>
          </cell>
        </row>
        <row r="813">
          <cell r="M813">
            <v>109973.16</v>
          </cell>
        </row>
        <row r="814">
          <cell r="M814">
            <v>173174.54</v>
          </cell>
        </row>
        <row r="815">
          <cell r="M815">
            <v>11841.45</v>
          </cell>
        </row>
        <row r="816">
          <cell r="M816">
            <v>43050476.259999998</v>
          </cell>
        </row>
        <row r="817">
          <cell r="M817">
            <v>20278547.289999999</v>
          </cell>
        </row>
        <row r="818">
          <cell r="M818">
            <v>212134981.80000001</v>
          </cell>
        </row>
        <row r="819">
          <cell r="M819">
            <v>-264204.2</v>
          </cell>
        </row>
        <row r="820">
          <cell r="M820">
            <v>-223445327.03999999</v>
          </cell>
        </row>
        <row r="821">
          <cell r="M821">
            <v>233872512.81999999</v>
          </cell>
        </row>
        <row r="822">
          <cell r="M822">
            <v>9567938.6799999997</v>
          </cell>
        </row>
        <row r="823">
          <cell r="M823">
            <v>14407931.6</v>
          </cell>
        </row>
        <row r="824">
          <cell r="M824">
            <v>1102563.21</v>
          </cell>
        </row>
        <row r="825">
          <cell r="M825">
            <v>5760088.3899999997</v>
          </cell>
        </row>
        <row r="826">
          <cell r="M826">
            <v>2205127.5</v>
          </cell>
        </row>
        <row r="827">
          <cell r="M827">
            <v>2465117.58</v>
          </cell>
        </row>
        <row r="828">
          <cell r="M828">
            <v>3190975.96</v>
          </cell>
        </row>
        <row r="829">
          <cell r="M829">
            <v>45906984.75</v>
          </cell>
        </row>
        <row r="830">
          <cell r="M830">
            <v>-332238029.17000002</v>
          </cell>
        </row>
        <row r="831">
          <cell r="M831">
            <v>-2637573</v>
          </cell>
        </row>
        <row r="832">
          <cell r="M832">
            <v>-3369064.76</v>
          </cell>
        </row>
        <row r="833">
          <cell r="M833">
            <v>-71756543.510000005</v>
          </cell>
        </row>
        <row r="834">
          <cell r="M834">
            <v>-51514817.549999997</v>
          </cell>
        </row>
        <row r="835">
          <cell r="M835">
            <v>-4571649.5999999996</v>
          </cell>
        </row>
        <row r="836">
          <cell r="M836">
            <v>-15004575.800000001</v>
          </cell>
        </row>
        <row r="837">
          <cell r="M837">
            <v>-1861900</v>
          </cell>
        </row>
        <row r="838">
          <cell r="M838">
            <v>-1550962.56</v>
          </cell>
        </row>
        <row r="839">
          <cell r="M839">
            <v>217716625.5</v>
          </cell>
        </row>
        <row r="840">
          <cell r="M840">
            <v>6795351.2000000002</v>
          </cell>
        </row>
        <row r="841">
          <cell r="M841">
            <v>206925337.30000001</v>
          </cell>
        </row>
        <row r="842">
          <cell r="M842">
            <v>7805052.2000000002</v>
          </cell>
        </row>
        <row r="843">
          <cell r="M843">
            <v>108867245.3</v>
          </cell>
        </row>
        <row r="844">
          <cell r="M844">
            <v>19894761.690000001</v>
          </cell>
        </row>
        <row r="845">
          <cell r="M845">
            <v>2966072.23</v>
          </cell>
        </row>
        <row r="846">
          <cell r="M846">
            <v>5863732.8499999996</v>
          </cell>
        </row>
        <row r="847">
          <cell r="M847">
            <v>26071496.850000001</v>
          </cell>
        </row>
        <row r="848">
          <cell r="M848">
            <v>4599237.47</v>
          </cell>
        </row>
        <row r="849">
          <cell r="M849">
            <v>9345032.4800000004</v>
          </cell>
        </row>
        <row r="850">
          <cell r="M850">
            <v>27040302.989999998</v>
          </cell>
        </row>
        <row r="851">
          <cell r="M851">
            <v>2598955.9300000002</v>
          </cell>
        </row>
        <row r="852">
          <cell r="M852">
            <v>3654602.43</v>
          </cell>
        </row>
        <row r="853">
          <cell r="M853">
            <v>68544028.5</v>
          </cell>
        </row>
        <row r="854">
          <cell r="M854">
            <v>61659839.93</v>
          </cell>
        </row>
        <row r="855">
          <cell r="M855">
            <v>6386800.4000000004</v>
          </cell>
        </row>
        <row r="856">
          <cell r="M856">
            <v>16254572.300000001</v>
          </cell>
        </row>
        <row r="857">
          <cell r="M857">
            <v>1047689.8</v>
          </cell>
        </row>
        <row r="858">
          <cell r="M858">
            <v>2161039.63</v>
          </cell>
        </row>
        <row r="859">
          <cell r="M859">
            <v>151028.24</v>
          </cell>
        </row>
        <row r="860">
          <cell r="M860">
            <v>59545178.170000002</v>
          </cell>
        </row>
        <row r="861">
          <cell r="M861">
            <v>1828473.7</v>
          </cell>
        </row>
        <row r="862">
          <cell r="M862">
            <v>8122652.5300000003</v>
          </cell>
        </row>
        <row r="863">
          <cell r="M863">
            <v>2540511.0299999998</v>
          </cell>
        </row>
        <row r="864">
          <cell r="M864">
            <v>9804521.3499999996</v>
          </cell>
        </row>
        <row r="865">
          <cell r="M865">
            <v>-110525994.15000001</v>
          </cell>
        </row>
        <row r="866">
          <cell r="M866">
            <v>-150483577.31999999</v>
          </cell>
        </row>
        <row r="867">
          <cell r="M867">
            <v>-1</v>
          </cell>
        </row>
        <row r="868">
          <cell r="M868">
            <v>-1757805.3</v>
          </cell>
        </row>
        <row r="869">
          <cell r="M869">
            <v>-1297225.6399999999</v>
          </cell>
        </row>
        <row r="870">
          <cell r="M870">
            <v>-249076.89</v>
          </cell>
        </row>
        <row r="871">
          <cell r="M871">
            <v>1660512.6</v>
          </cell>
        </row>
        <row r="872">
          <cell r="M872">
            <v>-1654007.34</v>
          </cell>
        </row>
        <row r="873">
          <cell r="M873">
            <v>-286764114.39999998</v>
          </cell>
        </row>
        <row r="874">
          <cell r="M874">
            <v>-35340359.200000003</v>
          </cell>
        </row>
        <row r="875">
          <cell r="M875">
            <v>-32171646.800000001</v>
          </cell>
        </row>
        <row r="876">
          <cell r="M876">
            <v>-4973218.2</v>
          </cell>
        </row>
        <row r="877">
          <cell r="M877">
            <v>-3301870.8</v>
          </cell>
        </row>
        <row r="878">
          <cell r="M878">
            <v>-1097355.1299999999</v>
          </cell>
        </row>
        <row r="879">
          <cell r="M879">
            <v>-6418795.5300000003</v>
          </cell>
        </row>
        <row r="880">
          <cell r="M880">
            <v>-6418795.5300000003</v>
          </cell>
        </row>
        <row r="881">
          <cell r="M881">
            <v>-8078933.7300000004</v>
          </cell>
        </row>
        <row r="882">
          <cell r="M882">
            <v>-535313.48</v>
          </cell>
        </row>
        <row r="883">
          <cell r="M883">
            <v>-6174105.4400000004</v>
          </cell>
        </row>
        <row r="884">
          <cell r="M884">
            <v>-2432296.9900000002</v>
          </cell>
        </row>
        <row r="885">
          <cell r="M885">
            <v>-10767846.130000001</v>
          </cell>
        </row>
        <row r="886">
          <cell r="M886">
            <v>-1945812.63</v>
          </cell>
        </row>
        <row r="887">
          <cell r="M887">
            <v>-729679.74</v>
          </cell>
        </row>
        <row r="888">
          <cell r="M888">
            <v>-1094533.5900000001</v>
          </cell>
        </row>
        <row r="889">
          <cell r="M889">
            <v>-162151.04000000001</v>
          </cell>
        </row>
        <row r="890">
          <cell r="M890">
            <v>-9633525.6300000008</v>
          </cell>
        </row>
        <row r="891">
          <cell r="M891">
            <v>-1229326.53</v>
          </cell>
        </row>
        <row r="892">
          <cell r="M892">
            <v>-3319181.07</v>
          </cell>
        </row>
        <row r="893">
          <cell r="M893">
            <v>-35527528.420000002</v>
          </cell>
        </row>
        <row r="894">
          <cell r="M894">
            <v>-11473712.07</v>
          </cell>
        </row>
        <row r="895">
          <cell r="M895">
            <v>-7867687.5800000001</v>
          </cell>
        </row>
        <row r="896">
          <cell r="M896">
            <v>-859921.24</v>
          </cell>
        </row>
        <row r="897">
          <cell r="M897">
            <v>-40994.339999999997</v>
          </cell>
        </row>
        <row r="898">
          <cell r="M898">
            <v>-204974.94</v>
          </cell>
        </row>
        <row r="899">
          <cell r="M899">
            <v>-9456825.4000000004</v>
          </cell>
        </row>
        <row r="900">
          <cell r="M900">
            <v>-10438144.199999999</v>
          </cell>
        </row>
        <row r="901">
          <cell r="M901">
            <v>-2004602.4</v>
          </cell>
        </row>
        <row r="902">
          <cell r="M902">
            <v>-1249332</v>
          </cell>
        </row>
        <row r="903">
          <cell r="M903">
            <v>-5382358</v>
          </cell>
        </row>
        <row r="904">
          <cell r="M904">
            <v>-769244.9</v>
          </cell>
        </row>
        <row r="905">
          <cell r="M905">
            <v>-27004437.390000001</v>
          </cell>
        </row>
        <row r="906">
          <cell r="M906">
            <v>-2106795.2000000002</v>
          </cell>
        </row>
        <row r="907">
          <cell r="M907">
            <v>-769243.79</v>
          </cell>
        </row>
        <row r="908">
          <cell r="M908">
            <v>-2978982.4</v>
          </cell>
        </row>
        <row r="909">
          <cell r="M909">
            <v>-40165138.630000003</v>
          </cell>
        </row>
        <row r="910">
          <cell r="M910">
            <v>-3089028</v>
          </cell>
        </row>
        <row r="911">
          <cell r="M911">
            <v>-5476742.8799999999</v>
          </cell>
        </row>
        <row r="912">
          <cell r="M912">
            <v>-8822573.6600000001</v>
          </cell>
        </row>
        <row r="913">
          <cell r="M913">
            <v>-3956040</v>
          </cell>
        </row>
        <row r="914">
          <cell r="M914">
            <v>-16034571.359999999</v>
          </cell>
        </row>
        <row r="915">
          <cell r="M915">
            <v>-36884120.369999997</v>
          </cell>
        </row>
        <row r="916">
          <cell r="M916">
            <v>-68014820.799999997</v>
          </cell>
        </row>
        <row r="917">
          <cell r="M917">
            <v>-6139440.7999999998</v>
          </cell>
        </row>
        <row r="918">
          <cell r="M918">
            <v>-175887909.59999999</v>
          </cell>
        </row>
        <row r="919">
          <cell r="M919">
            <v>-3145040.4</v>
          </cell>
        </row>
        <row r="920">
          <cell r="M920">
            <v>-138696.4</v>
          </cell>
        </row>
        <row r="921">
          <cell r="M921">
            <v>-2240176.56</v>
          </cell>
        </row>
        <row r="922">
          <cell r="M922">
            <v>-8969628.1699999999</v>
          </cell>
        </row>
        <row r="923">
          <cell r="M923">
            <v>-4046862.37</v>
          </cell>
        </row>
        <row r="924">
          <cell r="M924">
            <v>-8683120.8399999999</v>
          </cell>
        </row>
        <row r="925">
          <cell r="M925">
            <v>-26277.02</v>
          </cell>
        </row>
        <row r="926">
          <cell r="M926">
            <v>-852678.75</v>
          </cell>
        </row>
        <row r="927">
          <cell r="M927">
            <v>-2282198.63</v>
          </cell>
        </row>
        <row r="928">
          <cell r="M928">
            <v>-54615330</v>
          </cell>
        </row>
        <row r="929">
          <cell r="M929">
            <v>-762327.23</v>
          </cell>
        </row>
        <row r="930">
          <cell r="M930">
            <v>-3564587.16</v>
          </cell>
        </row>
        <row r="931">
          <cell r="M931">
            <v>-46182888.399999999</v>
          </cell>
        </row>
        <row r="932">
          <cell r="M932">
            <v>-474696.76</v>
          </cell>
        </row>
        <row r="933">
          <cell r="M933">
            <v>-20153523.199999999</v>
          </cell>
        </row>
        <row r="934">
          <cell r="M934">
            <v>-7882165.1399999997</v>
          </cell>
        </row>
        <row r="935">
          <cell r="M935">
            <v>-4553556</v>
          </cell>
        </row>
        <row r="936">
          <cell r="M936">
            <v>-1424946.8</v>
          </cell>
        </row>
        <row r="937">
          <cell r="M937">
            <v>-64358464.119999997</v>
          </cell>
        </row>
        <row r="938">
          <cell r="M938">
            <v>-44968390.409999996</v>
          </cell>
        </row>
        <row r="939">
          <cell r="M939">
            <v>-69820967.680000007</v>
          </cell>
        </row>
        <row r="940">
          <cell r="M940">
            <v>-930305.72</v>
          </cell>
        </row>
        <row r="941">
          <cell r="M941">
            <v>-39414463.200000003</v>
          </cell>
        </row>
        <row r="942">
          <cell r="M942">
            <v>-2</v>
          </cell>
        </row>
        <row r="943">
          <cell r="M943">
            <v>-149136452.31</v>
          </cell>
        </row>
        <row r="944">
          <cell r="M944">
            <v>-34913903.450000003</v>
          </cell>
        </row>
        <row r="945">
          <cell r="M945">
            <v>-2812561.13</v>
          </cell>
        </row>
        <row r="946">
          <cell r="M946">
            <v>-118089706.65000001</v>
          </cell>
        </row>
        <row r="947">
          <cell r="M947">
            <v>-11028853.439999999</v>
          </cell>
        </row>
        <row r="948">
          <cell r="M948">
            <v>-38871015.399999999</v>
          </cell>
        </row>
        <row r="949">
          <cell r="M949">
            <v>-11846504.99</v>
          </cell>
        </row>
        <row r="950">
          <cell r="M950">
            <v>-172757827.02000001</v>
          </cell>
        </row>
        <row r="951">
          <cell r="M951">
            <v>-10757375.189999999</v>
          </cell>
        </row>
        <row r="952">
          <cell r="M952">
            <v>-22123839.059999999</v>
          </cell>
        </row>
        <row r="953">
          <cell r="M953">
            <v>-12682704.4</v>
          </cell>
        </row>
        <row r="954">
          <cell r="M954">
            <v>-12064650</v>
          </cell>
        </row>
        <row r="955">
          <cell r="M955">
            <v>12064650</v>
          </cell>
        </row>
        <row r="956">
          <cell r="M956">
            <v>-60218176</v>
          </cell>
        </row>
        <row r="957">
          <cell r="M957">
            <v>-34191348.130000003</v>
          </cell>
        </row>
        <row r="958">
          <cell r="M958">
            <v>-2083136</v>
          </cell>
        </row>
        <row r="959">
          <cell r="M959">
            <v>-3827547.2</v>
          </cell>
        </row>
        <row r="960">
          <cell r="M960">
            <v>-71655682</v>
          </cell>
        </row>
        <row r="961">
          <cell r="M961">
            <v>-253874422.56</v>
          </cell>
        </row>
        <row r="962">
          <cell r="M962">
            <v>-223392447.93000001</v>
          </cell>
        </row>
        <row r="963">
          <cell r="M963">
            <v>-11213564.08</v>
          </cell>
        </row>
        <row r="964">
          <cell r="M964">
            <v>-2407173.75</v>
          </cell>
        </row>
        <row r="965">
          <cell r="M965">
            <v>-75335360.400000006</v>
          </cell>
        </row>
        <row r="966">
          <cell r="M966">
            <v>-78703096.790000007</v>
          </cell>
        </row>
        <row r="967">
          <cell r="M967">
            <v>-123346871.2</v>
          </cell>
        </row>
        <row r="968">
          <cell r="M968">
            <v>-38437523.710000001</v>
          </cell>
        </row>
        <row r="969">
          <cell r="M969">
            <v>-65974846.039999999</v>
          </cell>
        </row>
        <row r="970">
          <cell r="M970">
            <v>-199160336.91</v>
          </cell>
        </row>
        <row r="971">
          <cell r="M971">
            <v>-59159348.539999999</v>
          </cell>
        </row>
        <row r="972">
          <cell r="M972">
            <v>697302.5</v>
          </cell>
        </row>
        <row r="973">
          <cell r="M973">
            <v>179569</v>
          </cell>
        </row>
        <row r="974">
          <cell r="M974">
            <v>-16439942.67</v>
          </cell>
        </row>
        <row r="975">
          <cell r="M975">
            <v>-67361602.230000004</v>
          </cell>
        </row>
        <row r="976">
          <cell r="M976">
            <v>-51853624.219999999</v>
          </cell>
        </row>
        <row r="977">
          <cell r="M977">
            <v>-22534344.920000002</v>
          </cell>
        </row>
        <row r="978">
          <cell r="M978">
            <v>1362044.73</v>
          </cell>
        </row>
        <row r="979">
          <cell r="M979">
            <v>-166681982.63</v>
          </cell>
        </row>
        <row r="980">
          <cell r="M980">
            <v>25038895.629999999</v>
          </cell>
        </row>
        <row r="981">
          <cell r="M981">
            <v>-25873912.079999998</v>
          </cell>
        </row>
        <row r="982">
          <cell r="M982">
            <v>-806250</v>
          </cell>
        </row>
        <row r="983">
          <cell r="M983">
            <v>-2716690819.75</v>
          </cell>
        </row>
        <row r="984">
          <cell r="M984">
            <v>50211.29</v>
          </cell>
        </row>
        <row r="985">
          <cell r="M985">
            <v>50873.66</v>
          </cell>
        </row>
        <row r="986">
          <cell r="M986">
            <v>-21.48</v>
          </cell>
        </row>
        <row r="987">
          <cell r="M987">
            <v>10796.35</v>
          </cell>
        </row>
        <row r="988">
          <cell r="M988">
            <v>156643.22</v>
          </cell>
        </row>
        <row r="989">
          <cell r="M989">
            <v>900</v>
          </cell>
        </row>
        <row r="990">
          <cell r="M990">
            <v>900</v>
          </cell>
        </row>
        <row r="991">
          <cell r="M991">
            <v>8367278.0099999998</v>
          </cell>
        </row>
        <row r="992">
          <cell r="M992">
            <v>900</v>
          </cell>
        </row>
        <row r="993">
          <cell r="M993">
            <v>12690.44</v>
          </cell>
        </row>
        <row r="994">
          <cell r="M994">
            <v>10728.7</v>
          </cell>
        </row>
        <row r="995">
          <cell r="M995">
            <v>1500</v>
          </cell>
        </row>
        <row r="996">
          <cell r="M996">
            <v>5150</v>
          </cell>
        </row>
        <row r="997">
          <cell r="M997">
            <v>-512520.68</v>
          </cell>
        </row>
        <row r="998">
          <cell r="M998">
            <v>11391.55</v>
          </cell>
        </row>
        <row r="999">
          <cell r="M999">
            <v>5150</v>
          </cell>
        </row>
        <row r="1000">
          <cell r="M1000">
            <v>10053.370000000001</v>
          </cell>
        </row>
        <row r="1001">
          <cell r="M1001">
            <v>8182624.4299999997</v>
          </cell>
        </row>
        <row r="1002">
          <cell r="M1002">
            <v>-47453.14</v>
          </cell>
        </row>
        <row r="1003">
          <cell r="M1003">
            <v>47453.14</v>
          </cell>
        </row>
        <row r="1004">
          <cell r="M1004">
            <v>0</v>
          </cell>
        </row>
        <row r="1005">
          <cell r="M1005">
            <v>-208078</v>
          </cell>
        </row>
        <row r="1006">
          <cell r="M1006">
            <v>43213075.68</v>
          </cell>
        </row>
        <row r="1007">
          <cell r="M1007">
            <v>57948.74</v>
          </cell>
        </row>
        <row r="1008">
          <cell r="M1008">
            <v>208078</v>
          </cell>
        </row>
        <row r="1009">
          <cell r="M1009">
            <v>2783.3</v>
          </cell>
        </row>
        <row r="1010">
          <cell r="M1010">
            <v>44025.18</v>
          </cell>
        </row>
        <row r="1011">
          <cell r="M1011">
            <v>3485.43</v>
          </cell>
        </row>
        <row r="1012">
          <cell r="M1012">
            <v>3481.37</v>
          </cell>
        </row>
        <row r="1013">
          <cell r="M1013">
            <v>2663108.86</v>
          </cell>
        </row>
        <row r="1014">
          <cell r="M1014">
            <v>30810</v>
          </cell>
        </row>
        <row r="1015">
          <cell r="M1015">
            <v>10165.58</v>
          </cell>
        </row>
        <row r="1016">
          <cell r="M1016">
            <v>9942402.5</v>
          </cell>
        </row>
        <row r="1017">
          <cell r="M1017">
            <v>8448325.9700000007</v>
          </cell>
        </row>
        <row r="1018">
          <cell r="M1018">
            <v>3886045.77</v>
          </cell>
        </row>
        <row r="1019">
          <cell r="M1019">
            <v>3593217.29</v>
          </cell>
        </row>
        <row r="1020">
          <cell r="M1020">
            <v>1482682.8</v>
          </cell>
        </row>
        <row r="1021">
          <cell r="M1021">
            <v>1482682.8</v>
          </cell>
        </row>
        <row r="1022">
          <cell r="M1022">
            <v>14067460.18</v>
          </cell>
        </row>
        <row r="1023">
          <cell r="M1023">
            <v>14993806.710000001</v>
          </cell>
        </row>
        <row r="1024">
          <cell r="M1024">
            <v>10458166.050000001</v>
          </cell>
        </row>
        <row r="1025">
          <cell r="M1025">
            <v>8633873.5</v>
          </cell>
        </row>
        <row r="1026">
          <cell r="M1026">
            <v>43499573.100000001</v>
          </cell>
        </row>
        <row r="1027">
          <cell r="M1027">
            <v>3306453.55</v>
          </cell>
        </row>
        <row r="1028">
          <cell r="M1028">
            <v>3310476.4</v>
          </cell>
        </row>
        <row r="1029">
          <cell r="M1029">
            <v>30398697.899999999</v>
          </cell>
        </row>
        <row r="1030">
          <cell r="M1030">
            <v>198645717.11000001</v>
          </cell>
        </row>
        <row r="1031">
          <cell r="M1031">
            <v>-1487159.92</v>
          </cell>
        </row>
        <row r="1032">
          <cell r="M1032">
            <v>-2734341.39</v>
          </cell>
        </row>
        <row r="1033">
          <cell r="M1033">
            <v>-2734341.39</v>
          </cell>
        </row>
        <row r="1034">
          <cell r="M1034">
            <v>-198645717.11000001</v>
          </cell>
        </row>
        <row r="1035">
          <cell r="M1035">
            <v>-42725069.100000001</v>
          </cell>
        </row>
        <row r="1036">
          <cell r="M1036">
            <v>-22552960.010000002</v>
          </cell>
        </row>
        <row r="1037">
          <cell r="M1037">
            <v>-3551654.4</v>
          </cell>
        </row>
        <row r="1038">
          <cell r="M1038">
            <v>-5015791.95</v>
          </cell>
        </row>
        <row r="1039">
          <cell r="M1039">
            <v>-570456686.73000002</v>
          </cell>
        </row>
        <row r="1040">
          <cell r="M1040">
            <v>-7029295.0599999996</v>
          </cell>
        </row>
        <row r="1041">
          <cell r="M1041">
            <v>-22675092.809999999</v>
          </cell>
        </row>
        <row r="1042">
          <cell r="M1042">
            <v>-25256364.600000001</v>
          </cell>
        </row>
        <row r="1043">
          <cell r="M1043">
            <v>-35032425.219999999</v>
          </cell>
        </row>
        <row r="1044">
          <cell r="M1044">
            <v>-8418788.1999999993</v>
          </cell>
        </row>
        <row r="1045">
          <cell r="M1045">
            <v>-6399401.2599999998</v>
          </cell>
        </row>
        <row r="1046">
          <cell r="M1046">
            <v>-4379806.5</v>
          </cell>
        </row>
        <row r="1047">
          <cell r="M1047">
            <v>-5705480</v>
          </cell>
        </row>
        <row r="1048">
          <cell r="M1048">
            <v>-1430096.01</v>
          </cell>
        </row>
        <row r="1049">
          <cell r="M1049">
            <v>-1588323.6</v>
          </cell>
        </row>
        <row r="1050">
          <cell r="M1050">
            <v>-785553</v>
          </cell>
        </row>
        <row r="1051">
          <cell r="M1051">
            <v>-15085134.25</v>
          </cell>
        </row>
        <row r="1052">
          <cell r="M1052">
            <v>-1487159.92</v>
          </cell>
        </row>
        <row r="1053">
          <cell r="M1053">
            <v>-3326886.47</v>
          </cell>
        </row>
        <row r="1054">
          <cell r="M1054">
            <v>-2618532</v>
          </cell>
        </row>
        <row r="1055">
          <cell r="M1055">
            <v>-940385.5</v>
          </cell>
        </row>
        <row r="1056">
          <cell r="M1056">
            <v>-6831000</v>
          </cell>
        </row>
        <row r="1057">
          <cell r="M1057">
            <v>-533596.5</v>
          </cell>
        </row>
        <row r="1058">
          <cell r="M1058">
            <v>-806213.2</v>
          </cell>
        </row>
        <row r="1059">
          <cell r="M1059">
            <v>-45079880.799999997</v>
          </cell>
        </row>
        <row r="1060">
          <cell r="M1060">
            <v>-508291.88</v>
          </cell>
        </row>
        <row r="1061">
          <cell r="M1061">
            <v>-22160450</v>
          </cell>
        </row>
        <row r="1062">
          <cell r="M1062">
            <v>-5669771.1600000001</v>
          </cell>
        </row>
        <row r="1063">
          <cell r="M1063">
            <v>-1927003.68</v>
          </cell>
        </row>
        <row r="1064">
          <cell r="M1064">
            <v>-1829800.46</v>
          </cell>
        </row>
        <row r="1065">
          <cell r="M1065">
            <v>-1222842.3799999999</v>
          </cell>
        </row>
        <row r="1066">
          <cell r="M1066">
            <v>-11196820.51</v>
          </cell>
        </row>
        <row r="1067">
          <cell r="M1067">
            <v>27023505</v>
          </cell>
        </row>
        <row r="1068">
          <cell r="M1068">
            <v>-27073875</v>
          </cell>
        </row>
        <row r="1069">
          <cell r="M1069">
            <v>-8979839.2699999996</v>
          </cell>
        </row>
        <row r="1070">
          <cell r="M1070">
            <v>-1851896.75</v>
          </cell>
        </row>
        <row r="1071">
          <cell r="M1071">
            <v>-15914447.5</v>
          </cell>
        </row>
        <row r="1072">
          <cell r="M1072">
            <v>-18905384.75</v>
          </cell>
        </row>
        <row r="1073">
          <cell r="M1073">
            <v>-21263764.5</v>
          </cell>
        </row>
        <row r="1074">
          <cell r="M1074">
            <v>-2279173.5</v>
          </cell>
        </row>
        <row r="1075">
          <cell r="M1075">
            <v>-1857687</v>
          </cell>
        </row>
        <row r="1076">
          <cell r="M1076">
            <v>-7214217.7000000002</v>
          </cell>
        </row>
        <row r="1077">
          <cell r="M1077">
            <v>-40443188.399999999</v>
          </cell>
        </row>
        <row r="1078">
          <cell r="M1078">
            <v>-84759450</v>
          </cell>
        </row>
        <row r="1079">
          <cell r="M1079">
            <v>-1061025</v>
          </cell>
        </row>
        <row r="1080">
          <cell r="M1080">
            <v>-9352500</v>
          </cell>
        </row>
        <row r="1081">
          <cell r="M1081">
            <v>-5688900</v>
          </cell>
        </row>
        <row r="1082">
          <cell r="M1082">
            <v>80188364.150000006</v>
          </cell>
        </row>
        <row r="1083">
          <cell r="M1083">
            <v>-80263097.010000005</v>
          </cell>
        </row>
        <row r="1084">
          <cell r="M1084">
            <v>-16124240</v>
          </cell>
        </row>
        <row r="1085">
          <cell r="M1085">
            <v>-16124240</v>
          </cell>
        </row>
        <row r="1086">
          <cell r="M1086">
            <v>-8062120</v>
          </cell>
        </row>
        <row r="1087">
          <cell r="M1087">
            <v>-16124240</v>
          </cell>
        </row>
        <row r="1088">
          <cell r="M1088">
            <v>-16124240</v>
          </cell>
        </row>
        <row r="1089">
          <cell r="M1089">
            <v>-14108710</v>
          </cell>
        </row>
        <row r="1090">
          <cell r="M1090">
            <v>-16124240</v>
          </cell>
        </row>
        <row r="1091">
          <cell r="M1091">
            <v>-8062120</v>
          </cell>
        </row>
        <row r="1092">
          <cell r="M1092">
            <v>-16226080</v>
          </cell>
        </row>
        <row r="1093">
          <cell r="M1093">
            <v>-3565864</v>
          </cell>
        </row>
        <row r="1094">
          <cell r="M1094">
            <v>-5083245</v>
          </cell>
        </row>
        <row r="1095">
          <cell r="M1095">
            <v>-18351862.5</v>
          </cell>
        </row>
        <row r="1096">
          <cell r="M1096">
            <v>-29886805.5</v>
          </cell>
        </row>
        <row r="1097">
          <cell r="M1097">
            <v>-69875000</v>
          </cell>
        </row>
        <row r="1098">
          <cell r="M1098">
            <v>-122844980</v>
          </cell>
        </row>
        <row r="1099">
          <cell r="M1099">
            <v>-834715.75</v>
          </cell>
        </row>
        <row r="1100">
          <cell r="M1100">
            <v>-171299.20000000001</v>
          </cell>
        </row>
        <row r="1101">
          <cell r="M1101">
            <v>-128151.6</v>
          </cell>
        </row>
        <row r="1102">
          <cell r="M1102">
            <v>-6717467.9900000002</v>
          </cell>
        </row>
        <row r="1103">
          <cell r="M1103">
            <v>-5872054.7999999998</v>
          </cell>
        </row>
        <row r="1104">
          <cell r="M1104">
            <v>-9150519.1999999993</v>
          </cell>
        </row>
        <row r="1105">
          <cell r="M1105">
            <v>-26791216.399999999</v>
          </cell>
        </row>
        <row r="1106">
          <cell r="M1106">
            <v>-9786758</v>
          </cell>
        </row>
        <row r="1107">
          <cell r="M1107">
            <v>-1771741.6</v>
          </cell>
        </row>
        <row r="1108">
          <cell r="M1108">
            <v>-4981212</v>
          </cell>
        </row>
        <row r="1109">
          <cell r="M1109">
            <v>-644400</v>
          </cell>
        </row>
        <row r="1110">
          <cell r="M1110">
            <v>-5789934</v>
          </cell>
        </row>
        <row r="1111">
          <cell r="M1111">
            <v>-15143400</v>
          </cell>
        </row>
        <row r="1112">
          <cell r="M1112">
            <v>-1876950</v>
          </cell>
        </row>
        <row r="1113">
          <cell r="M1113">
            <v>-17913248.02</v>
          </cell>
        </row>
        <row r="1114">
          <cell r="M1114">
            <v>-3750075.2</v>
          </cell>
        </row>
        <row r="1115">
          <cell r="M1115">
            <v>-6798168.0099999998</v>
          </cell>
        </row>
        <row r="1116">
          <cell r="M1116">
            <v>-9786758</v>
          </cell>
        </row>
        <row r="1117">
          <cell r="M1117">
            <v>-19895240</v>
          </cell>
        </row>
        <row r="1118">
          <cell r="M1118">
            <v>-9150519.1999999993</v>
          </cell>
        </row>
        <row r="1119">
          <cell r="M1119">
            <v>-5872054.7999999998</v>
          </cell>
        </row>
        <row r="1120">
          <cell r="M1120">
            <v>-9150519.1999999993</v>
          </cell>
        </row>
        <row r="1121">
          <cell r="M1121">
            <v>-2171260.4</v>
          </cell>
        </row>
        <row r="1122">
          <cell r="M1122">
            <v>-547684</v>
          </cell>
        </row>
        <row r="1123">
          <cell r="M1123">
            <v>-7043496</v>
          </cell>
        </row>
        <row r="1124">
          <cell r="M1124">
            <v>-1897203.2</v>
          </cell>
        </row>
        <row r="1125">
          <cell r="M1125">
            <v>-4478312</v>
          </cell>
        </row>
        <row r="1126">
          <cell r="M1126">
            <v>-2171260.4</v>
          </cell>
        </row>
        <row r="1127">
          <cell r="M1127">
            <v>-3750075.2</v>
          </cell>
        </row>
        <row r="1128">
          <cell r="M1128">
            <v>-27192671.989999998</v>
          </cell>
        </row>
        <row r="1129">
          <cell r="M1129">
            <v>-7705236</v>
          </cell>
        </row>
        <row r="1130">
          <cell r="M1130">
            <v>-3750075.2</v>
          </cell>
        </row>
        <row r="1131">
          <cell r="M1131">
            <v>-3750075.2</v>
          </cell>
        </row>
        <row r="1132">
          <cell r="M1132">
            <v>-2171260.4</v>
          </cell>
        </row>
        <row r="1133">
          <cell r="M1133">
            <v>-3750075.2</v>
          </cell>
        </row>
        <row r="1134">
          <cell r="M1134">
            <v>-2171260.4</v>
          </cell>
        </row>
        <row r="1135">
          <cell r="M1135">
            <v>-27192672</v>
          </cell>
        </row>
        <row r="1136">
          <cell r="M1136">
            <v>-15674092.02</v>
          </cell>
        </row>
        <row r="1137">
          <cell r="M1137">
            <v>-4478311.9800000004</v>
          </cell>
        </row>
        <row r="1138">
          <cell r="M1138">
            <v>-1771741.6</v>
          </cell>
        </row>
        <row r="1139">
          <cell r="M1139">
            <v>9150519.1999999993</v>
          </cell>
        </row>
        <row r="1140">
          <cell r="M1140">
            <v>-9150519.1999999993</v>
          </cell>
        </row>
        <row r="1141">
          <cell r="M1141">
            <v>-2171260.4</v>
          </cell>
        </row>
        <row r="1142">
          <cell r="M1142">
            <v>-171299.20000000001</v>
          </cell>
        </row>
        <row r="1143">
          <cell r="M1143">
            <v>-85434.4</v>
          </cell>
        </row>
        <row r="1144">
          <cell r="M1144">
            <v>-39695469.219999999</v>
          </cell>
        </row>
        <row r="1145">
          <cell r="M1145">
            <v>-15916192</v>
          </cell>
        </row>
        <row r="1146">
          <cell r="M1146">
            <v>-107737037.5</v>
          </cell>
        </row>
        <row r="1147">
          <cell r="M1147">
            <v>-1876950</v>
          </cell>
        </row>
        <row r="1148">
          <cell r="M1148">
            <v>-3863550</v>
          </cell>
        </row>
        <row r="1149">
          <cell r="M1149">
            <v>-4985850</v>
          </cell>
        </row>
        <row r="1150">
          <cell r="M1150">
            <v>-3032360</v>
          </cell>
        </row>
        <row r="1151">
          <cell r="M1151">
            <v>-3032360</v>
          </cell>
        </row>
        <row r="1152">
          <cell r="M1152">
            <v>-379045</v>
          </cell>
        </row>
        <row r="1153">
          <cell r="M1153">
            <v>-3032360</v>
          </cell>
        </row>
        <row r="1154">
          <cell r="M1154">
            <v>-13126395</v>
          </cell>
        </row>
        <row r="1155">
          <cell r="M1155">
            <v>-9073322.5</v>
          </cell>
        </row>
        <row r="1156">
          <cell r="M1156">
            <v>-1290000</v>
          </cell>
        </row>
        <row r="1157">
          <cell r="M1157">
            <v>-3790450</v>
          </cell>
        </row>
        <row r="1158">
          <cell r="M1158">
            <v>-2577527.5</v>
          </cell>
        </row>
        <row r="1159">
          <cell r="M1159">
            <v>-13827187.5</v>
          </cell>
        </row>
        <row r="1160">
          <cell r="M1160">
            <v>-4985850</v>
          </cell>
        </row>
        <row r="1161">
          <cell r="M1161">
            <v>-9971700</v>
          </cell>
        </row>
        <row r="1162">
          <cell r="M1162">
            <v>-868181886.88</v>
          </cell>
        </row>
        <row r="1163">
          <cell r="M1163">
            <v>-58758.080000000002</v>
          </cell>
        </row>
        <row r="1164">
          <cell r="M1164">
            <v>42339.61</v>
          </cell>
        </row>
        <row r="1165">
          <cell r="M1165">
            <v>41968965.75</v>
          </cell>
        </row>
        <row r="1166">
          <cell r="M1166">
            <v>10917.8</v>
          </cell>
        </row>
        <row r="1167">
          <cell r="M1167">
            <v>10713642</v>
          </cell>
        </row>
        <row r="1168">
          <cell r="M1168">
            <v>116729.23</v>
          </cell>
        </row>
        <row r="1169">
          <cell r="M1169">
            <v>8998.32</v>
          </cell>
        </row>
        <row r="1170">
          <cell r="M1170">
            <v>25421675.25</v>
          </cell>
        </row>
        <row r="1171">
          <cell r="M1171">
            <v>25813.95</v>
          </cell>
        </row>
        <row r="1172">
          <cell r="M1172">
            <v>31168265.699999999</v>
          </cell>
        </row>
        <row r="1173">
          <cell r="M1173">
            <v>2612057.7000000002</v>
          </cell>
        </row>
        <row r="1174">
          <cell r="M1174">
            <v>1785569.8</v>
          </cell>
        </row>
        <row r="1175">
          <cell r="M1175">
            <v>467024.5</v>
          </cell>
        </row>
        <row r="1176">
          <cell r="M1176">
            <v>10002652.550000001</v>
          </cell>
        </row>
        <row r="1177">
          <cell r="M1177">
            <v>43191703.630000003</v>
          </cell>
        </row>
        <row r="1178">
          <cell r="M1178">
            <v>5055827.0999999996</v>
          </cell>
        </row>
        <row r="1179">
          <cell r="M1179">
            <v>109139003.59</v>
          </cell>
        </row>
        <row r="1180">
          <cell r="M1180">
            <v>31600.83</v>
          </cell>
        </row>
        <row r="1181">
          <cell r="M1181">
            <v>115964420.5</v>
          </cell>
        </row>
        <row r="1182">
          <cell r="M1182">
            <v>2611295.16</v>
          </cell>
        </row>
        <row r="1183">
          <cell r="M1183">
            <v>8778902</v>
          </cell>
        </row>
        <row r="1184">
          <cell r="M1184">
            <v>41562615.689999998</v>
          </cell>
        </row>
        <row r="1185">
          <cell r="M1185">
            <v>24930.81</v>
          </cell>
        </row>
        <row r="1186">
          <cell r="M1186">
            <v>24829.84</v>
          </cell>
        </row>
        <row r="1187">
          <cell r="M1187">
            <v>88980.99</v>
          </cell>
        </row>
        <row r="1188">
          <cell r="M1188">
            <v>-88980.99</v>
          </cell>
        </row>
        <row r="1189">
          <cell r="M1189">
            <v>3739315.2</v>
          </cell>
        </row>
        <row r="1190">
          <cell r="M1190">
            <v>192883.34</v>
          </cell>
        </row>
        <row r="1191">
          <cell r="M1191">
            <v>12778966.57</v>
          </cell>
        </row>
        <row r="1192">
          <cell r="M1192">
            <v>4233314.5</v>
          </cell>
        </row>
        <row r="1193">
          <cell r="M1193">
            <v>10960194.970000001</v>
          </cell>
        </row>
        <row r="1194">
          <cell r="M1194">
            <v>5693253.6299999999</v>
          </cell>
        </row>
        <row r="1195">
          <cell r="M1195">
            <v>7706665.2199999997</v>
          </cell>
        </row>
        <row r="1196">
          <cell r="M1196">
            <v>971763.05</v>
          </cell>
        </row>
        <row r="1197">
          <cell r="M1197">
            <v>-3012814</v>
          </cell>
        </row>
        <row r="1198">
          <cell r="M1198">
            <v>-16012340</v>
          </cell>
        </row>
        <row r="1199">
          <cell r="M1199">
            <v>-834715.75</v>
          </cell>
        </row>
        <row r="1200">
          <cell r="M1200">
            <v>-834715.75</v>
          </cell>
        </row>
        <row r="1201">
          <cell r="M1201">
            <v>-834715.75</v>
          </cell>
        </row>
        <row r="1202">
          <cell r="M1202">
            <v>-834715.75</v>
          </cell>
        </row>
        <row r="1203">
          <cell r="M1203">
            <v>-834715.75</v>
          </cell>
        </row>
        <row r="1204">
          <cell r="M1204">
            <v>-834715.75</v>
          </cell>
        </row>
        <row r="1205">
          <cell r="M1205">
            <v>-1225931.25</v>
          </cell>
        </row>
        <row r="1206">
          <cell r="M1206">
            <v>-1941572</v>
          </cell>
        </row>
        <row r="1207">
          <cell r="M1207">
            <v>-4755739.07</v>
          </cell>
        </row>
        <row r="1208">
          <cell r="M1208">
            <v>-474943.63</v>
          </cell>
        </row>
        <row r="1209">
          <cell r="M1209">
            <v>-33531470.399999999</v>
          </cell>
        </row>
        <row r="1210">
          <cell r="M1210">
            <v>-5701543.7999999998</v>
          </cell>
        </row>
        <row r="1211">
          <cell r="M1211">
            <v>-5007632.41</v>
          </cell>
        </row>
        <row r="1212">
          <cell r="M1212">
            <v>-4401372</v>
          </cell>
        </row>
        <row r="1213">
          <cell r="M1213">
            <v>-824409.35</v>
          </cell>
        </row>
        <row r="1214">
          <cell r="M1214">
            <v>-887557.67</v>
          </cell>
        </row>
        <row r="1215">
          <cell r="M1215">
            <v>-21754480</v>
          </cell>
        </row>
        <row r="1216">
          <cell r="M1216">
            <v>-13768920</v>
          </cell>
        </row>
        <row r="1217">
          <cell r="M1217">
            <v>-50128760</v>
          </cell>
        </row>
        <row r="1218">
          <cell r="M1218">
            <v>-16165963.800000001</v>
          </cell>
        </row>
        <row r="1219">
          <cell r="M1219">
            <v>-14363989.210000001</v>
          </cell>
        </row>
        <row r="1220">
          <cell r="M1220">
            <v>-13135329.91</v>
          </cell>
        </row>
        <row r="1221">
          <cell r="M1221">
            <v>-9382378.5</v>
          </cell>
        </row>
        <row r="1222">
          <cell r="M1222">
            <v>-13683073.5</v>
          </cell>
        </row>
        <row r="1223">
          <cell r="M1223">
            <v>-71007518.700000003</v>
          </cell>
        </row>
        <row r="1224">
          <cell r="M1224">
            <v>-18729111.600000001</v>
          </cell>
        </row>
        <row r="1225">
          <cell r="M1225">
            <v>-5484628.7999999998</v>
          </cell>
        </row>
        <row r="1226">
          <cell r="M1226">
            <v>-9116694</v>
          </cell>
        </row>
        <row r="1227">
          <cell r="M1227">
            <v>-6041231.0999999996</v>
          </cell>
        </row>
        <row r="1228">
          <cell r="M1228">
            <v>-4027487.4</v>
          </cell>
        </row>
        <row r="1229">
          <cell r="M1229">
            <v>-1319738.8400000001</v>
          </cell>
        </row>
        <row r="1230">
          <cell r="M1230">
            <v>-1319738.8400000001</v>
          </cell>
        </row>
        <row r="1231">
          <cell r="M1231">
            <v>-1319738.8400000001</v>
          </cell>
        </row>
        <row r="1232">
          <cell r="M1232">
            <v>-1319738.8400000001</v>
          </cell>
        </row>
        <row r="1233">
          <cell r="M1233">
            <v>-1319738.8400000001</v>
          </cell>
        </row>
        <row r="1234">
          <cell r="M1234">
            <v>-1319738.8400000001</v>
          </cell>
        </row>
        <row r="1235">
          <cell r="M1235">
            <v>-1319738.8400000001</v>
          </cell>
        </row>
        <row r="1236">
          <cell r="M1236">
            <v>-1319738.8400000001</v>
          </cell>
        </row>
        <row r="1237">
          <cell r="M1237">
            <v>-1319738.8400000001</v>
          </cell>
        </row>
        <row r="1238">
          <cell r="M1238">
            <v>-1319738.8400000001</v>
          </cell>
        </row>
        <row r="1239">
          <cell r="M1239">
            <v>-1319738.8400000001</v>
          </cell>
        </row>
        <row r="1240">
          <cell r="M1240">
            <v>-1319738.8400000001</v>
          </cell>
        </row>
        <row r="1241">
          <cell r="M1241">
            <v>-1032285.52</v>
          </cell>
        </row>
        <row r="1242">
          <cell r="M1242">
            <v>-1032285.52</v>
          </cell>
        </row>
        <row r="1243">
          <cell r="M1243">
            <v>-1032285.52</v>
          </cell>
        </row>
        <row r="1244">
          <cell r="M1244">
            <v>-53260316.170000002</v>
          </cell>
        </row>
        <row r="1245">
          <cell r="M1245">
            <v>-47599722.200000003</v>
          </cell>
        </row>
        <row r="1246">
          <cell r="M1246">
            <v>-4241228.6399999997</v>
          </cell>
        </row>
        <row r="1247">
          <cell r="M1247">
            <v>-4241228.6399999997</v>
          </cell>
        </row>
        <row r="1248">
          <cell r="M1248">
            <v>-4241228.6399999997</v>
          </cell>
        </row>
        <row r="1249">
          <cell r="M1249">
            <v>-23630914.940000001</v>
          </cell>
        </row>
        <row r="1250">
          <cell r="M1250">
            <v>-10181168.68</v>
          </cell>
        </row>
        <row r="1251">
          <cell r="M1251">
            <v>-4241228.6399999997</v>
          </cell>
        </row>
        <row r="1252">
          <cell r="M1252">
            <v>-4241228.6399999997</v>
          </cell>
        </row>
        <row r="1253">
          <cell r="M1253">
            <v>-2028659.72</v>
          </cell>
        </row>
        <row r="1254">
          <cell r="M1254">
            <v>-1032285.52</v>
          </cell>
        </row>
        <row r="1255">
          <cell r="M1255">
            <v>-1032285.52</v>
          </cell>
        </row>
        <row r="1256">
          <cell r="M1256">
            <v>-1032285.52</v>
          </cell>
        </row>
        <row r="1257">
          <cell r="M1257">
            <v>-1032285.52</v>
          </cell>
        </row>
        <row r="1258">
          <cell r="M1258">
            <v>-1032285.52</v>
          </cell>
        </row>
        <row r="1259">
          <cell r="M1259">
            <v>-1032285.52</v>
          </cell>
        </row>
        <row r="1260">
          <cell r="M1260">
            <v>-1032285.52</v>
          </cell>
        </row>
        <row r="1261">
          <cell r="M1261">
            <v>-1032285.52</v>
          </cell>
        </row>
        <row r="1262">
          <cell r="M1262">
            <v>-1032285.52</v>
          </cell>
        </row>
        <row r="1263">
          <cell r="M1263">
            <v>-1032285.52</v>
          </cell>
        </row>
        <row r="1264">
          <cell r="M1264">
            <v>-1032285.52</v>
          </cell>
        </row>
        <row r="1265">
          <cell r="M1265">
            <v>-1032285.52</v>
          </cell>
        </row>
        <row r="1266">
          <cell r="M1266">
            <v>-1032285.52</v>
          </cell>
        </row>
        <row r="1267">
          <cell r="M1267">
            <v>-1032285.52</v>
          </cell>
        </row>
        <row r="1268">
          <cell r="M1268">
            <v>-1032285.52</v>
          </cell>
        </row>
        <row r="1269">
          <cell r="M1269">
            <v>-1032285.52</v>
          </cell>
        </row>
        <row r="1270">
          <cell r="M1270">
            <v>-1032285.52</v>
          </cell>
        </row>
        <row r="1271">
          <cell r="M1271">
            <v>-1032285.52</v>
          </cell>
        </row>
        <row r="1272">
          <cell r="M1272">
            <v>-1032285.53</v>
          </cell>
        </row>
        <row r="1273">
          <cell r="M1273">
            <v>-1032285.52</v>
          </cell>
        </row>
        <row r="1274">
          <cell r="M1274">
            <v>-1032285.52</v>
          </cell>
        </row>
        <row r="1275">
          <cell r="M1275">
            <v>-1032285.52</v>
          </cell>
        </row>
        <row r="1276">
          <cell r="M1276">
            <v>-95484.5</v>
          </cell>
        </row>
        <row r="1277">
          <cell r="M1277">
            <v>-2622000</v>
          </cell>
        </row>
        <row r="1278">
          <cell r="M1278">
            <v>-10159594.5</v>
          </cell>
        </row>
        <row r="1279">
          <cell r="M1279">
            <v>-240350</v>
          </cell>
        </row>
        <row r="1280">
          <cell r="M1280">
            <v>-11440000</v>
          </cell>
        </row>
        <row r="1281">
          <cell r="M1281">
            <v>-1089000</v>
          </cell>
        </row>
        <row r="1282">
          <cell r="M1282">
            <v>-761640</v>
          </cell>
        </row>
        <row r="1283">
          <cell r="M1283">
            <v>-217800</v>
          </cell>
        </row>
        <row r="1284">
          <cell r="M1284">
            <v>-2044350</v>
          </cell>
        </row>
        <row r="1285">
          <cell r="M1285">
            <v>-14136943.49</v>
          </cell>
        </row>
        <row r="1286">
          <cell r="M1286">
            <v>-2101418.1</v>
          </cell>
        </row>
        <row r="1287">
          <cell r="M1287">
            <v>-2101418.1</v>
          </cell>
        </row>
        <row r="1288">
          <cell r="M1288">
            <v>-2101418.1</v>
          </cell>
        </row>
        <row r="1289">
          <cell r="M1289">
            <v>-2101418.1</v>
          </cell>
        </row>
        <row r="1290">
          <cell r="M1290">
            <v>-2101418.1</v>
          </cell>
        </row>
        <row r="1291">
          <cell r="M1291">
            <v>-2101418.1</v>
          </cell>
        </row>
        <row r="1292">
          <cell r="M1292">
            <v>-2101418.1</v>
          </cell>
        </row>
        <row r="1293">
          <cell r="M1293">
            <v>-2101418.1</v>
          </cell>
        </row>
        <row r="1294">
          <cell r="M1294">
            <v>-2101418.1</v>
          </cell>
        </row>
        <row r="1295">
          <cell r="M1295">
            <v>-2101418.1</v>
          </cell>
        </row>
        <row r="1296">
          <cell r="M1296">
            <v>-2101418.1</v>
          </cell>
        </row>
        <row r="1297">
          <cell r="M1297">
            <v>-2101418.1</v>
          </cell>
        </row>
        <row r="1298">
          <cell r="M1298">
            <v>-2101418.1</v>
          </cell>
        </row>
        <row r="1299">
          <cell r="M1299">
            <v>-2101418.1</v>
          </cell>
        </row>
        <row r="1300">
          <cell r="M1300">
            <v>-2101418.1</v>
          </cell>
        </row>
        <row r="1301">
          <cell r="M1301">
            <v>-2101418.1</v>
          </cell>
        </row>
        <row r="1302">
          <cell r="M1302">
            <v>-2101418.1</v>
          </cell>
        </row>
        <row r="1303">
          <cell r="M1303">
            <v>-2101418.1</v>
          </cell>
        </row>
        <row r="1304">
          <cell r="M1304">
            <v>-2101418.1</v>
          </cell>
        </row>
        <row r="1305">
          <cell r="M1305">
            <v>-2101418.1</v>
          </cell>
        </row>
        <row r="1306">
          <cell r="M1306">
            <v>-2101418.1</v>
          </cell>
        </row>
        <row r="1307">
          <cell r="M1307">
            <v>-2101418.1</v>
          </cell>
        </row>
        <row r="1308">
          <cell r="M1308">
            <v>-2101418.1</v>
          </cell>
        </row>
        <row r="1309">
          <cell r="M1309">
            <v>-3653100</v>
          </cell>
        </row>
        <row r="1310">
          <cell r="M1310">
            <v>-2101418.1</v>
          </cell>
        </row>
        <row r="1311">
          <cell r="M1311">
            <v>-7193560</v>
          </cell>
        </row>
        <row r="1312">
          <cell r="M1312">
            <v>-14202320</v>
          </cell>
        </row>
        <row r="1313">
          <cell r="M1313">
            <v>-7101160</v>
          </cell>
        </row>
        <row r="1314">
          <cell r="M1314">
            <v>-14202320</v>
          </cell>
        </row>
        <row r="1315">
          <cell r="M1315">
            <v>-54723900</v>
          </cell>
        </row>
        <row r="1316">
          <cell r="M1316">
            <v>-14202320</v>
          </cell>
        </row>
        <row r="1317">
          <cell r="M1317">
            <v>-14202320</v>
          </cell>
        </row>
        <row r="1318">
          <cell r="M1318">
            <v>-7101160</v>
          </cell>
        </row>
        <row r="1319">
          <cell r="M1319">
            <v>-5258000</v>
          </cell>
        </row>
        <row r="1320">
          <cell r="M1320">
            <v>-16226848.800000001</v>
          </cell>
        </row>
        <row r="1321">
          <cell r="M1321">
            <v>-8113424.4000000004</v>
          </cell>
        </row>
        <row r="1322">
          <cell r="M1322">
            <v>-16226848.800000001</v>
          </cell>
        </row>
        <row r="1323">
          <cell r="M1323">
            <v>-3609927</v>
          </cell>
        </row>
        <row r="1324">
          <cell r="M1324">
            <v>-96751.8</v>
          </cell>
        </row>
        <row r="1325">
          <cell r="M1325">
            <v>-16693559.99</v>
          </cell>
        </row>
        <row r="1326">
          <cell r="M1326">
            <v>-14292698.390000001</v>
          </cell>
        </row>
        <row r="1327">
          <cell r="M1327">
            <v>-14292698.4</v>
          </cell>
        </row>
        <row r="1328">
          <cell r="M1328">
            <v>-14292698.41</v>
          </cell>
        </row>
        <row r="1329">
          <cell r="M1329">
            <v>-8932936.4900000002</v>
          </cell>
        </row>
        <row r="1330">
          <cell r="M1330">
            <v>-7146349.1900000004</v>
          </cell>
        </row>
        <row r="1331">
          <cell r="M1331">
            <v>-7146349.1900000004</v>
          </cell>
        </row>
        <row r="1332">
          <cell r="M1332">
            <v>-7657119</v>
          </cell>
        </row>
        <row r="1333">
          <cell r="M1333">
            <v>-8113424.3899999997</v>
          </cell>
        </row>
        <row r="1334">
          <cell r="M1334">
            <v>-16226848.82</v>
          </cell>
        </row>
        <row r="1335">
          <cell r="M1335">
            <v>-16226848.82</v>
          </cell>
        </row>
        <row r="1336">
          <cell r="M1336">
            <v>-14292698.42</v>
          </cell>
        </row>
        <row r="1337">
          <cell r="M1337">
            <v>-14292698.42</v>
          </cell>
        </row>
        <row r="1338">
          <cell r="M1338">
            <v>-14292698.42</v>
          </cell>
        </row>
        <row r="1339">
          <cell r="M1339">
            <v>-18425840</v>
          </cell>
        </row>
        <row r="1340">
          <cell r="M1340">
            <v>-769948.8</v>
          </cell>
        </row>
        <row r="1341">
          <cell r="M1341">
            <v>-3160994.42</v>
          </cell>
        </row>
        <row r="1342">
          <cell r="M1342">
            <v>-15510715.15</v>
          </cell>
        </row>
        <row r="1343">
          <cell r="M1343">
            <v>-3731030</v>
          </cell>
        </row>
        <row r="1344">
          <cell r="M1344">
            <v>-13787910.4</v>
          </cell>
        </row>
        <row r="1345">
          <cell r="M1345">
            <v>-3496574.4</v>
          </cell>
        </row>
        <row r="1346">
          <cell r="M1346">
            <v>-44120479.200000003</v>
          </cell>
        </row>
        <row r="1347">
          <cell r="M1347">
            <v>-15734584.800000001</v>
          </cell>
        </row>
        <row r="1348">
          <cell r="M1348">
            <v>-2932800</v>
          </cell>
        </row>
        <row r="1349">
          <cell r="M1349">
            <v>-676800</v>
          </cell>
        </row>
        <row r="1350">
          <cell r="M1350">
            <v>-746790</v>
          </cell>
        </row>
        <row r="1351">
          <cell r="M1351">
            <v>-2263000</v>
          </cell>
        </row>
        <row r="1352">
          <cell r="M1352">
            <v>-4050616.12</v>
          </cell>
        </row>
        <row r="1353">
          <cell r="M1353">
            <v>-61321024.799999997</v>
          </cell>
        </row>
        <row r="1354">
          <cell r="M1354">
            <v>-38059196</v>
          </cell>
        </row>
        <row r="1355">
          <cell r="M1355">
            <v>-2152000</v>
          </cell>
        </row>
        <row r="1356">
          <cell r="M1356">
            <v>-174678700.81</v>
          </cell>
        </row>
        <row r="1357">
          <cell r="M1357">
            <v>-1131500</v>
          </cell>
        </row>
        <row r="1358">
          <cell r="M1358">
            <v>-36591192</v>
          </cell>
        </row>
        <row r="1359">
          <cell r="M1359">
            <v>-4541275.2300000004</v>
          </cell>
        </row>
        <row r="1360">
          <cell r="M1360">
            <v>-1040980</v>
          </cell>
        </row>
        <row r="1361">
          <cell r="M1361">
            <v>-9373728</v>
          </cell>
        </row>
        <row r="1362">
          <cell r="M1362">
            <v>-502164</v>
          </cell>
        </row>
        <row r="1363">
          <cell r="M1363">
            <v>-2354651.48</v>
          </cell>
        </row>
        <row r="1364">
          <cell r="M1364">
            <v>-51189516.399999999</v>
          </cell>
        </row>
        <row r="1365">
          <cell r="M1365">
            <v>-1120185</v>
          </cell>
        </row>
        <row r="1366">
          <cell r="M1366">
            <v>-3853436.4</v>
          </cell>
        </row>
        <row r="1367">
          <cell r="M1367">
            <v>-12135337.5</v>
          </cell>
        </row>
        <row r="1368">
          <cell r="M1368">
            <v>-1866975</v>
          </cell>
        </row>
        <row r="1369">
          <cell r="M1369">
            <v>-9418605.9700000007</v>
          </cell>
        </row>
        <row r="1370">
          <cell r="M1370">
            <v>-14681891.4</v>
          </cell>
        </row>
        <row r="1371">
          <cell r="M1371">
            <v>-7340945.7000000002</v>
          </cell>
        </row>
        <row r="1372">
          <cell r="M1372">
            <v>-23546515</v>
          </cell>
        </row>
        <row r="1373">
          <cell r="M1373">
            <v>-51386619.899999999</v>
          </cell>
        </row>
        <row r="1374">
          <cell r="M1374">
            <v>-8034624</v>
          </cell>
        </row>
        <row r="1375">
          <cell r="M1375">
            <v>-1542900</v>
          </cell>
        </row>
        <row r="1376">
          <cell r="M1376">
            <v>-2845596</v>
          </cell>
        </row>
        <row r="1377">
          <cell r="M1377">
            <v>-4541275.24</v>
          </cell>
        </row>
        <row r="1378">
          <cell r="M1378">
            <v>-9976466.4000000004</v>
          </cell>
        </row>
        <row r="1379">
          <cell r="M1379">
            <v>-10006154.4</v>
          </cell>
        </row>
        <row r="1380">
          <cell r="M1380">
            <v>-8346211.5</v>
          </cell>
        </row>
        <row r="1381">
          <cell r="M1381">
            <v>-6677726</v>
          </cell>
        </row>
        <row r="1382">
          <cell r="M1382">
            <v>-3753560.4</v>
          </cell>
        </row>
        <row r="1383">
          <cell r="M1383">
            <v>-2505640.5</v>
          </cell>
        </row>
        <row r="1384">
          <cell r="M1384">
            <v>-3753560.4</v>
          </cell>
        </row>
        <row r="1385">
          <cell r="M1385">
            <v>-3753560.4</v>
          </cell>
        </row>
        <row r="1386">
          <cell r="M1386">
            <v>-3753560.4</v>
          </cell>
        </row>
        <row r="1387">
          <cell r="M1387">
            <v>-2221940</v>
          </cell>
        </row>
        <row r="1388">
          <cell r="M1388">
            <v>-497112</v>
          </cell>
        </row>
        <row r="1389">
          <cell r="M1389">
            <v>-66480767.600000001</v>
          </cell>
        </row>
        <row r="1390">
          <cell r="M1390">
            <v>-3228000</v>
          </cell>
        </row>
        <row r="1391">
          <cell r="M1391">
            <v>-13988000</v>
          </cell>
        </row>
        <row r="1392">
          <cell r="M1392">
            <v>-10856302</v>
          </cell>
        </row>
        <row r="1393">
          <cell r="M1393">
            <v>-39695469.189999998</v>
          </cell>
        </row>
        <row r="1394">
          <cell r="M1394">
            <v>-4478311.9800000004</v>
          </cell>
        </row>
        <row r="1395">
          <cell r="M1395">
            <v>-3521748</v>
          </cell>
        </row>
        <row r="1396">
          <cell r="M1396">
            <v>-3521748</v>
          </cell>
        </row>
        <row r="1397">
          <cell r="M1397">
            <v>-10565244</v>
          </cell>
        </row>
        <row r="1398">
          <cell r="M1398">
            <v>-3521748</v>
          </cell>
        </row>
        <row r="1399">
          <cell r="M1399">
            <v>-27192672.02</v>
          </cell>
        </row>
        <row r="1400">
          <cell r="M1400">
            <v>-6798167.9800000004</v>
          </cell>
        </row>
        <row r="1401">
          <cell r="M1401">
            <v>-14591420.810000001</v>
          </cell>
        </row>
        <row r="1402">
          <cell r="M1402">
            <v>-19886201.579999998</v>
          </cell>
        </row>
        <row r="1403">
          <cell r="M1403">
            <v>-17400426.420000002</v>
          </cell>
        </row>
        <row r="1404">
          <cell r="M1404">
            <v>-14591420.810000001</v>
          </cell>
        </row>
        <row r="1405">
          <cell r="M1405">
            <v>-17913248.02</v>
          </cell>
        </row>
        <row r="1406">
          <cell r="M1406">
            <v>-3647855.19</v>
          </cell>
        </row>
        <row r="1407">
          <cell r="M1407">
            <v>-27191596</v>
          </cell>
        </row>
        <row r="1408">
          <cell r="M1408">
            <v>-11276480</v>
          </cell>
        </row>
        <row r="1409">
          <cell r="M1409">
            <v>-27192672</v>
          </cell>
        </row>
        <row r="1410">
          <cell r="M1410">
            <v>-547684</v>
          </cell>
        </row>
        <row r="1411">
          <cell r="M1411">
            <v>-2818904.8</v>
          </cell>
        </row>
        <row r="1412">
          <cell r="M1412">
            <v>-6798168</v>
          </cell>
        </row>
        <row r="1413">
          <cell r="M1413">
            <v>-15674092.02</v>
          </cell>
        </row>
        <row r="1414">
          <cell r="M1414">
            <v>-9150519.1999999993</v>
          </cell>
        </row>
        <row r="1415">
          <cell r="M1415">
            <v>-6677726</v>
          </cell>
        </row>
        <row r="1416">
          <cell r="M1416">
            <v>-3338863</v>
          </cell>
        </row>
        <row r="1417">
          <cell r="M1417">
            <v>-20015424.989999998</v>
          </cell>
        </row>
        <row r="1418">
          <cell r="M1418">
            <v>-13923656.25</v>
          </cell>
        </row>
        <row r="1419">
          <cell r="M1419">
            <v>-7651759.5</v>
          </cell>
        </row>
        <row r="1420">
          <cell r="M1420">
            <v>-3012814</v>
          </cell>
        </row>
        <row r="1421">
          <cell r="M1421">
            <v>-834715.75</v>
          </cell>
        </row>
        <row r="1422">
          <cell r="M1422">
            <v>-834715.75</v>
          </cell>
        </row>
        <row r="1423">
          <cell r="M1423">
            <v>-646200</v>
          </cell>
        </row>
        <row r="1424">
          <cell r="M1424">
            <v>-37273823.619999997</v>
          </cell>
        </row>
        <row r="1425">
          <cell r="M1425">
            <v>-16995420</v>
          </cell>
        </row>
        <row r="1426">
          <cell r="M1426">
            <v>-2311462.7999999998</v>
          </cell>
        </row>
        <row r="1427">
          <cell r="M1427">
            <v>2311462.7999999998</v>
          </cell>
        </row>
        <row r="1428">
          <cell r="M1428">
            <v>-2313615</v>
          </cell>
        </row>
        <row r="1429">
          <cell r="M1429">
            <v>-1653518.76</v>
          </cell>
        </row>
        <row r="1430">
          <cell r="M1430">
            <v>-1504675</v>
          </cell>
        </row>
        <row r="1431">
          <cell r="M1431">
            <v>-5358375</v>
          </cell>
        </row>
        <row r="1432">
          <cell r="M1432">
            <v>-1372068.75</v>
          </cell>
        </row>
        <row r="1433">
          <cell r="M1433">
            <v>-3012814</v>
          </cell>
        </row>
        <row r="1434">
          <cell r="M1434">
            <v>-2259610.5</v>
          </cell>
        </row>
        <row r="1435">
          <cell r="M1435">
            <v>-834715.75</v>
          </cell>
        </row>
        <row r="1436">
          <cell r="M1436">
            <v>-5631309.9000000004</v>
          </cell>
        </row>
        <row r="1437">
          <cell r="M1437">
            <v>-2994723.2</v>
          </cell>
        </row>
        <row r="1438">
          <cell r="M1438">
            <v>-2994723.2</v>
          </cell>
        </row>
        <row r="1439">
          <cell r="M1439">
            <v>-1497361.6</v>
          </cell>
        </row>
        <row r="1440">
          <cell r="M1440">
            <v>-6798168</v>
          </cell>
        </row>
        <row r="1441">
          <cell r="M1441">
            <v>-19886201.579999998</v>
          </cell>
        </row>
        <row r="1442">
          <cell r="M1442">
            <v>-17400426.420000002</v>
          </cell>
        </row>
        <row r="1443">
          <cell r="M1443">
            <v>-11276480.01</v>
          </cell>
        </row>
        <row r="1444">
          <cell r="M1444">
            <v>-22552960.02</v>
          </cell>
        </row>
        <row r="1445">
          <cell r="M1445">
            <v>-14591420.82</v>
          </cell>
        </row>
        <row r="1446">
          <cell r="M1446">
            <v>-27192672</v>
          </cell>
        </row>
        <row r="1447">
          <cell r="M1447">
            <v>-16995420</v>
          </cell>
        </row>
        <row r="1448">
          <cell r="M1448">
            <v>-14591420.82</v>
          </cell>
        </row>
        <row r="1449">
          <cell r="M1449">
            <v>-3647855.18</v>
          </cell>
        </row>
        <row r="1450">
          <cell r="M1450">
            <v>-13288075</v>
          </cell>
        </row>
        <row r="1451">
          <cell r="M1451">
            <v>-1285700</v>
          </cell>
        </row>
        <row r="1452">
          <cell r="M1452">
            <v>-18426629</v>
          </cell>
        </row>
        <row r="1453">
          <cell r="M1453">
            <v>-2296220</v>
          </cell>
        </row>
        <row r="1454">
          <cell r="M1454">
            <v>-53507291</v>
          </cell>
        </row>
        <row r="1455">
          <cell r="M1455">
            <v>-1634930.1</v>
          </cell>
        </row>
        <row r="1456">
          <cell r="M1456">
            <v>-41562464.700000003</v>
          </cell>
        </row>
        <row r="1457">
          <cell r="M1457">
            <v>-481228.5</v>
          </cell>
        </row>
        <row r="1458">
          <cell r="M1458">
            <v>-43213075.68</v>
          </cell>
        </row>
        <row r="1459">
          <cell r="M1459">
            <v>500340</v>
          </cell>
        </row>
        <row r="1460">
          <cell r="M1460">
            <v>-2663108.86</v>
          </cell>
        </row>
        <row r="1461">
          <cell r="M1461">
            <v>6012948</v>
          </cell>
        </row>
        <row r="1462">
          <cell r="M1462">
            <v>-6012948</v>
          </cell>
        </row>
        <row r="1463">
          <cell r="M1463">
            <v>7279965</v>
          </cell>
        </row>
        <row r="1464">
          <cell r="M1464">
            <v>-1287600</v>
          </cell>
        </row>
        <row r="1465">
          <cell r="M1465">
            <v>-4935800</v>
          </cell>
        </row>
        <row r="1466">
          <cell r="M1466">
            <v>-949605</v>
          </cell>
        </row>
        <row r="1467">
          <cell r="M1467">
            <v>236500</v>
          </cell>
        </row>
        <row r="1468">
          <cell r="M1468">
            <v>24410347.5</v>
          </cell>
        </row>
        <row r="1469">
          <cell r="M1469">
            <v>-25205103</v>
          </cell>
        </row>
        <row r="1470">
          <cell r="M1470">
            <v>-248160</v>
          </cell>
        </row>
        <row r="1471">
          <cell r="M1471">
            <v>-4764471160.4700003</v>
          </cell>
        </row>
        <row r="1472">
          <cell r="M1472">
            <v>2779804.22</v>
          </cell>
        </row>
        <row r="1473">
          <cell r="M1473">
            <v>-460981.89</v>
          </cell>
        </row>
        <row r="1474">
          <cell r="M1474">
            <v>-471.84</v>
          </cell>
        </row>
        <row r="1475">
          <cell r="M1475">
            <v>-284567.03999999998</v>
          </cell>
        </row>
        <row r="1476">
          <cell r="M1476">
            <v>108317.2</v>
          </cell>
        </row>
        <row r="1477">
          <cell r="M1477">
            <v>6107574.2400000002</v>
          </cell>
        </row>
        <row r="1478">
          <cell r="M1478">
            <v>-6233238.0300000003</v>
          </cell>
        </row>
        <row r="1479">
          <cell r="M1479">
            <v>4274558.4000000004</v>
          </cell>
        </row>
        <row r="1480">
          <cell r="M1480">
            <v>62106.400000000001</v>
          </cell>
        </row>
        <row r="1481">
          <cell r="M1481">
            <v>2957860.7</v>
          </cell>
        </row>
        <row r="1482">
          <cell r="M1482">
            <v>399324.96</v>
          </cell>
        </row>
        <row r="1483">
          <cell r="M1483">
            <v>455756.12</v>
          </cell>
        </row>
        <row r="1484">
          <cell r="M1484">
            <v>4150</v>
          </cell>
        </row>
        <row r="1485">
          <cell r="M1485">
            <v>5150</v>
          </cell>
        </row>
        <row r="1486">
          <cell r="M1486">
            <v>30311.64</v>
          </cell>
        </row>
        <row r="1487">
          <cell r="M1487">
            <v>-4387075.2</v>
          </cell>
        </row>
        <row r="1488">
          <cell r="M1488">
            <v>5818579.8800000018</v>
          </cell>
        </row>
        <row r="1489">
          <cell r="M1489">
            <v>-3643647.12</v>
          </cell>
        </row>
        <row r="1490">
          <cell r="M1490">
            <v>-4091311.89</v>
          </cell>
        </row>
        <row r="1491">
          <cell r="M1491">
            <v>-36870064.350000001</v>
          </cell>
        </row>
        <row r="1492">
          <cell r="M1492">
            <v>988305.2</v>
          </cell>
        </row>
        <row r="1493">
          <cell r="M1493">
            <v>55205.97</v>
          </cell>
        </row>
        <row r="1494">
          <cell r="M1494">
            <v>44056502.350000001</v>
          </cell>
        </row>
        <row r="1495">
          <cell r="M1495">
            <v>3753522.66</v>
          </cell>
        </row>
        <row r="1496">
          <cell r="M1496">
            <v>68087.360000000001</v>
          </cell>
        </row>
        <row r="1497">
          <cell r="M1497">
            <v>-1140669.03</v>
          </cell>
        </row>
        <row r="1498">
          <cell r="M1498">
            <v>-8896625.6300000008</v>
          </cell>
        </row>
        <row r="1499">
          <cell r="M1499">
            <v>-5720694.4799999967</v>
          </cell>
        </row>
        <row r="1500">
          <cell r="M1500">
            <v>44309.7</v>
          </cell>
        </row>
        <row r="1501">
          <cell r="M1501">
            <v>32830375.219999999</v>
          </cell>
        </row>
        <row r="1502">
          <cell r="M1502">
            <v>17541.759999999998</v>
          </cell>
        </row>
        <row r="1503">
          <cell r="M1503">
            <v>2721944.96</v>
          </cell>
        </row>
        <row r="1504">
          <cell r="M1504">
            <v>5036.9799999999996</v>
          </cell>
        </row>
        <row r="1505">
          <cell r="M1505">
            <v>-414563.66</v>
          </cell>
        </row>
        <row r="1506">
          <cell r="M1506">
            <v>-381837.06</v>
          </cell>
        </row>
        <row r="1507">
          <cell r="M1507">
            <v>999171.68</v>
          </cell>
        </row>
        <row r="1508">
          <cell r="M1508">
            <v>4603788.3600000003</v>
          </cell>
        </row>
        <row r="1509">
          <cell r="M1509">
            <v>17362525.940000001</v>
          </cell>
        </row>
        <row r="1510">
          <cell r="M1510">
            <v>1352041</v>
          </cell>
        </row>
        <row r="1511">
          <cell r="M1511">
            <v>900</v>
          </cell>
        </row>
        <row r="1512">
          <cell r="M1512">
            <v>11842849.199999999</v>
          </cell>
        </row>
        <row r="1513">
          <cell r="M1513">
            <v>49269.29</v>
          </cell>
        </row>
        <row r="1514">
          <cell r="M1514">
            <v>4150</v>
          </cell>
        </row>
        <row r="1515">
          <cell r="M1515">
            <v>44859.48</v>
          </cell>
        </row>
        <row r="1516">
          <cell r="M1516">
            <v>-33226885.059999999</v>
          </cell>
        </row>
        <row r="1517">
          <cell r="M1517">
            <v>-1332249</v>
          </cell>
        </row>
        <row r="1518">
          <cell r="M1518">
            <v>-12514806</v>
          </cell>
        </row>
        <row r="1519">
          <cell r="M1519">
            <v>-34782866.420000002</v>
          </cell>
        </row>
        <row r="1520">
          <cell r="M1520">
            <v>-2678720.66</v>
          </cell>
        </row>
        <row r="1521">
          <cell r="M1521">
            <v>-24217370.399999999</v>
          </cell>
        </row>
        <row r="1522">
          <cell r="M1522">
            <v>-37670534.689999998</v>
          </cell>
        </row>
        <row r="1523">
          <cell r="M1523">
            <v>125140.58</v>
          </cell>
        </row>
        <row r="1524">
          <cell r="M1524">
            <v>-5339632.2</v>
          </cell>
        </row>
        <row r="1525">
          <cell r="M1525">
            <v>-160635</v>
          </cell>
        </row>
        <row r="1526">
          <cell r="M1526">
            <v>-13335415.68</v>
          </cell>
        </row>
        <row r="1527">
          <cell r="M1527">
            <v>-37312980</v>
          </cell>
        </row>
        <row r="1528">
          <cell r="M1528">
            <v>12798690.720000001</v>
          </cell>
        </row>
        <row r="1529">
          <cell r="M1529">
            <v>-942751.18</v>
          </cell>
        </row>
        <row r="1530">
          <cell r="M1530">
            <v>9851750</v>
          </cell>
        </row>
        <row r="1531">
          <cell r="M1531">
            <v>-12250103.130000001</v>
          </cell>
        </row>
        <row r="1532">
          <cell r="M1532">
            <v>-307099.98</v>
          </cell>
        </row>
        <row r="1533">
          <cell r="M1533">
            <v>-242842064.06999999</v>
          </cell>
        </row>
        <row r="1534">
          <cell r="M1534">
            <v>-3091167.63</v>
          </cell>
        </row>
        <row r="1535">
          <cell r="M1535">
            <v>-33483199.57</v>
          </cell>
        </row>
        <row r="1536">
          <cell r="M1536">
            <v>-3664213.51</v>
          </cell>
        </row>
        <row r="1537">
          <cell r="M1537">
            <v>-17158578.34</v>
          </cell>
        </row>
        <row r="1538">
          <cell r="M1538">
            <v>-15603030.33</v>
          </cell>
        </row>
        <row r="1539">
          <cell r="M1539">
            <v>-5393.41</v>
          </cell>
        </row>
        <row r="1540">
          <cell r="M1540">
            <v>-14177759.539999999</v>
          </cell>
        </row>
        <row r="1541">
          <cell r="M1541">
            <v>-6240352.3399999999</v>
          </cell>
        </row>
        <row r="1542">
          <cell r="M1542">
            <v>-35976.18</v>
          </cell>
        </row>
        <row r="1543">
          <cell r="M1543">
            <v>-24791866.52</v>
          </cell>
        </row>
        <row r="1544">
          <cell r="M1544">
            <v>-42577300.799999997</v>
          </cell>
        </row>
        <row r="1545">
          <cell r="M1545">
            <v>-599274.71</v>
          </cell>
        </row>
        <row r="1546">
          <cell r="M1546">
            <v>-545528.9</v>
          </cell>
        </row>
        <row r="1547">
          <cell r="M1547">
            <v>-3808244.72</v>
          </cell>
        </row>
        <row r="1548">
          <cell r="M1548">
            <v>-3808244.72</v>
          </cell>
        </row>
        <row r="1549">
          <cell r="M1549">
            <v>-4174310.04</v>
          </cell>
        </row>
        <row r="1550">
          <cell r="M1550">
            <v>-4174310.04</v>
          </cell>
        </row>
        <row r="1551">
          <cell r="M1551">
            <v>-18985475.300000001</v>
          </cell>
        </row>
        <row r="1552">
          <cell r="M1552">
            <v>31095508.68</v>
          </cell>
        </row>
        <row r="1553">
          <cell r="M1553">
            <v>619259797.48000002</v>
          </cell>
        </row>
        <row r="1554">
          <cell r="M1554">
            <v>-97525215.859999999</v>
          </cell>
        </row>
        <row r="1555">
          <cell r="M1555">
            <v>29571600.399999999</v>
          </cell>
        </row>
        <row r="1556">
          <cell r="M1556">
            <v>-2272.41</v>
          </cell>
        </row>
        <row r="1557">
          <cell r="M1557">
            <v>20505.939999999999</v>
          </cell>
        </row>
        <row r="1558">
          <cell r="M1558">
            <v>-20505.939999999999</v>
          </cell>
        </row>
        <row r="1559">
          <cell r="M1559">
            <v>-1634274.12</v>
          </cell>
        </row>
        <row r="1560">
          <cell r="M1560">
            <v>-11428487.609999999</v>
          </cell>
        </row>
        <row r="1561">
          <cell r="M1561">
            <v>-6639319.79</v>
          </cell>
        </row>
        <row r="1562">
          <cell r="M1562">
            <v>-1731232.31</v>
          </cell>
        </row>
        <row r="1563">
          <cell r="M1563">
            <v>-107085.7</v>
          </cell>
        </row>
        <row r="1564">
          <cell r="M1564">
            <v>-856648.82</v>
          </cell>
        </row>
        <row r="1565">
          <cell r="M1565">
            <v>-215.22</v>
          </cell>
        </row>
        <row r="1566">
          <cell r="M1566">
            <v>-4864755</v>
          </cell>
        </row>
        <row r="1567">
          <cell r="M1567">
            <v>24203776.359999999</v>
          </cell>
        </row>
        <row r="1568">
          <cell r="M1568">
            <v>37164452.5</v>
          </cell>
        </row>
        <row r="1569">
          <cell r="M1569">
            <v>110866453.01000001</v>
          </cell>
        </row>
        <row r="1570">
          <cell r="M1570">
            <v>32137802.18</v>
          </cell>
        </row>
        <row r="1571">
          <cell r="M1571">
            <v>25179260.18</v>
          </cell>
        </row>
        <row r="1572">
          <cell r="M1572">
            <v>264609657.46000001</v>
          </cell>
        </row>
        <row r="1573">
          <cell r="M1573">
            <v>13971045.539999999</v>
          </cell>
        </row>
        <row r="1574">
          <cell r="M1574">
            <v>38217768</v>
          </cell>
        </row>
        <row r="1575">
          <cell r="M1575">
            <v>47001440.460000001</v>
          </cell>
        </row>
        <row r="1576">
          <cell r="M1576">
            <v>-33476.75</v>
          </cell>
        </row>
        <row r="1577">
          <cell r="M1577">
            <v>33476.75</v>
          </cell>
        </row>
        <row r="1578">
          <cell r="M1578">
            <v>-322200</v>
          </cell>
        </row>
        <row r="1579">
          <cell r="M1579">
            <v>27362752.800000001</v>
          </cell>
        </row>
        <row r="1580">
          <cell r="M1580">
            <v>2400</v>
          </cell>
        </row>
        <row r="1581">
          <cell r="M1581">
            <v>3234197.52</v>
          </cell>
        </row>
        <row r="1582">
          <cell r="M1582">
            <v>3237304.8</v>
          </cell>
        </row>
        <row r="1583">
          <cell r="M1583">
            <v>-3234197.52</v>
          </cell>
        </row>
        <row r="1584">
          <cell r="M1584">
            <v>74972202.819999993</v>
          </cell>
        </row>
        <row r="1585">
          <cell r="M1585">
            <v>-176550685.91999999</v>
          </cell>
        </row>
        <row r="1586">
          <cell r="M1586">
            <v>28161049.949999999</v>
          </cell>
        </row>
        <row r="1587">
          <cell r="M1587">
            <v>9283498.7599999998</v>
          </cell>
        </row>
        <row r="1588">
          <cell r="M1588">
            <v>-83286507.579999998</v>
          </cell>
        </row>
        <row r="1589">
          <cell r="M1589">
            <v>-13169010.15</v>
          </cell>
        </row>
        <row r="1590">
          <cell r="M1590">
            <v>5732828.2000000002</v>
          </cell>
        </row>
        <row r="1591">
          <cell r="M1591">
            <v>3136320</v>
          </cell>
        </row>
        <row r="1592">
          <cell r="M1592">
            <v>-3873600</v>
          </cell>
        </row>
        <row r="1593">
          <cell r="M1593">
            <v>6606833.2000000002</v>
          </cell>
        </row>
        <row r="1594">
          <cell r="M1594">
            <v>3588426.6</v>
          </cell>
        </row>
        <row r="1595">
          <cell r="M1595">
            <v>4363200.5199999996</v>
          </cell>
        </row>
        <row r="1596">
          <cell r="M1596">
            <v>-4390189.3499999996</v>
          </cell>
        </row>
        <row r="1597">
          <cell r="M1597">
            <v>-749631.98</v>
          </cell>
        </row>
        <row r="1598">
          <cell r="M1598">
            <v>824977.63</v>
          </cell>
        </row>
        <row r="1599">
          <cell r="M1599">
            <v>5904297.2000000002</v>
          </cell>
        </row>
        <row r="1600">
          <cell r="M1600">
            <v>15248402.4</v>
          </cell>
        </row>
        <row r="1601">
          <cell r="M1601">
            <v>1156.78</v>
          </cell>
        </row>
        <row r="1602">
          <cell r="M1602">
            <v>9502415.0399999991</v>
          </cell>
        </row>
        <row r="1603">
          <cell r="M1603">
            <v>-9367710.4800000004</v>
          </cell>
        </row>
        <row r="1604">
          <cell r="M1604">
            <v>5847422.25</v>
          </cell>
        </row>
        <row r="1605">
          <cell r="M1605">
            <v>-5854819.0499999998</v>
          </cell>
        </row>
        <row r="1606">
          <cell r="M1606">
            <v>20345111.600000001</v>
          </cell>
        </row>
        <row r="1607">
          <cell r="M1607">
            <v>-19735948.399999999</v>
          </cell>
        </row>
        <row r="1608">
          <cell r="M1608">
            <v>-118805.39</v>
          </cell>
        </row>
        <row r="1609">
          <cell r="M1609">
            <v>-80149415.890000001</v>
          </cell>
        </row>
        <row r="1610">
          <cell r="M1610">
            <v>47431820.659999996</v>
          </cell>
        </row>
        <row r="1611">
          <cell r="M1611">
            <v>13347843.84</v>
          </cell>
        </row>
        <row r="1612">
          <cell r="M1612">
            <v>5339632.2</v>
          </cell>
        </row>
        <row r="1613">
          <cell r="M1613">
            <v>3959576</v>
          </cell>
        </row>
        <row r="1614">
          <cell r="M1614">
            <v>1011000</v>
          </cell>
        </row>
        <row r="1615">
          <cell r="M1615">
            <v>145064273.46000001</v>
          </cell>
        </row>
        <row r="1616">
          <cell r="M1616">
            <v>52100.56</v>
          </cell>
        </row>
        <row r="1617">
          <cell r="M1617">
            <v>40306922.880000003</v>
          </cell>
        </row>
        <row r="1618">
          <cell r="M1618">
            <v>37372664.399999999</v>
          </cell>
        </row>
        <row r="1619">
          <cell r="M1619">
            <v>4840038</v>
          </cell>
        </row>
        <row r="1620">
          <cell r="M1620">
            <v>37312980</v>
          </cell>
        </row>
        <row r="1621">
          <cell r="M1621">
            <v>60750.54</v>
          </cell>
        </row>
        <row r="1622">
          <cell r="M1622">
            <v>294372.42</v>
          </cell>
        </row>
        <row r="1623">
          <cell r="M1623">
            <v>389588.77</v>
          </cell>
        </row>
        <row r="1624">
          <cell r="M1624">
            <v>20798.310000000001</v>
          </cell>
        </row>
        <row r="1625">
          <cell r="M1625">
            <v>-212738</v>
          </cell>
        </row>
        <row r="1626">
          <cell r="M1626">
            <v>-338939.7</v>
          </cell>
        </row>
        <row r="1627">
          <cell r="M1627">
            <v>4441737.3</v>
          </cell>
        </row>
        <row r="1628">
          <cell r="M1628">
            <v>166961070.96000001</v>
          </cell>
        </row>
        <row r="1629">
          <cell r="M1629">
            <v>-83485500.299999997</v>
          </cell>
        </row>
        <row r="1630">
          <cell r="M1630">
            <v>-80671085.959999993</v>
          </cell>
        </row>
        <row r="1631">
          <cell r="M1631">
            <v>-31444228.370000001</v>
          </cell>
        </row>
        <row r="1632">
          <cell r="M1632">
            <v>-29058287.129999999</v>
          </cell>
        </row>
        <row r="1633">
          <cell r="M1633">
            <v>22957839.140000001</v>
          </cell>
        </row>
        <row r="1634">
          <cell r="M1634">
            <v>-40464957.700000003</v>
          </cell>
        </row>
        <row r="1635">
          <cell r="M1635">
            <v>-802635.01</v>
          </cell>
        </row>
        <row r="1636">
          <cell r="M1636">
            <v>-17749.189999999999</v>
          </cell>
        </row>
        <row r="1637">
          <cell r="M1637">
            <v>-35480832.380000003</v>
          </cell>
        </row>
        <row r="1638">
          <cell r="M1638">
            <v>-556174.93000000005</v>
          </cell>
        </row>
        <row r="1639">
          <cell r="M1639">
            <v>-17783840.449999999</v>
          </cell>
        </row>
        <row r="1640">
          <cell r="M1640">
            <v>-394705.66</v>
          </cell>
        </row>
        <row r="1641">
          <cell r="M1641">
            <v>-9688130.0999999996</v>
          </cell>
        </row>
        <row r="1642">
          <cell r="M1642">
            <v>-161469.26999999999</v>
          </cell>
        </row>
        <row r="1643">
          <cell r="M1643">
            <v>-161470.35</v>
          </cell>
        </row>
        <row r="1644">
          <cell r="M1644">
            <v>-161470.35</v>
          </cell>
        </row>
        <row r="1645">
          <cell r="M1645">
            <v>-731758.26</v>
          </cell>
        </row>
        <row r="1646">
          <cell r="M1646">
            <v>-7176393.2699999996</v>
          </cell>
        </row>
        <row r="1647">
          <cell r="M1647">
            <v>-2900560.99</v>
          </cell>
        </row>
        <row r="1648">
          <cell r="M1648">
            <v>-4987628.7</v>
          </cell>
        </row>
        <row r="1649">
          <cell r="M1649">
            <v>-13028302.76</v>
          </cell>
        </row>
        <row r="1650">
          <cell r="M1650">
            <v>-4325733.2699999996</v>
          </cell>
        </row>
        <row r="1651">
          <cell r="M1651">
            <v>-4164069.48</v>
          </cell>
        </row>
        <row r="1652">
          <cell r="M1652">
            <v>-1261341.51</v>
          </cell>
        </row>
        <row r="1653">
          <cell r="M1653">
            <v>-72076.600000000006</v>
          </cell>
        </row>
        <row r="1654">
          <cell r="M1654">
            <v>-7224337.3499999996</v>
          </cell>
        </row>
        <row r="1655">
          <cell r="M1655">
            <v>-16024475.289999999</v>
          </cell>
        </row>
        <row r="1656">
          <cell r="M1656">
            <v>-51222.36</v>
          </cell>
        </row>
        <row r="1657">
          <cell r="M1657">
            <v>-37183389.600000001</v>
          </cell>
        </row>
        <row r="1658">
          <cell r="M1658">
            <v>-4257812.4400000004</v>
          </cell>
        </row>
        <row r="1659">
          <cell r="M1659">
            <v>-4991489.16</v>
          </cell>
        </row>
        <row r="1660">
          <cell r="M1660">
            <v>-9035677.8499999996</v>
          </cell>
        </row>
        <row r="1661">
          <cell r="M1661">
            <v>-1077584.03</v>
          </cell>
        </row>
        <row r="1662">
          <cell r="M1662">
            <v>-102601369.92</v>
          </cell>
        </row>
        <row r="1663">
          <cell r="M1663">
            <v>-1280173.28</v>
          </cell>
        </row>
        <row r="1664">
          <cell r="M1664">
            <v>-1730034.94</v>
          </cell>
        </row>
        <row r="1665">
          <cell r="M1665">
            <v>-30348808.52</v>
          </cell>
        </row>
        <row r="1666">
          <cell r="M1666">
            <v>-28643922.5</v>
          </cell>
        </row>
        <row r="1667">
          <cell r="M1667">
            <v>-978.99</v>
          </cell>
        </row>
        <row r="1668">
          <cell r="M1668">
            <v>-67997571.439999998</v>
          </cell>
        </row>
        <row r="1669">
          <cell r="M1669">
            <v>-57463512.07</v>
          </cell>
        </row>
        <row r="1670">
          <cell r="M1670">
            <v>-58233670</v>
          </cell>
        </row>
        <row r="1671">
          <cell r="M1671">
            <v>-12468856</v>
          </cell>
        </row>
        <row r="1672">
          <cell r="M1672">
            <v>-1829769.41</v>
          </cell>
        </row>
        <row r="1673">
          <cell r="M1673">
            <v>-4007337.16</v>
          </cell>
        </row>
        <row r="1674">
          <cell r="M1674">
            <v>-1003950</v>
          </cell>
        </row>
        <row r="1675">
          <cell r="M1675">
            <v>-4355831.17</v>
          </cell>
        </row>
        <row r="1676">
          <cell r="M1676">
            <v>-54929573.039999999</v>
          </cell>
        </row>
        <row r="1677">
          <cell r="M1677">
            <v>-35266139.399999999</v>
          </cell>
        </row>
        <row r="1678">
          <cell r="M1678">
            <v>-3137941.62</v>
          </cell>
        </row>
        <row r="1679">
          <cell r="M1679">
            <v>-1579925.28</v>
          </cell>
        </row>
        <row r="1680">
          <cell r="M1680">
            <v>-131125694.16</v>
          </cell>
        </row>
        <row r="1681">
          <cell r="M1681">
            <v>-182086240.38</v>
          </cell>
        </row>
        <row r="1682">
          <cell r="M1682">
            <v>-97604545.530000001</v>
          </cell>
        </row>
        <row r="1683">
          <cell r="M1683">
            <v>-643547.12</v>
          </cell>
        </row>
        <row r="1684">
          <cell r="M1684">
            <v>-3130974</v>
          </cell>
        </row>
        <row r="1685">
          <cell r="M1685">
            <v>-11471234.699999999</v>
          </cell>
        </row>
        <row r="1686">
          <cell r="M1686">
            <v>-31658617.530000001</v>
          </cell>
        </row>
        <row r="1687">
          <cell r="M1687">
            <v>-5629428</v>
          </cell>
        </row>
        <row r="1688">
          <cell r="M1688">
            <v>-6713190.9000000004</v>
          </cell>
        </row>
        <row r="1689">
          <cell r="M1689">
            <v>-84074540.450000003</v>
          </cell>
        </row>
        <row r="1690">
          <cell r="M1690">
            <v>-807282.45</v>
          </cell>
        </row>
        <row r="1691">
          <cell r="M1691">
            <v>-7477984.7999999998</v>
          </cell>
        </row>
        <row r="1692">
          <cell r="M1692">
            <v>-5778442.7999999998</v>
          </cell>
        </row>
        <row r="1693">
          <cell r="M1693">
            <v>-7359167.2000000002</v>
          </cell>
        </row>
        <row r="1694">
          <cell r="M1694">
            <v>-5749143.4800000004</v>
          </cell>
        </row>
        <row r="1695">
          <cell r="M1695">
            <v>-18024734.710000001</v>
          </cell>
        </row>
        <row r="1696">
          <cell r="M1696">
            <v>-18700864.199999999</v>
          </cell>
        </row>
        <row r="1697">
          <cell r="M1697">
            <v>87089947.5</v>
          </cell>
        </row>
        <row r="1698">
          <cell r="M1698">
            <v>160635</v>
          </cell>
        </row>
        <row r="1699">
          <cell r="M1699">
            <v>-126405055.37</v>
          </cell>
        </row>
        <row r="1700">
          <cell r="M1700">
            <v>-135237985.30000001</v>
          </cell>
        </row>
        <row r="1701">
          <cell r="M1701">
            <v>-689118708.42000008</v>
          </cell>
        </row>
        <row r="1702">
          <cell r="M1702">
            <v>12592.44</v>
          </cell>
        </row>
        <row r="1703">
          <cell r="M1703">
            <v>12812.65</v>
          </cell>
        </row>
        <row r="1704">
          <cell r="M1704">
            <v>-25405.09</v>
          </cell>
        </row>
        <row r="1705">
          <cell r="M1705">
            <v>0</v>
          </cell>
        </row>
        <row r="1706">
          <cell r="M1706">
            <v>6005985</v>
          </cell>
        </row>
        <row r="1707">
          <cell r="M1707">
            <v>1196340</v>
          </cell>
        </row>
        <row r="1708">
          <cell r="M1708">
            <v>-18730096.550000001</v>
          </cell>
        </row>
        <row r="1709">
          <cell r="M1709">
            <v>-1058525.1399999999</v>
          </cell>
        </row>
        <row r="1710">
          <cell r="M1710">
            <v>11401920</v>
          </cell>
        </row>
        <row r="1711">
          <cell r="M1711">
            <v>-11359920.02</v>
          </cell>
        </row>
        <row r="1712">
          <cell r="M1712">
            <v>-4400032.6500000004</v>
          </cell>
        </row>
        <row r="1713">
          <cell r="M1713">
            <v>18833</v>
          </cell>
        </row>
        <row r="1714">
          <cell r="M1714">
            <v>18258000</v>
          </cell>
        </row>
        <row r="1715">
          <cell r="M1715">
            <v>30708600</v>
          </cell>
        </row>
        <row r="1716">
          <cell r="M1716">
            <v>2748717</v>
          </cell>
        </row>
        <row r="1717">
          <cell r="M1717">
            <v>-2593710</v>
          </cell>
        </row>
        <row r="1718">
          <cell r="M1718">
            <v>7347375</v>
          </cell>
        </row>
        <row r="1719">
          <cell r="M1719">
            <v>9801000</v>
          </cell>
        </row>
        <row r="1720">
          <cell r="M1720">
            <v>18956673</v>
          </cell>
        </row>
        <row r="1721">
          <cell r="M1721">
            <v>55086522.32</v>
          </cell>
        </row>
        <row r="1722">
          <cell r="M1722">
            <v>23463333.050000001</v>
          </cell>
        </row>
        <row r="1723">
          <cell r="M1723">
            <v>3910961.16</v>
          </cell>
        </row>
        <row r="1724">
          <cell r="M1724">
            <v>4282794.3</v>
          </cell>
        </row>
        <row r="1725">
          <cell r="M1725">
            <v>15169.2</v>
          </cell>
        </row>
        <row r="1726">
          <cell r="M1726">
            <v>81329.759999999995</v>
          </cell>
        </row>
        <row r="1727">
          <cell r="M1727">
            <v>52024.19</v>
          </cell>
        </row>
        <row r="1728">
          <cell r="M1728">
            <v>20619205.890000001</v>
          </cell>
        </row>
        <row r="1729">
          <cell r="M1729">
            <v>10350429</v>
          </cell>
        </row>
        <row r="1730">
          <cell r="M1730">
            <v>18145080.59</v>
          </cell>
        </row>
        <row r="1731">
          <cell r="M1731">
            <v>1012508</v>
          </cell>
        </row>
        <row r="1732">
          <cell r="M1732">
            <v>10677</v>
          </cell>
        </row>
        <row r="1733">
          <cell r="M1733">
            <v>127382.75</v>
          </cell>
        </row>
        <row r="1734">
          <cell r="M1734">
            <v>62555321.979999997</v>
          </cell>
        </row>
        <row r="1735">
          <cell r="M1735">
            <v>36588986.759999998</v>
          </cell>
        </row>
        <row r="1736">
          <cell r="M1736">
            <v>52840.38</v>
          </cell>
        </row>
        <row r="1737">
          <cell r="M1737">
            <v>52020.72</v>
          </cell>
        </row>
        <row r="1738">
          <cell r="M1738">
            <v>19877000</v>
          </cell>
        </row>
        <row r="1739">
          <cell r="M1739">
            <v>-18435355.329999998</v>
          </cell>
        </row>
        <row r="1740">
          <cell r="M1740">
            <v>-1226355</v>
          </cell>
        </row>
        <row r="1741">
          <cell r="M1741">
            <v>-24589923.800000001</v>
          </cell>
        </row>
        <row r="1742">
          <cell r="M1742">
            <v>-57737008.549999997</v>
          </cell>
        </row>
        <row r="1743">
          <cell r="M1743">
            <v>-36167911.219999999</v>
          </cell>
        </row>
        <row r="1744">
          <cell r="M1744">
            <v>-63014045.579999998</v>
          </cell>
        </row>
        <row r="1745">
          <cell r="M1745">
            <v>-3819380</v>
          </cell>
        </row>
        <row r="1746">
          <cell r="M1746">
            <v>-8573940</v>
          </cell>
        </row>
        <row r="1747">
          <cell r="M1747">
            <v>-31269535</v>
          </cell>
        </row>
        <row r="1748">
          <cell r="M1748">
            <v>-10214832</v>
          </cell>
        </row>
        <row r="1749">
          <cell r="M1749">
            <v>-30456000</v>
          </cell>
        </row>
        <row r="1750">
          <cell r="M1750">
            <v>-6325575</v>
          </cell>
        </row>
        <row r="1751">
          <cell r="M1751">
            <v>-7263000</v>
          </cell>
        </row>
        <row r="1752">
          <cell r="M1752">
            <v>-9684000</v>
          </cell>
        </row>
        <row r="1753">
          <cell r="M1753">
            <v>-18782118</v>
          </cell>
        </row>
        <row r="1754">
          <cell r="M1754">
            <v>15992.33</v>
          </cell>
        </row>
        <row r="1755">
          <cell r="M1755">
            <v>-2958241.4600000065</v>
          </cell>
        </row>
        <row r="1756">
          <cell r="M1756">
            <v>-240222.32</v>
          </cell>
        </row>
        <row r="1757">
          <cell r="M1757">
            <v>-240222.32</v>
          </cell>
        </row>
        <row r="1758">
          <cell r="M1758">
            <v>-367731.84</v>
          </cell>
        </row>
        <row r="1759">
          <cell r="M1759">
            <v>8582941.9000000004</v>
          </cell>
        </row>
        <row r="1760">
          <cell r="M1760">
            <v>-462035</v>
          </cell>
        </row>
        <row r="1761">
          <cell r="M1761">
            <v>2071035.4</v>
          </cell>
        </row>
        <row r="1762">
          <cell r="M1762">
            <v>-1873419</v>
          </cell>
        </row>
        <row r="1763">
          <cell r="M1763">
            <v>-8036258.1100000003</v>
          </cell>
        </row>
        <row r="1764">
          <cell r="M1764">
            <v>-85466.649999999441</v>
          </cell>
        </row>
        <row r="1765">
          <cell r="M1765">
            <v>-68011758.329999998</v>
          </cell>
        </row>
        <row r="1766">
          <cell r="M1766">
            <v>-42876413.57</v>
          </cell>
        </row>
        <row r="1767">
          <cell r="M1767">
            <v>-4963473.67</v>
          </cell>
        </row>
        <row r="1768">
          <cell r="M1768">
            <v>-52408392.719999999</v>
          </cell>
        </row>
        <row r="1769">
          <cell r="M1769">
            <v>-8180782.0499999998</v>
          </cell>
        </row>
        <row r="1770">
          <cell r="M1770">
            <v>-4157419.54</v>
          </cell>
        </row>
        <row r="1771">
          <cell r="M1771">
            <v>89366726.040000007</v>
          </cell>
        </row>
        <row r="1772">
          <cell r="M1772">
            <v>1813114.8799999999</v>
          </cell>
        </row>
        <row r="1773">
          <cell r="M1773">
            <v>7772327.8300000001</v>
          </cell>
        </row>
        <row r="1774">
          <cell r="M1774">
            <v>71772943.400000006</v>
          </cell>
        </row>
        <row r="1775">
          <cell r="M1775">
            <v>236571499.09</v>
          </cell>
        </row>
        <row r="1776">
          <cell r="M1776">
            <v>32325678.350000001</v>
          </cell>
        </row>
        <row r="1777">
          <cell r="M1777">
            <v>84332776.209999993</v>
          </cell>
        </row>
        <row r="1778">
          <cell r="M1778">
            <v>25585548.649999999</v>
          </cell>
        </row>
        <row r="1779">
          <cell r="M1779">
            <v>646337.5</v>
          </cell>
        </row>
        <row r="1780">
          <cell r="M1780">
            <v>2770672.98</v>
          </cell>
        </row>
        <row r="1781">
          <cell r="M1781">
            <v>387387</v>
          </cell>
        </row>
        <row r="1782">
          <cell r="M1782">
            <v>1089728.6399999999</v>
          </cell>
        </row>
        <row r="1783">
          <cell r="M1783">
            <v>90020.76</v>
          </cell>
        </row>
        <row r="1784">
          <cell r="M1784">
            <v>68708791.049999997</v>
          </cell>
        </row>
        <row r="1785">
          <cell r="M1785">
            <v>11238780.460000001</v>
          </cell>
        </row>
        <row r="1786">
          <cell r="M1786">
            <v>15755.28</v>
          </cell>
        </row>
        <row r="1787">
          <cell r="M1787">
            <v>334883.38</v>
          </cell>
        </row>
        <row r="1788">
          <cell r="M1788">
            <v>265981576.13</v>
          </cell>
        </row>
        <row r="1789">
          <cell r="M1789">
            <v>12485.34</v>
          </cell>
        </row>
        <row r="1790">
          <cell r="M1790">
            <v>8648569.9900000002</v>
          </cell>
        </row>
        <row r="1791">
          <cell r="M1791">
            <v>5798657.9299999997</v>
          </cell>
        </row>
        <row r="1792">
          <cell r="M1792">
            <v>869948.86</v>
          </cell>
        </row>
        <row r="1793">
          <cell r="M1793">
            <v>315025.23</v>
          </cell>
        </row>
        <row r="1794">
          <cell r="M1794">
            <v>-1066522.71</v>
          </cell>
        </row>
        <row r="1795">
          <cell r="M1795">
            <v>-8435199.25</v>
          </cell>
        </row>
        <row r="1796">
          <cell r="M1796">
            <v>-17927395.559999999</v>
          </cell>
        </row>
        <row r="1797">
          <cell r="M1797">
            <v>-302437.90999999997</v>
          </cell>
        </row>
        <row r="1798">
          <cell r="M1798">
            <v>-4017324.5</v>
          </cell>
        </row>
        <row r="1799">
          <cell r="M1799">
            <v>-2792927.16</v>
          </cell>
        </row>
        <row r="1800">
          <cell r="M1800">
            <v>-59746099.689999998</v>
          </cell>
        </row>
        <row r="1801">
          <cell r="M1801">
            <v>-36996318</v>
          </cell>
        </row>
        <row r="1802">
          <cell r="M1802">
            <v>-4620482.8600000003</v>
          </cell>
        </row>
        <row r="1803">
          <cell r="M1803">
            <v>-2752470.11</v>
          </cell>
        </row>
        <row r="1804">
          <cell r="M1804">
            <v>-1153790.55</v>
          </cell>
        </row>
        <row r="1805">
          <cell r="M1805">
            <v>-14789853.119999999</v>
          </cell>
        </row>
        <row r="1806">
          <cell r="M1806">
            <v>-506783.2</v>
          </cell>
        </row>
        <row r="1807">
          <cell r="M1807">
            <v>-93803792.069999993</v>
          </cell>
        </row>
        <row r="1808">
          <cell r="M1808">
            <v>-23203513.890000001</v>
          </cell>
        </row>
        <row r="1809">
          <cell r="M1809">
            <v>-66101503.43</v>
          </cell>
        </row>
        <row r="1810">
          <cell r="M1810">
            <v>-316901866.18000001</v>
          </cell>
        </row>
        <row r="1811">
          <cell r="M1811">
            <v>-19151470.25</v>
          </cell>
        </row>
        <row r="1812">
          <cell r="M1812">
            <v>-491029.9</v>
          </cell>
        </row>
        <row r="1813">
          <cell r="M1813">
            <v>61090214.759999909</v>
          </cell>
        </row>
        <row r="1814">
          <cell r="M1814">
            <v>-30100000</v>
          </cell>
        </row>
        <row r="1815">
          <cell r="M1815">
            <v>-15022000</v>
          </cell>
        </row>
        <row r="1816">
          <cell r="M1816">
            <v>-15022000</v>
          </cell>
        </row>
        <row r="1817">
          <cell r="M1817">
            <v>-45150000</v>
          </cell>
        </row>
        <row r="1818">
          <cell r="M1818">
            <v>13721400</v>
          </cell>
        </row>
        <row r="1819">
          <cell r="M1819">
            <v>-15022000</v>
          </cell>
        </row>
        <row r="1820">
          <cell r="M1820">
            <v>41164200</v>
          </cell>
        </row>
        <row r="1821">
          <cell r="M1821">
            <v>-45066000</v>
          </cell>
        </row>
        <row r="1822">
          <cell r="M1822">
            <v>-110496400</v>
          </cell>
        </row>
        <row r="1823">
          <cell r="M1823">
            <v>24903.599999999999</v>
          </cell>
        </row>
        <row r="1824">
          <cell r="M1824">
            <v>16917.400000000001</v>
          </cell>
        </row>
        <row r="1825">
          <cell r="M1825">
            <v>6573768.7800000003</v>
          </cell>
        </row>
        <row r="1826">
          <cell r="M1826">
            <v>3793609.14</v>
          </cell>
        </row>
        <row r="1827">
          <cell r="M1827">
            <v>900</v>
          </cell>
        </row>
        <row r="1828">
          <cell r="M1828">
            <v>5150</v>
          </cell>
        </row>
        <row r="1829">
          <cell r="M1829">
            <v>5150</v>
          </cell>
        </row>
        <row r="1830">
          <cell r="M1830">
            <v>5671.65</v>
          </cell>
        </row>
        <row r="1831">
          <cell r="M1831">
            <v>5671.65</v>
          </cell>
        </row>
        <row r="1832">
          <cell r="M1832">
            <v>5671.65</v>
          </cell>
        </row>
        <row r="1833">
          <cell r="M1833">
            <v>5671.65</v>
          </cell>
        </row>
        <row r="1834">
          <cell r="M1834">
            <v>8072023.0199999996</v>
          </cell>
        </row>
        <row r="1835">
          <cell r="M1835">
            <v>-2492754</v>
          </cell>
        </row>
        <row r="1836">
          <cell r="M1836">
            <v>-2492754</v>
          </cell>
        </row>
        <row r="1837">
          <cell r="M1837">
            <v>-2492754</v>
          </cell>
        </row>
        <row r="1838">
          <cell r="M1838">
            <v>-2492754</v>
          </cell>
        </row>
        <row r="1839">
          <cell r="M1839">
            <v>1911025.95</v>
          </cell>
        </row>
        <row r="1840">
          <cell r="M1840">
            <v>1911025.95</v>
          </cell>
        </row>
        <row r="1841">
          <cell r="M1841">
            <v>10255.709999999999</v>
          </cell>
        </row>
        <row r="1842">
          <cell r="M1842">
            <v>6880593.4000000004</v>
          </cell>
        </row>
        <row r="1843">
          <cell r="M1843">
            <v>10255.709999999999</v>
          </cell>
        </row>
        <row r="1844">
          <cell r="M1844">
            <v>6918841</v>
          </cell>
        </row>
        <row r="1845">
          <cell r="M1845">
            <v>-6852695</v>
          </cell>
        </row>
        <row r="1846">
          <cell r="M1846">
            <v>15898.09</v>
          </cell>
        </row>
        <row r="1847">
          <cell r="M1847">
            <v>10238010</v>
          </cell>
        </row>
        <row r="1848">
          <cell r="M1848">
            <v>2427900</v>
          </cell>
        </row>
        <row r="1849">
          <cell r="M1849">
            <v>8053981.5999999996</v>
          </cell>
        </row>
        <row r="1850">
          <cell r="M1850">
            <v>4037961.51</v>
          </cell>
        </row>
        <row r="1851">
          <cell r="M1851">
            <v>8072023.0199999996</v>
          </cell>
        </row>
        <row r="1852">
          <cell r="M1852">
            <v>3886121.87</v>
          </cell>
        </row>
        <row r="1853">
          <cell r="M1853">
            <v>3082748.38</v>
          </cell>
        </row>
        <row r="1854">
          <cell r="M1854">
            <v>367737.97</v>
          </cell>
        </row>
        <row r="1855">
          <cell r="M1855">
            <v>7887708.8200000003</v>
          </cell>
        </row>
        <row r="1856">
          <cell r="M1856">
            <v>7260635.1200000001</v>
          </cell>
        </row>
        <row r="1857">
          <cell r="M1857">
            <v>5890905.25</v>
          </cell>
        </row>
        <row r="1858">
          <cell r="M1858">
            <v>14403.9</v>
          </cell>
        </row>
        <row r="1859">
          <cell r="M1859">
            <v>5150</v>
          </cell>
        </row>
        <row r="1860">
          <cell r="M1860">
            <v>5671.65</v>
          </cell>
        </row>
        <row r="1861">
          <cell r="M1861">
            <v>4650</v>
          </cell>
        </row>
        <row r="1862">
          <cell r="M1862">
            <v>5150</v>
          </cell>
        </row>
        <row r="1863">
          <cell r="M1863">
            <v>5671.65</v>
          </cell>
        </row>
        <row r="1864">
          <cell r="M1864">
            <v>5150</v>
          </cell>
        </row>
        <row r="1865">
          <cell r="M1865">
            <v>5671.65</v>
          </cell>
        </row>
        <row r="1866">
          <cell r="M1866">
            <v>5671.65</v>
          </cell>
        </row>
        <row r="1867">
          <cell r="M1867">
            <v>19738.93</v>
          </cell>
        </row>
        <row r="1868">
          <cell r="M1868">
            <v>1183303</v>
          </cell>
        </row>
        <row r="1869">
          <cell r="M1869">
            <v>4974661.8499999996</v>
          </cell>
        </row>
        <row r="1870">
          <cell r="M1870">
            <v>-1180300</v>
          </cell>
        </row>
        <row r="1871">
          <cell r="M1871">
            <v>-2490433</v>
          </cell>
        </row>
        <row r="1872">
          <cell r="M1872">
            <v>-2490433</v>
          </cell>
        </row>
        <row r="1873">
          <cell r="M1873">
            <v>-2490433</v>
          </cell>
        </row>
        <row r="1874">
          <cell r="M1874">
            <v>-2490433</v>
          </cell>
        </row>
        <row r="1875">
          <cell r="M1875">
            <v>-1970135.3</v>
          </cell>
        </row>
        <row r="1876">
          <cell r="M1876">
            <v>-1970135.3</v>
          </cell>
        </row>
        <row r="1877">
          <cell r="M1877">
            <v>-1970135.3</v>
          </cell>
        </row>
        <row r="1878">
          <cell r="M1878">
            <v>-1970135.3</v>
          </cell>
        </row>
        <row r="1879">
          <cell r="M1879">
            <v>-9961732</v>
          </cell>
        </row>
        <row r="1880">
          <cell r="M1880">
            <v>-2360600</v>
          </cell>
        </row>
        <row r="1881">
          <cell r="M1881">
            <v>-3882513.58</v>
          </cell>
        </row>
        <row r="1882">
          <cell r="M1882">
            <v>-3882513.58</v>
          </cell>
        </row>
        <row r="1883">
          <cell r="M1883">
            <v>-3882513.58</v>
          </cell>
        </row>
        <row r="1884">
          <cell r="M1884">
            <v>-8024823.6200000001</v>
          </cell>
        </row>
        <row r="1885">
          <cell r="M1885">
            <v>-4012411.81</v>
          </cell>
        </row>
        <row r="1886">
          <cell r="M1886">
            <v>-3886121.87</v>
          </cell>
        </row>
        <row r="1887">
          <cell r="M1887">
            <v>-3886121.87</v>
          </cell>
        </row>
        <row r="1888">
          <cell r="M1888">
            <v>-64.44</v>
          </cell>
        </row>
        <row r="1889">
          <cell r="M1889">
            <v>-7743377.46</v>
          </cell>
        </row>
        <row r="1890">
          <cell r="M1890">
            <v>-3088489.07</v>
          </cell>
        </row>
        <row r="1891">
          <cell r="M1891">
            <v>13156065.090000033</v>
          </cell>
        </row>
        <row r="1892">
          <cell r="M1892">
            <v>-1650000</v>
          </cell>
        </row>
        <row r="1893">
          <cell r="M1893">
            <v>-1650000</v>
          </cell>
        </row>
        <row r="1894">
          <cell r="M1894">
            <v>-94665.95</v>
          </cell>
        </row>
        <row r="1895">
          <cell r="M1895">
            <v>25428140.100000001</v>
          </cell>
        </row>
        <row r="1896">
          <cell r="M1896">
            <v>-649224.15</v>
          </cell>
        </row>
        <row r="1897">
          <cell r="M1897">
            <v>-810000</v>
          </cell>
        </row>
        <row r="1898">
          <cell r="M1898">
            <v>-23918750</v>
          </cell>
        </row>
        <row r="1899">
          <cell r="M1899">
            <v>-44499.999999996275</v>
          </cell>
        </row>
        <row r="1900">
          <cell r="M1900">
            <v>-4311965.74</v>
          </cell>
        </row>
        <row r="1901">
          <cell r="M1901">
            <v>-97091225.519999996</v>
          </cell>
        </row>
        <row r="1902">
          <cell r="M1902">
            <v>-35477046.350000001</v>
          </cell>
        </row>
        <row r="1903">
          <cell r="M1903">
            <v>-63750567.409999996</v>
          </cell>
        </row>
        <row r="1904">
          <cell r="M1904">
            <v>-6656771</v>
          </cell>
        </row>
        <row r="1905">
          <cell r="M1905">
            <v>-5725347.0099999998</v>
          </cell>
        </row>
        <row r="1906">
          <cell r="M1906">
            <v>-145233484.47999999</v>
          </cell>
        </row>
        <row r="1907">
          <cell r="M1907">
            <v>-19001760.399999999</v>
          </cell>
        </row>
        <row r="1908">
          <cell r="M1908">
            <v>-83476688.099999994</v>
          </cell>
        </row>
        <row r="1909">
          <cell r="M1909">
            <v>-16631377.08</v>
          </cell>
        </row>
        <row r="1910">
          <cell r="M1910">
            <v>-20432502.210000001</v>
          </cell>
        </row>
        <row r="1911">
          <cell r="M1911">
            <v>-1997928.84</v>
          </cell>
        </row>
        <row r="1912">
          <cell r="M1912">
            <v>-9651379.75</v>
          </cell>
        </row>
        <row r="1913">
          <cell r="M1913">
            <v>-14618846.369999999</v>
          </cell>
        </row>
        <row r="1914">
          <cell r="M1914">
            <v>-10716792.689999999</v>
          </cell>
        </row>
        <row r="1915">
          <cell r="M1915">
            <v>-3948291.82</v>
          </cell>
        </row>
        <row r="1916">
          <cell r="M1916">
            <v>-6454553.3600000003</v>
          </cell>
        </row>
        <row r="1917">
          <cell r="M1917">
            <v>-11833200.66</v>
          </cell>
        </row>
        <row r="1918">
          <cell r="M1918">
            <v>-21567614.280000001</v>
          </cell>
        </row>
        <row r="1919">
          <cell r="M1919">
            <v>-2330916.98</v>
          </cell>
        </row>
        <row r="1920">
          <cell r="M1920">
            <v>312455</v>
          </cell>
        </row>
        <row r="1921">
          <cell r="M1921">
            <v>5577602.7400000002</v>
          </cell>
        </row>
        <row r="1922">
          <cell r="M1922">
            <v>2594458.19</v>
          </cell>
        </row>
        <row r="1923">
          <cell r="M1923">
            <v>3761122.9</v>
          </cell>
        </row>
        <row r="1924">
          <cell r="M1924">
            <v>213570151.53</v>
          </cell>
        </row>
        <row r="1925">
          <cell r="M1925">
            <v>1901662.28</v>
          </cell>
        </row>
        <row r="1926">
          <cell r="M1926">
            <v>41968965.75</v>
          </cell>
        </row>
        <row r="1927">
          <cell r="M1927">
            <v>-41968965.75</v>
          </cell>
        </row>
        <row r="1928">
          <cell r="M1928">
            <v>10580657.050000001</v>
          </cell>
        </row>
        <row r="1929">
          <cell r="M1929">
            <v>56867497.420000002</v>
          </cell>
        </row>
        <row r="1930">
          <cell r="M1930">
            <v>33695554.079999998</v>
          </cell>
        </row>
        <row r="1931">
          <cell r="M1931">
            <v>1092873.49</v>
          </cell>
        </row>
        <row r="1932">
          <cell r="M1932">
            <v>3025380.69</v>
          </cell>
        </row>
        <row r="1933">
          <cell r="M1933">
            <v>25417.89</v>
          </cell>
        </row>
        <row r="1934">
          <cell r="M1934">
            <v>19313940.73</v>
          </cell>
        </row>
        <row r="1935">
          <cell r="M1935">
            <v>1146358</v>
          </cell>
        </row>
        <row r="1936">
          <cell r="M1936">
            <v>459013.6</v>
          </cell>
        </row>
        <row r="1937">
          <cell r="M1937">
            <v>378024.77</v>
          </cell>
        </row>
        <row r="1938">
          <cell r="M1938">
            <v>379954.01</v>
          </cell>
        </row>
        <row r="1939">
          <cell r="M1939">
            <v>5486964.9500000002</v>
          </cell>
        </row>
        <row r="1940">
          <cell r="M1940">
            <v>3002082.77</v>
          </cell>
        </row>
        <row r="1941">
          <cell r="M1941">
            <v>2645552.67</v>
          </cell>
        </row>
        <row r="1942">
          <cell r="M1942">
            <v>772992.14</v>
          </cell>
        </row>
        <row r="1943">
          <cell r="M1943">
            <v>5734733.7999999998</v>
          </cell>
        </row>
        <row r="1944">
          <cell r="M1944">
            <v>33861302.549999997</v>
          </cell>
        </row>
        <row r="1945">
          <cell r="M1945">
            <v>1089859.45</v>
          </cell>
        </row>
        <row r="1946">
          <cell r="M1946">
            <v>43397.56</v>
          </cell>
        </row>
        <row r="1947">
          <cell r="M1947">
            <v>19295755.16</v>
          </cell>
        </row>
        <row r="1948">
          <cell r="M1948">
            <v>33572584.399999999</v>
          </cell>
        </row>
        <row r="1949">
          <cell r="M1949">
            <v>16334.54</v>
          </cell>
        </row>
        <row r="1950">
          <cell r="M1950">
            <v>5792849.2199999997</v>
          </cell>
        </row>
        <row r="1951">
          <cell r="M1951">
            <v>104567706.3</v>
          </cell>
        </row>
        <row r="1952">
          <cell r="M1952">
            <v>13883918.689999999</v>
          </cell>
        </row>
        <row r="1953">
          <cell r="M1953">
            <v>181930321.56999999</v>
          </cell>
        </row>
        <row r="1954">
          <cell r="M1954">
            <v>126953942.62</v>
          </cell>
        </row>
        <row r="1955">
          <cell r="M1955">
            <v>253535236.31</v>
          </cell>
        </row>
        <row r="1956">
          <cell r="M1956">
            <v>375362188.20999998</v>
          </cell>
        </row>
        <row r="1957">
          <cell r="M1957">
            <v>-249384</v>
          </cell>
        </row>
        <row r="1958">
          <cell r="M1958">
            <v>-6083847.3799999999</v>
          </cell>
        </row>
        <row r="1959">
          <cell r="M1959">
            <v>-71003318.849999994</v>
          </cell>
        </row>
        <row r="1960">
          <cell r="M1960">
            <v>-87270604.439999998</v>
          </cell>
        </row>
        <row r="1961">
          <cell r="M1961">
            <v>-21283099.399999999</v>
          </cell>
        </row>
        <row r="1962">
          <cell r="M1962">
            <v>-2299030.16</v>
          </cell>
        </row>
        <row r="1963">
          <cell r="M1963">
            <v>-1065953.95</v>
          </cell>
        </row>
        <row r="1964">
          <cell r="M1964">
            <v>-29276221.140000001</v>
          </cell>
        </row>
        <row r="1965">
          <cell r="M1965">
            <v>-9439062.9900000002</v>
          </cell>
        </row>
        <row r="1966">
          <cell r="M1966">
            <v>-104130977.09</v>
          </cell>
        </row>
        <row r="1967">
          <cell r="M1967">
            <v>-262019046.93000001</v>
          </cell>
        </row>
        <row r="1968">
          <cell r="M1968">
            <v>-15168066.23</v>
          </cell>
        </row>
        <row r="1969">
          <cell r="M1969">
            <v>-193129456.19</v>
          </cell>
        </row>
        <row r="1970">
          <cell r="M1970">
            <v>-10746645.300000001</v>
          </cell>
        </row>
        <row r="1971">
          <cell r="M1971">
            <v>-226388343.50999999</v>
          </cell>
        </row>
        <row r="1972">
          <cell r="M1972">
            <v>557446.77</v>
          </cell>
        </row>
        <row r="1973">
          <cell r="M1973">
            <v>-14679000</v>
          </cell>
        </row>
        <row r="1974">
          <cell r="M1974">
            <v>7585416.7199999997</v>
          </cell>
        </row>
        <row r="1975">
          <cell r="M1975">
            <v>2663108.86</v>
          </cell>
        </row>
        <row r="1976">
          <cell r="M1976">
            <v>-102104497.98000009</v>
          </cell>
        </row>
        <row r="1977">
          <cell r="M1977">
            <v>5674844.1600000001</v>
          </cell>
        </row>
        <row r="1978">
          <cell r="M1978">
            <v>-326.47000000000003</v>
          </cell>
        </row>
        <row r="1979">
          <cell r="M1979">
            <v>5674517.6900000004</v>
          </cell>
        </row>
        <row r="1980">
          <cell r="M1980">
            <v>1063260</v>
          </cell>
        </row>
        <row r="1981">
          <cell r="M1981">
            <v>9189.08</v>
          </cell>
        </row>
        <row r="1982">
          <cell r="M1982">
            <v>372879.71</v>
          </cell>
        </row>
        <row r="1983">
          <cell r="M1983">
            <v>388500</v>
          </cell>
        </row>
        <row r="1984">
          <cell r="M1984">
            <v>9215025</v>
          </cell>
        </row>
        <row r="1985">
          <cell r="M1985">
            <v>253308</v>
          </cell>
        </row>
        <row r="1986">
          <cell r="M1986">
            <v>3652548.75</v>
          </cell>
        </row>
        <row r="1987">
          <cell r="M1987">
            <v>14429160</v>
          </cell>
        </row>
        <row r="1988">
          <cell r="M1988">
            <v>1959300</v>
          </cell>
        </row>
        <row r="1989">
          <cell r="M1989">
            <v>3453266.25</v>
          </cell>
        </row>
        <row r="1990">
          <cell r="M1990">
            <v>32377603.5</v>
          </cell>
        </row>
        <row r="1991">
          <cell r="M1991">
            <v>49705771.5</v>
          </cell>
        </row>
        <row r="1992">
          <cell r="M1992">
            <v>-54467910</v>
          </cell>
        </row>
        <row r="1993">
          <cell r="M1993">
            <v>-40043750</v>
          </cell>
        </row>
        <row r="1994">
          <cell r="M1994">
            <v>6165836.8499999996</v>
          </cell>
        </row>
        <row r="1995">
          <cell r="M1995">
            <v>4893794.58</v>
          </cell>
        </row>
        <row r="1996">
          <cell r="M1996">
            <v>55675072.259999998</v>
          </cell>
        </row>
        <row r="1997">
          <cell r="M1997">
            <v>3802513.92</v>
          </cell>
        </row>
        <row r="1998">
          <cell r="M1998">
            <v>4150</v>
          </cell>
        </row>
        <row r="1999">
          <cell r="M1999">
            <v>1500</v>
          </cell>
        </row>
        <row r="2000">
          <cell r="M2000">
            <v>5150</v>
          </cell>
        </row>
        <row r="2001">
          <cell r="M2001">
            <v>80285.14</v>
          </cell>
        </row>
        <row r="2002">
          <cell r="M2002">
            <v>78859.09</v>
          </cell>
        </row>
        <row r="2003">
          <cell r="M2003">
            <v>-388500</v>
          </cell>
        </row>
        <row r="2004">
          <cell r="M2004">
            <v>1419873.63</v>
          </cell>
        </row>
        <row r="2005">
          <cell r="M2005">
            <v>-2154000</v>
          </cell>
        </row>
        <row r="2006">
          <cell r="M2006">
            <v>-5569128</v>
          </cell>
        </row>
        <row r="2007">
          <cell r="M2007">
            <v>-24088838.399999999</v>
          </cell>
        </row>
        <row r="2008">
          <cell r="M2008">
            <v>-3706852.5</v>
          </cell>
        </row>
        <row r="2009">
          <cell r="M2009">
            <v>-17095954.5</v>
          </cell>
        </row>
        <row r="2010">
          <cell r="M2010">
            <v>-368642.28</v>
          </cell>
        </row>
        <row r="2011">
          <cell r="M2011">
            <v>-3798411.36</v>
          </cell>
        </row>
        <row r="2012">
          <cell r="M2012">
            <v>-8980537.5</v>
          </cell>
        </row>
        <row r="2013">
          <cell r="M2013">
            <v>-151525</v>
          </cell>
        </row>
        <row r="2014">
          <cell r="M2014">
            <v>-1071675</v>
          </cell>
        </row>
        <row r="2015">
          <cell r="M2015">
            <v>-253080</v>
          </cell>
        </row>
        <row r="2016">
          <cell r="M2016">
            <v>-3796425</v>
          </cell>
        </row>
        <row r="2017">
          <cell r="M2017">
            <v>-4104950</v>
          </cell>
        </row>
        <row r="2018">
          <cell r="M2018">
            <v>-16129250</v>
          </cell>
        </row>
        <row r="2019">
          <cell r="M2019">
            <v>-35128710</v>
          </cell>
        </row>
        <row r="2020">
          <cell r="M2020">
            <v>-4300000</v>
          </cell>
        </row>
        <row r="2021">
          <cell r="M2021">
            <v>-7578750</v>
          </cell>
        </row>
        <row r="2022">
          <cell r="M2022">
            <v>-7971531.5999999996</v>
          </cell>
        </row>
        <row r="2023">
          <cell r="M2023">
            <v>-1251667.2</v>
          </cell>
        </row>
        <row r="2024">
          <cell r="M2024">
            <v>38468925</v>
          </cell>
        </row>
        <row r="2025">
          <cell r="M2025">
            <v>-42154500</v>
          </cell>
        </row>
        <row r="2026">
          <cell r="M2026">
            <v>3949803</v>
          </cell>
        </row>
        <row r="2027">
          <cell r="M2027">
            <v>-4324190</v>
          </cell>
        </row>
        <row r="2028">
          <cell r="M2028">
            <v>-57453203.080000013</v>
          </cell>
        </row>
        <row r="2029">
          <cell r="M2029">
            <v>1674179.9</v>
          </cell>
        </row>
        <row r="2030">
          <cell r="M2030">
            <v>5438.16</v>
          </cell>
        </row>
        <row r="2031">
          <cell r="M2031">
            <v>2976900</v>
          </cell>
        </row>
        <row r="2032">
          <cell r="M2032">
            <v>9887454.3800000008</v>
          </cell>
        </row>
        <row r="2033">
          <cell r="M2033">
            <v>2400</v>
          </cell>
        </row>
        <row r="2034">
          <cell r="M2034">
            <v>34034</v>
          </cell>
        </row>
        <row r="2035">
          <cell r="M2035">
            <v>4150</v>
          </cell>
        </row>
        <row r="2036">
          <cell r="M2036">
            <v>-2437691.2000000002</v>
          </cell>
        </row>
        <row r="2037">
          <cell r="M2037">
            <v>-2400106.5</v>
          </cell>
        </row>
        <row r="2038">
          <cell r="M2038">
            <v>38339.379999999997</v>
          </cell>
        </row>
        <row r="2039">
          <cell r="M2039">
            <v>9785098.1200000029</v>
          </cell>
        </row>
        <row r="2040">
          <cell r="M2040">
            <v>-313230</v>
          </cell>
        </row>
        <row r="2041">
          <cell r="M2041">
            <v>-313230</v>
          </cell>
        </row>
        <row r="2042">
          <cell r="M2042">
            <v>-1431202.5</v>
          </cell>
        </row>
        <row r="2043">
          <cell r="M2043">
            <v>-1431202.5</v>
          </cell>
        </row>
        <row r="2044">
          <cell r="M2044">
            <v>-356327.29</v>
          </cell>
        </row>
        <row r="2045">
          <cell r="M2045">
            <v>-2117330.58</v>
          </cell>
        </row>
        <row r="2046">
          <cell r="M2046">
            <v>-4827853.8</v>
          </cell>
        </row>
        <row r="2047">
          <cell r="M2047">
            <v>918808.89</v>
          </cell>
        </row>
        <row r="2048">
          <cell r="M2048">
            <v>832943.16</v>
          </cell>
        </row>
        <row r="2049">
          <cell r="M2049">
            <v>421903.82</v>
          </cell>
        </row>
        <row r="2050">
          <cell r="M2050">
            <v>369474.85</v>
          </cell>
        </row>
        <row r="2051">
          <cell r="M2051">
            <v>368676</v>
          </cell>
        </row>
        <row r="2052">
          <cell r="M2052">
            <v>391777</v>
          </cell>
        </row>
        <row r="2053">
          <cell r="M2053">
            <v>73980.740000000005</v>
          </cell>
        </row>
        <row r="2054">
          <cell r="M2054">
            <v>1764238.18</v>
          </cell>
        </row>
        <row r="2055">
          <cell r="M2055">
            <v>438567</v>
          </cell>
        </row>
        <row r="2056">
          <cell r="M2056">
            <v>356338.08</v>
          </cell>
        </row>
        <row r="2057">
          <cell r="M2057">
            <v>375665.67</v>
          </cell>
        </row>
        <row r="2058">
          <cell r="M2058">
            <v>332919.71999999997</v>
          </cell>
        </row>
        <row r="2059">
          <cell r="M2059">
            <v>577766.81999999995</v>
          </cell>
        </row>
        <row r="2060">
          <cell r="M2060">
            <v>118048.65</v>
          </cell>
        </row>
        <row r="2061">
          <cell r="M2061">
            <v>716597.89</v>
          </cell>
        </row>
        <row r="2062">
          <cell r="M2062">
            <v>247115.62</v>
          </cell>
        </row>
        <row r="2063">
          <cell r="M2063">
            <v>260996.96</v>
          </cell>
        </row>
        <row r="2064">
          <cell r="M2064">
            <v>141753.19</v>
          </cell>
        </row>
        <row r="2065">
          <cell r="M2065">
            <v>269334.53000000003</v>
          </cell>
        </row>
        <row r="2066">
          <cell r="M2066">
            <v>-23434.68</v>
          </cell>
        </row>
        <row r="2067">
          <cell r="M2067">
            <v>-272541.53000000003</v>
          </cell>
        </row>
        <row r="2068">
          <cell r="M2068">
            <v>1379418.8899999997</v>
          </cell>
        </row>
        <row r="2069">
          <cell r="M2069">
            <v>109450.37</v>
          </cell>
        </row>
        <row r="2070">
          <cell r="M2070">
            <v>-109450.37</v>
          </cell>
        </row>
        <row r="2071">
          <cell r="M2071">
            <v>0</v>
          </cell>
        </row>
        <row r="2072">
          <cell r="M2072">
            <v>86915025.969999999</v>
          </cell>
        </row>
        <row r="2073">
          <cell r="M2073">
            <v>-23959042.329999998</v>
          </cell>
        </row>
        <row r="2074">
          <cell r="M2074">
            <v>-4596031.53</v>
          </cell>
        </row>
        <row r="2075">
          <cell r="M2075">
            <v>-5021830.25</v>
          </cell>
        </row>
        <row r="2076">
          <cell r="M2076">
            <v>-3277525.8</v>
          </cell>
        </row>
        <row r="2077">
          <cell r="M2077">
            <v>90220848.060000002</v>
          </cell>
        </row>
        <row r="2078">
          <cell r="M2078">
            <v>42380159.159999996</v>
          </cell>
        </row>
        <row r="2079">
          <cell r="M2079">
            <v>56897.51</v>
          </cell>
        </row>
        <row r="2080">
          <cell r="M2080">
            <v>36956.92</v>
          </cell>
        </row>
        <row r="2081">
          <cell r="M2081">
            <v>28441396.32</v>
          </cell>
        </row>
        <row r="2082">
          <cell r="M2082">
            <v>8869.75</v>
          </cell>
        </row>
        <row r="2083">
          <cell r="M2083">
            <v>225675.25</v>
          </cell>
        </row>
        <row r="2084">
          <cell r="M2084">
            <v>113075.13</v>
          </cell>
        </row>
        <row r="2085">
          <cell r="M2085">
            <v>114311.15</v>
          </cell>
        </row>
        <row r="2086">
          <cell r="M2086">
            <v>8865</v>
          </cell>
        </row>
        <row r="2087">
          <cell r="M2087">
            <v>38263.449999999997</v>
          </cell>
        </row>
        <row r="2088">
          <cell r="M2088">
            <v>4150</v>
          </cell>
        </row>
        <row r="2089">
          <cell r="M2089">
            <v>-96154772.299999997</v>
          </cell>
        </row>
        <row r="2090">
          <cell r="M2090">
            <v>-36611871.630000003</v>
          </cell>
        </row>
        <row r="2091">
          <cell r="M2091">
            <v>-99771485.400000006</v>
          </cell>
        </row>
        <row r="2092">
          <cell r="M2092">
            <v>-20828065.570000052</v>
          </cell>
        </row>
        <row r="2093">
          <cell r="M2093">
            <v>1978287</v>
          </cell>
        </row>
        <row r="2094">
          <cell r="M2094">
            <v>3471765.11</v>
          </cell>
        </row>
        <row r="2095">
          <cell r="M2095">
            <v>1997750.37</v>
          </cell>
        </row>
        <row r="2096">
          <cell r="M2096">
            <v>7447802.4799999995</v>
          </cell>
        </row>
        <row r="2097">
          <cell r="M2097">
            <v>11252850</v>
          </cell>
        </row>
        <row r="2098">
          <cell r="M2098">
            <v>15744</v>
          </cell>
        </row>
        <row r="2099">
          <cell r="M2099">
            <v>5267.5</v>
          </cell>
        </row>
        <row r="2100">
          <cell r="M2100">
            <v>30122</v>
          </cell>
        </row>
        <row r="2101">
          <cell r="M2101">
            <v>4150</v>
          </cell>
        </row>
        <row r="2102">
          <cell r="M2102">
            <v>11308133.5</v>
          </cell>
        </row>
        <row r="2103">
          <cell r="M2103">
            <v>-19592980</v>
          </cell>
        </row>
        <row r="2104">
          <cell r="M2104">
            <v>-56064250</v>
          </cell>
        </row>
        <row r="2105">
          <cell r="M2105">
            <v>-75657230</v>
          </cell>
        </row>
        <row r="2106">
          <cell r="M2106">
            <v>1074304.8600000001</v>
          </cell>
        </row>
        <row r="2107">
          <cell r="M2107">
            <v>5150</v>
          </cell>
        </row>
        <row r="2108">
          <cell r="M2108">
            <v>1079454.8600000001</v>
          </cell>
        </row>
        <row r="2109">
          <cell r="M2109">
            <v>4534139.5</v>
          </cell>
        </row>
        <row r="2110">
          <cell r="M2110">
            <v>12157.79</v>
          </cell>
        </row>
        <row r="2111">
          <cell r="M2111">
            <v>6549251.9100000001</v>
          </cell>
        </row>
        <row r="2112">
          <cell r="M2112">
            <v>3650</v>
          </cell>
        </row>
        <row r="2113">
          <cell r="M2113">
            <v>1650</v>
          </cell>
        </row>
        <row r="2114">
          <cell r="M2114">
            <v>19110.18</v>
          </cell>
        </row>
        <row r="2115">
          <cell r="M2115">
            <v>15376.38</v>
          </cell>
        </row>
        <row r="2116">
          <cell r="M2116">
            <v>-2276012.13</v>
          </cell>
        </row>
        <row r="2117">
          <cell r="M2117">
            <v>-9723250</v>
          </cell>
        </row>
        <row r="2118">
          <cell r="M2118">
            <v>-4051500</v>
          </cell>
        </row>
        <row r="2119">
          <cell r="M2119">
            <v>-4915426.370000001</v>
          </cell>
        </row>
        <row r="2120">
          <cell r="M2120">
            <v>4084737.9</v>
          </cell>
        </row>
        <row r="2121">
          <cell r="M2121">
            <v>3061689</v>
          </cell>
        </row>
        <row r="2122">
          <cell r="M2122">
            <v>1267684.67</v>
          </cell>
        </row>
        <row r="2123">
          <cell r="M2123">
            <v>-3248608.14</v>
          </cell>
        </row>
        <row r="2124">
          <cell r="M2124">
            <v>8499.85</v>
          </cell>
        </row>
        <row r="2125">
          <cell r="M2125">
            <v>-1298384.8</v>
          </cell>
        </row>
        <row r="2126">
          <cell r="M2126">
            <v>-4217482.4000000004</v>
          </cell>
        </row>
        <row r="2127">
          <cell r="M2127">
            <v>-341863.92000000086</v>
          </cell>
        </row>
        <row r="2128">
          <cell r="M2128">
            <v>3385851597.1799998</v>
          </cell>
        </row>
        <row r="2129">
          <cell r="M2129">
            <v>-4251923.53</v>
          </cell>
        </row>
        <row r="2130">
          <cell r="M2130">
            <v>-112264210.88</v>
          </cell>
        </row>
        <row r="2131">
          <cell r="M2131">
            <v>-90057954.239999995</v>
          </cell>
        </row>
        <row r="2132">
          <cell r="M2132">
            <v>-5467069.0800000001</v>
          </cell>
        </row>
        <row r="2133">
          <cell r="M2133">
            <v>-37809707.979999997</v>
          </cell>
        </row>
        <row r="2134">
          <cell r="M2134">
            <v>-593060.98</v>
          </cell>
        </row>
        <row r="2135">
          <cell r="M2135">
            <v>-56049853.880000003</v>
          </cell>
        </row>
        <row r="2136">
          <cell r="M2136">
            <v>-368631</v>
          </cell>
        </row>
        <row r="2137">
          <cell r="M2137">
            <v>-17321587.5</v>
          </cell>
        </row>
        <row r="2138">
          <cell r="M2138">
            <v>-96022440</v>
          </cell>
        </row>
        <row r="2139">
          <cell r="M2139">
            <v>-76106495.870000005</v>
          </cell>
        </row>
        <row r="2140">
          <cell r="M2140">
            <v>-5630850</v>
          </cell>
        </row>
        <row r="2141">
          <cell r="M2141">
            <v>17547457.5</v>
          </cell>
        </row>
        <row r="2142">
          <cell r="M2142">
            <v>17466129.75</v>
          </cell>
        </row>
        <row r="2143">
          <cell r="M2143">
            <v>-638382.5</v>
          </cell>
        </row>
        <row r="2144">
          <cell r="M2144">
            <v>6858350.4000000004</v>
          </cell>
        </row>
        <row r="2145">
          <cell r="M2145">
            <v>37544863.399999999</v>
          </cell>
        </row>
        <row r="2146">
          <cell r="M2146">
            <v>10076717.199999999</v>
          </cell>
        </row>
        <row r="2147">
          <cell r="M2147">
            <v>9387831.1999999993</v>
          </cell>
        </row>
        <row r="2148">
          <cell r="M2148">
            <v>18045126</v>
          </cell>
        </row>
        <row r="2149">
          <cell r="M2149">
            <v>11562177</v>
          </cell>
        </row>
        <row r="2150">
          <cell r="M2150">
            <v>3569825.6</v>
          </cell>
        </row>
        <row r="2151">
          <cell r="M2151">
            <v>1166169.3999999999</v>
          </cell>
        </row>
        <row r="2152">
          <cell r="M2152">
            <v>43317430.200000003</v>
          </cell>
        </row>
        <row r="2153">
          <cell r="M2153">
            <v>8664199.5</v>
          </cell>
        </row>
        <row r="2154">
          <cell r="M2154">
            <v>13533844.5</v>
          </cell>
        </row>
        <row r="2155">
          <cell r="M2155">
            <v>5776133</v>
          </cell>
        </row>
        <row r="2156">
          <cell r="M2156">
            <v>3442426.9</v>
          </cell>
        </row>
        <row r="2157">
          <cell r="M2157">
            <v>13533844.5</v>
          </cell>
        </row>
        <row r="2158">
          <cell r="M2158">
            <v>22556406.399999999</v>
          </cell>
        </row>
        <row r="2159">
          <cell r="M2159">
            <v>7040873.4000000004</v>
          </cell>
        </row>
        <row r="2160">
          <cell r="M2160">
            <v>8892269.0999999996</v>
          </cell>
        </row>
        <row r="2161">
          <cell r="M2161">
            <v>10287525.6</v>
          </cell>
        </row>
        <row r="2162">
          <cell r="M2162">
            <v>428792.1</v>
          </cell>
        </row>
        <row r="2163">
          <cell r="M2163">
            <v>17568829.300000001</v>
          </cell>
        </row>
        <row r="2164">
          <cell r="M2164">
            <v>81562932.849999994</v>
          </cell>
        </row>
        <row r="2165">
          <cell r="M2165">
            <v>12234439.93</v>
          </cell>
        </row>
        <row r="2166">
          <cell r="M2166">
            <v>18126630</v>
          </cell>
        </row>
        <row r="2167">
          <cell r="M2167">
            <v>36775107.799999997</v>
          </cell>
        </row>
        <row r="2168">
          <cell r="M2168">
            <v>37148276.5</v>
          </cell>
        </row>
        <row r="2169">
          <cell r="M2169">
            <v>5572241.4800000004</v>
          </cell>
        </row>
        <row r="2170">
          <cell r="M2170">
            <v>55290631.850000001</v>
          </cell>
        </row>
        <row r="2171">
          <cell r="M2171">
            <v>-55290631.850000001</v>
          </cell>
        </row>
        <row r="2172">
          <cell r="M2172">
            <v>8178247.4299999997</v>
          </cell>
        </row>
        <row r="2173">
          <cell r="M2173">
            <v>-8178247.4299999997</v>
          </cell>
        </row>
        <row r="2174">
          <cell r="M2174">
            <v>4251923.53</v>
          </cell>
        </row>
        <row r="2175">
          <cell r="M2175">
            <v>495672163.39999998</v>
          </cell>
        </row>
        <row r="2176">
          <cell r="M2176">
            <v>5693253.6299999999</v>
          </cell>
        </row>
        <row r="2177">
          <cell r="M2177">
            <v>-5693253.6299999999</v>
          </cell>
        </row>
        <row r="2178">
          <cell r="M2178">
            <v>17522816.300000001</v>
          </cell>
        </row>
        <row r="2179">
          <cell r="M2179">
            <v>8664769.3000000007</v>
          </cell>
        </row>
        <row r="2180">
          <cell r="M2180">
            <v>3729987.8</v>
          </cell>
        </row>
        <row r="2181">
          <cell r="M2181">
            <v>15116071.300000001</v>
          </cell>
        </row>
        <row r="2182">
          <cell r="M2182">
            <v>9388449.4000000004</v>
          </cell>
        </row>
        <row r="2183">
          <cell r="M2183">
            <v>11562938.199999999</v>
          </cell>
        </row>
        <row r="2184">
          <cell r="M2184">
            <v>37547336.200000003</v>
          </cell>
        </row>
        <row r="2185">
          <cell r="M2185">
            <v>333740</v>
          </cell>
        </row>
        <row r="2186">
          <cell r="M2186">
            <v>277090</v>
          </cell>
        </row>
        <row r="2187">
          <cell r="M2187">
            <v>13534735.5</v>
          </cell>
        </row>
        <row r="2188">
          <cell r="M2188">
            <v>35928357.299999997</v>
          </cell>
        </row>
        <row r="2189">
          <cell r="M2189">
            <v>18145611</v>
          </cell>
        </row>
        <row r="2190">
          <cell r="M2190">
            <v>27069916.5</v>
          </cell>
        </row>
        <row r="2191">
          <cell r="M2191">
            <v>75825724.700000003</v>
          </cell>
        </row>
        <row r="2192">
          <cell r="M2192">
            <v>14450430.5</v>
          </cell>
        </row>
        <row r="2193">
          <cell r="M2193">
            <v>43324548.299999997</v>
          </cell>
        </row>
        <row r="2194">
          <cell r="M2194">
            <v>5776608.2000000002</v>
          </cell>
        </row>
        <row r="2195">
          <cell r="M2195">
            <v>4700906.0999999996</v>
          </cell>
        </row>
        <row r="2196">
          <cell r="M2196">
            <v>7041453.0999999996</v>
          </cell>
        </row>
        <row r="2197">
          <cell r="M2197">
            <v>3429457.9</v>
          </cell>
        </row>
        <row r="2198">
          <cell r="M2198">
            <v>13534957.699999999</v>
          </cell>
        </row>
        <row r="2199">
          <cell r="M2199">
            <v>6858914.7000000002</v>
          </cell>
        </row>
        <row r="2200">
          <cell r="M2200">
            <v>113150000</v>
          </cell>
        </row>
        <row r="2201">
          <cell r="M2201">
            <v>20300694.100000001</v>
          </cell>
        </row>
        <row r="2202">
          <cell r="M2202">
            <v>5282193.9000000004</v>
          </cell>
        </row>
        <row r="2203">
          <cell r="M2203">
            <v>122202000</v>
          </cell>
        </row>
        <row r="2204">
          <cell r="M2204">
            <v>87179021.079999998</v>
          </cell>
        </row>
        <row r="2205">
          <cell r="M2205">
            <v>-43546920.799999997</v>
          </cell>
        </row>
        <row r="2206">
          <cell r="M2206">
            <v>-190187511</v>
          </cell>
        </row>
        <row r="2207">
          <cell r="M2207">
            <v>-49885220</v>
          </cell>
        </row>
        <row r="2208">
          <cell r="M2208">
            <v>-49885220</v>
          </cell>
        </row>
        <row r="2209">
          <cell r="M2209">
            <v>-31373760</v>
          </cell>
        </row>
        <row r="2210">
          <cell r="M2210">
            <v>-10051888.140000001</v>
          </cell>
        </row>
        <row r="2211">
          <cell r="M2211">
            <v>-5552194.25</v>
          </cell>
        </row>
        <row r="2212">
          <cell r="M2212">
            <v>-375609630</v>
          </cell>
        </row>
        <row r="2213">
          <cell r="M2213">
            <v>-180754420</v>
          </cell>
        </row>
        <row r="2214">
          <cell r="M2214">
            <v>-506570838.30000001</v>
          </cell>
        </row>
        <row r="2215">
          <cell r="M2215">
            <v>-22067640</v>
          </cell>
        </row>
        <row r="2216">
          <cell r="M2216">
            <v>-24017940</v>
          </cell>
        </row>
        <row r="2217">
          <cell r="M2217">
            <v>-17241288.75</v>
          </cell>
        </row>
        <row r="2218">
          <cell r="M2218">
            <v>-10387927</v>
          </cell>
        </row>
        <row r="2219">
          <cell r="M2219">
            <v>-15694271.1</v>
          </cell>
        </row>
        <row r="2220">
          <cell r="M2220">
            <v>-6736095</v>
          </cell>
        </row>
        <row r="2221">
          <cell r="M2221">
            <v>-83126511.900000006</v>
          </cell>
        </row>
        <row r="2222">
          <cell r="M2222">
            <v>-26944380</v>
          </cell>
        </row>
        <row r="2223">
          <cell r="M2223">
            <v>-59340292.200000003</v>
          </cell>
        </row>
        <row r="2224">
          <cell r="M2224">
            <v>-5886468</v>
          </cell>
        </row>
        <row r="2225">
          <cell r="M2225">
            <v>-3924312</v>
          </cell>
        </row>
        <row r="2226">
          <cell r="M2226">
            <v>-3360555</v>
          </cell>
        </row>
        <row r="2227">
          <cell r="M2227">
            <v>-81743452.769999996</v>
          </cell>
        </row>
        <row r="2228">
          <cell r="M2228">
            <v>-2963143.2</v>
          </cell>
        </row>
        <row r="2229">
          <cell r="M2229">
            <v>-3659119.19</v>
          </cell>
        </row>
        <row r="2230">
          <cell r="M2230">
            <v>-5865600</v>
          </cell>
        </row>
        <row r="2231">
          <cell r="M2231">
            <v>-91246176</v>
          </cell>
        </row>
        <row r="2232">
          <cell r="M2232">
            <v>-57476563.200000003</v>
          </cell>
        </row>
        <row r="2233">
          <cell r="M2233">
            <v>-3173289.6</v>
          </cell>
        </row>
        <row r="2234">
          <cell r="M2234">
            <v>-5414400</v>
          </cell>
        </row>
        <row r="2235">
          <cell r="M2235">
            <v>-99936288</v>
          </cell>
        </row>
        <row r="2236">
          <cell r="M2236">
            <v>-2963143.2</v>
          </cell>
        </row>
        <row r="2237">
          <cell r="M2237">
            <v>177846423.69999999</v>
          </cell>
        </row>
        <row r="2238">
          <cell r="M2238">
            <v>2686019061.3600006</v>
          </cell>
        </row>
        <row r="2239">
          <cell r="M2239">
            <v>-2299725.4900000002</v>
          </cell>
        </row>
        <row r="2240">
          <cell r="M2240">
            <v>-537000</v>
          </cell>
        </row>
        <row r="2241">
          <cell r="M2241">
            <v>-287692.38</v>
          </cell>
        </row>
        <row r="2242">
          <cell r="M2242">
            <v>-389115.6</v>
          </cell>
        </row>
        <row r="2243">
          <cell r="M2243">
            <v>8258129.8499999996</v>
          </cell>
        </row>
        <row r="2244">
          <cell r="M2244">
            <v>3092000</v>
          </cell>
        </row>
        <row r="2245">
          <cell r="M2245">
            <v>2174685.58</v>
          </cell>
        </row>
        <row r="2246">
          <cell r="M2246">
            <v>-7836596.3799999999</v>
          </cell>
        </row>
        <row r="2247">
          <cell r="M2247">
            <v>2174685.5799999991</v>
          </cell>
        </row>
        <row r="2248">
          <cell r="M2248">
            <v>-8605942.6699999999</v>
          </cell>
        </row>
        <row r="2249">
          <cell r="M2249">
            <v>-5458151.25</v>
          </cell>
        </row>
        <row r="2250">
          <cell r="M2250">
            <v>-14064093.92</v>
          </cell>
        </row>
        <row r="2251">
          <cell r="M2251">
            <v>1911025.95</v>
          </cell>
        </row>
        <row r="2252">
          <cell r="M2252">
            <v>-3822051.9</v>
          </cell>
        </row>
        <row r="2253">
          <cell r="M2253">
            <v>1911025.95</v>
          </cell>
        </row>
        <row r="2254">
          <cell r="M2254">
            <v>475157.33</v>
          </cell>
        </row>
        <row r="2255">
          <cell r="M2255">
            <v>-869940</v>
          </cell>
        </row>
        <row r="2256">
          <cell r="M2256">
            <v>-869940</v>
          </cell>
        </row>
        <row r="2257">
          <cell r="M2257">
            <v>-1264722.67</v>
          </cell>
        </row>
        <row r="2258">
          <cell r="M2258">
            <v>4300000</v>
          </cell>
        </row>
        <row r="2259">
          <cell r="M2259">
            <v>4300000</v>
          </cell>
        </row>
        <row r="2260">
          <cell r="M2260">
            <v>1262342</v>
          </cell>
        </row>
        <row r="2261">
          <cell r="M2261">
            <v>-1265599.8600000001</v>
          </cell>
        </row>
        <row r="2262">
          <cell r="M2262">
            <v>-3257.8600000001024</v>
          </cell>
        </row>
        <row r="2263">
          <cell r="M2263">
            <v>10152060</v>
          </cell>
        </row>
        <row r="2264">
          <cell r="M2264">
            <v>69834191.540000007</v>
          </cell>
        </row>
        <row r="2265">
          <cell r="M2265">
            <v>-4981344.1500000004</v>
          </cell>
        </row>
        <row r="2266">
          <cell r="M2266">
            <v>-49671178.659999996</v>
          </cell>
        </row>
        <row r="2267">
          <cell r="M2267">
            <v>-43998675</v>
          </cell>
        </row>
        <row r="2268">
          <cell r="M2268">
            <v>-18664946.269999996</v>
          </cell>
        </row>
        <row r="2269">
          <cell r="M2269">
            <v>-5099.3500000000004</v>
          </cell>
        </row>
        <row r="2270">
          <cell r="M2270">
            <v>-5099.3500000000004</v>
          </cell>
        </row>
        <row r="2271">
          <cell r="M2271">
            <v>129120</v>
          </cell>
        </row>
        <row r="2272">
          <cell r="M2272">
            <v>-128880</v>
          </cell>
        </row>
        <row r="2273">
          <cell r="M2273">
            <v>3042642</v>
          </cell>
        </row>
        <row r="2274">
          <cell r="M2274">
            <v>-3150296</v>
          </cell>
        </row>
        <row r="2275">
          <cell r="M2275">
            <v>-107414</v>
          </cell>
        </row>
        <row r="2276">
          <cell r="M2276">
            <v>266626.94</v>
          </cell>
        </row>
        <row r="2277">
          <cell r="M2277">
            <v>-239024</v>
          </cell>
        </row>
        <row r="2278">
          <cell r="M2278">
            <v>-236720</v>
          </cell>
        </row>
        <row r="2279">
          <cell r="M2279">
            <v>-2442937.5</v>
          </cell>
        </row>
        <row r="2280">
          <cell r="M2280">
            <v>-2652054.56</v>
          </cell>
        </row>
        <row r="2281">
          <cell r="M2281">
            <v>3892590</v>
          </cell>
        </row>
        <row r="2282">
          <cell r="M2282">
            <v>-976179.95</v>
          </cell>
        </row>
        <row r="2283">
          <cell r="M2283">
            <v>-16.66</v>
          </cell>
        </row>
        <row r="2284">
          <cell r="M2284">
            <v>-3896100</v>
          </cell>
        </row>
        <row r="2285">
          <cell r="M2285">
            <v>-979706.61000000034</v>
          </cell>
        </row>
        <row r="2286">
          <cell r="M2286">
            <v>4483725</v>
          </cell>
        </row>
        <row r="2287">
          <cell r="M2287">
            <v>13236075</v>
          </cell>
        </row>
        <row r="2288">
          <cell r="M2288">
            <v>-2313400</v>
          </cell>
        </row>
        <row r="2289">
          <cell r="M2289">
            <v>7349775</v>
          </cell>
        </row>
        <row r="2290">
          <cell r="M2290">
            <v>2397250</v>
          </cell>
        </row>
        <row r="2291">
          <cell r="M2291">
            <v>20824362.5</v>
          </cell>
        </row>
        <row r="2292">
          <cell r="M2292">
            <v>-14410792.68</v>
          </cell>
        </row>
        <row r="2293">
          <cell r="M2293">
            <v>14491150.26</v>
          </cell>
        </row>
        <row r="2294">
          <cell r="M2294">
            <v>4477565.21</v>
          </cell>
        </row>
        <row r="2295">
          <cell r="M2295">
            <v>10694351.4</v>
          </cell>
        </row>
        <row r="2296">
          <cell r="M2296">
            <v>15458823.220000001</v>
          </cell>
        </row>
        <row r="2297">
          <cell r="M2297">
            <v>15458823.220000001</v>
          </cell>
        </row>
        <row r="2298">
          <cell r="M2298">
            <v>19085721.93</v>
          </cell>
        </row>
        <row r="2299">
          <cell r="M2299">
            <v>19085721.93</v>
          </cell>
        </row>
        <row r="2300">
          <cell r="M2300">
            <v>1616646.45</v>
          </cell>
        </row>
        <row r="2301">
          <cell r="M2301">
            <v>8477653.5899999999</v>
          </cell>
        </row>
        <row r="2302">
          <cell r="M2302">
            <v>-10052259.92</v>
          </cell>
        </row>
        <row r="2303">
          <cell r="M2303">
            <v>10178310</v>
          </cell>
        </row>
        <row r="2304">
          <cell r="M2304">
            <v>-10135920</v>
          </cell>
        </row>
        <row r="2305">
          <cell r="M2305">
            <v>10168890</v>
          </cell>
        </row>
        <row r="2306">
          <cell r="M2306">
            <v>10178310</v>
          </cell>
        </row>
        <row r="2307">
          <cell r="M2307">
            <v>-12326961.6</v>
          </cell>
        </row>
        <row r="2308">
          <cell r="M2308">
            <v>45797246.149999999</v>
          </cell>
        </row>
        <row r="2309">
          <cell r="M2309">
            <v>-13283005.32</v>
          </cell>
        </row>
        <row r="2310">
          <cell r="M2310">
            <v>13326252.289999999</v>
          </cell>
        </row>
        <row r="2311">
          <cell r="M2311">
            <v>-45657219.359999999</v>
          </cell>
        </row>
        <row r="2312">
          <cell r="M2312">
            <v>12364767.32</v>
          </cell>
        </row>
        <row r="2313">
          <cell r="M2313">
            <v>-45657219.359999999</v>
          </cell>
        </row>
        <row r="2314">
          <cell r="M2314">
            <v>45797246.149999999</v>
          </cell>
        </row>
        <row r="2315">
          <cell r="M2315">
            <v>11067804.439999999</v>
          </cell>
        </row>
        <row r="2316">
          <cell r="M2316">
            <v>11016469.539999999</v>
          </cell>
        </row>
        <row r="2317">
          <cell r="M2317">
            <v>31773571.370000001</v>
          </cell>
        </row>
        <row r="2318">
          <cell r="M2318">
            <v>11071153.029999999</v>
          </cell>
        </row>
        <row r="2319">
          <cell r="M2319">
            <v>-13893300</v>
          </cell>
        </row>
        <row r="2320">
          <cell r="M2320">
            <v>16835820</v>
          </cell>
        </row>
        <row r="2321">
          <cell r="M2321">
            <v>5028489.5999999996</v>
          </cell>
        </row>
        <row r="2322">
          <cell r="M2322">
            <v>-4840038</v>
          </cell>
        </row>
        <row r="2323">
          <cell r="M2323">
            <v>-872370</v>
          </cell>
        </row>
        <row r="2324">
          <cell r="M2324">
            <v>-3489480</v>
          </cell>
        </row>
        <row r="2325">
          <cell r="M2325">
            <v>-2309100</v>
          </cell>
        </row>
        <row r="2326">
          <cell r="M2326">
            <v>-19663900</v>
          </cell>
        </row>
        <row r="2327">
          <cell r="M2327">
            <v>-19023841.399999999</v>
          </cell>
        </row>
        <row r="2328">
          <cell r="M2328">
            <v>-10135920</v>
          </cell>
        </row>
        <row r="2329">
          <cell r="M2329">
            <v>-17183022</v>
          </cell>
        </row>
        <row r="2330">
          <cell r="M2330">
            <v>-11016469.550000001</v>
          </cell>
        </row>
        <row r="2331">
          <cell r="M2331">
            <v>-11016469.550000001</v>
          </cell>
        </row>
        <row r="2332">
          <cell r="M2332">
            <v>-31685147.699999999</v>
          </cell>
        </row>
        <row r="2333">
          <cell r="M2333">
            <v>-11024916.199999999</v>
          </cell>
        </row>
        <row r="2334">
          <cell r="M2334">
            <v>-13149400</v>
          </cell>
        </row>
        <row r="2335">
          <cell r="M2335">
            <v>-10581365.6</v>
          </cell>
        </row>
        <row r="2336">
          <cell r="M2336">
            <v>-15408702</v>
          </cell>
        </row>
        <row r="2337">
          <cell r="M2337">
            <v>-15408702</v>
          </cell>
        </row>
        <row r="2338">
          <cell r="M2338">
            <v>-19023841.399999999</v>
          </cell>
        </row>
        <row r="2339">
          <cell r="M2339">
            <v>-10135920</v>
          </cell>
        </row>
        <row r="2340">
          <cell r="M2340">
            <v>-31685147.699999999</v>
          </cell>
        </row>
        <row r="2341">
          <cell r="M2341">
            <v>31788308.649999999</v>
          </cell>
        </row>
        <row r="2342">
          <cell r="M2342">
            <v>-31685147.699999999</v>
          </cell>
        </row>
        <row r="2343">
          <cell r="M2343">
            <v>31626198.59</v>
          </cell>
        </row>
        <row r="2344">
          <cell r="M2344">
            <v>-1912497.2000000104</v>
          </cell>
        </row>
        <row r="2345">
          <cell r="M2345">
            <v>145698.21</v>
          </cell>
        </row>
        <row r="2346">
          <cell r="M2346">
            <v>-7.53</v>
          </cell>
        </row>
        <row r="2347">
          <cell r="M2347">
            <v>-145698.21</v>
          </cell>
        </row>
        <row r="2348">
          <cell r="M2348">
            <v>-7.5299999999988358</v>
          </cell>
        </row>
        <row r="2349">
          <cell r="M2349">
            <v>84750141.950000003</v>
          </cell>
        </row>
        <row r="2350">
          <cell r="M2350">
            <v>-280943372.68000001</v>
          </cell>
        </row>
        <row r="2351">
          <cell r="M2351">
            <v>-196193230.73000002</v>
          </cell>
        </row>
        <row r="2352">
          <cell r="M2352">
            <v>3459555.2</v>
          </cell>
        </row>
        <row r="2353">
          <cell r="M2353">
            <v>15230497.470000001</v>
          </cell>
        </row>
        <row r="2354">
          <cell r="M2354">
            <v>1013505.08</v>
          </cell>
        </row>
        <row r="2355">
          <cell r="M2355">
            <v>-68936300.329999998</v>
          </cell>
        </row>
        <row r="2356">
          <cell r="M2356">
            <v>-19824363.75</v>
          </cell>
        </row>
        <row r="2357">
          <cell r="M2357">
            <v>-43233413.649999999</v>
          </cell>
        </row>
        <row r="2358">
          <cell r="M2358">
            <v>-6980825.3399999999</v>
          </cell>
        </row>
        <row r="2359">
          <cell r="M2359">
            <v>138555210.50999999</v>
          </cell>
        </row>
        <row r="2360">
          <cell r="M2360">
            <v>56715244.460000001</v>
          </cell>
        </row>
        <row r="2361">
          <cell r="M2361">
            <v>186061791.96000001</v>
          </cell>
        </row>
        <row r="2362">
          <cell r="M2362">
            <v>124041193.92</v>
          </cell>
        </row>
        <row r="2363">
          <cell r="M2363">
            <v>92370139.980000004</v>
          </cell>
        </row>
        <row r="2364">
          <cell r="M2364">
            <v>37739884.219999999</v>
          </cell>
        </row>
        <row r="2365">
          <cell r="M2365">
            <v>-593579652.91999996</v>
          </cell>
        </row>
        <row r="2366">
          <cell r="M2366">
            <v>-42564754.600000001</v>
          </cell>
        </row>
        <row r="2367">
          <cell r="M2367">
            <v>-119932287.78999993</v>
          </cell>
        </row>
        <row r="2368">
          <cell r="M2368">
            <v>6135766.3700000001</v>
          </cell>
        </row>
        <row r="2369">
          <cell r="M2369">
            <v>-64.44</v>
          </cell>
        </row>
        <row r="2370">
          <cell r="M2370">
            <v>-421437.6</v>
          </cell>
        </row>
        <row r="2371">
          <cell r="M2371">
            <v>5714264.3300000001</v>
          </cell>
        </row>
        <row r="2372">
          <cell r="M2372">
            <v>-2631358</v>
          </cell>
        </row>
        <row r="2373">
          <cell r="M2373">
            <v>2396834.5499999998</v>
          </cell>
        </row>
        <row r="2374">
          <cell r="M2374">
            <v>-234523.45000000019</v>
          </cell>
        </row>
        <row r="2375">
          <cell r="M2375">
            <v>12243.75</v>
          </cell>
        </row>
        <row r="2376">
          <cell r="M2376">
            <v>8224118</v>
          </cell>
        </row>
        <row r="2377">
          <cell r="M2377">
            <v>32780.82</v>
          </cell>
        </row>
        <row r="2378">
          <cell r="M2378">
            <v>840323.22</v>
          </cell>
        </row>
        <row r="2379">
          <cell r="M2379">
            <v>-534203.25</v>
          </cell>
        </row>
        <row r="2380">
          <cell r="M2380">
            <v>8105282.8499999996</v>
          </cell>
        </row>
        <row r="2381">
          <cell r="M2381">
            <v>1721243.18</v>
          </cell>
        </row>
        <row r="2382">
          <cell r="M2382">
            <v>4141084</v>
          </cell>
        </row>
        <row r="2383">
          <cell r="M2383">
            <v>1537308.6</v>
          </cell>
        </row>
        <row r="2384">
          <cell r="M2384">
            <v>12383849</v>
          </cell>
        </row>
        <row r="2385">
          <cell r="M2385">
            <v>-1552252.2</v>
          </cell>
        </row>
        <row r="2386">
          <cell r="M2386">
            <v>-1350880.48</v>
          </cell>
        </row>
        <row r="2387">
          <cell r="M2387">
            <v>-1350880.48</v>
          </cell>
        </row>
        <row r="2388">
          <cell r="M2388">
            <v>-1350880.48</v>
          </cell>
        </row>
        <row r="2389">
          <cell r="M2389">
            <v>-1349623.84</v>
          </cell>
        </row>
        <row r="2390">
          <cell r="M2390">
            <v>-1349623.84</v>
          </cell>
        </row>
        <row r="2391">
          <cell r="M2391">
            <v>25157.96</v>
          </cell>
        </row>
        <row r="2392">
          <cell r="M2392">
            <v>23005</v>
          </cell>
        </row>
        <row r="2393">
          <cell r="M2393">
            <v>8105282.8499999996</v>
          </cell>
        </row>
        <row r="2394">
          <cell r="M2394">
            <v>-6748119.2000000002</v>
          </cell>
        </row>
        <row r="2395">
          <cell r="M2395">
            <v>-1353393.74</v>
          </cell>
        </row>
        <row r="2396">
          <cell r="M2396">
            <v>28211821.720000006</v>
          </cell>
        </row>
        <row r="2397">
          <cell r="M2397">
            <v>-5596060.7999999998</v>
          </cell>
        </row>
        <row r="2398">
          <cell r="M2398">
            <v>-493884</v>
          </cell>
        </row>
        <row r="2399">
          <cell r="M2399">
            <v>-6089944.7999999998</v>
          </cell>
        </row>
        <row r="2400">
          <cell r="M2400">
            <v>4410450</v>
          </cell>
        </row>
        <row r="2401">
          <cell r="M2401">
            <v>490050</v>
          </cell>
        </row>
        <row r="2402">
          <cell r="M2402">
            <v>-4842000</v>
          </cell>
        </row>
        <row r="2403">
          <cell r="M2403">
            <v>58500</v>
          </cell>
        </row>
        <row r="2404">
          <cell r="M2404">
            <v>11468179.85</v>
          </cell>
        </row>
        <row r="2405">
          <cell r="M2405">
            <v>-11727568.85</v>
          </cell>
        </row>
        <row r="2406">
          <cell r="M2406">
            <v>3375900</v>
          </cell>
        </row>
        <row r="2407">
          <cell r="M2407">
            <v>-3326300</v>
          </cell>
        </row>
        <row r="2408">
          <cell r="M2408">
            <v>-209789</v>
          </cell>
        </row>
        <row r="2409">
          <cell r="M2409">
            <v>3969405</v>
          </cell>
        </row>
        <row r="2410">
          <cell r="M2410">
            <v>-4349700</v>
          </cell>
        </row>
      </sheetData>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efreshError="1">
        <row r="8">
          <cell r="I8">
            <v>9</v>
          </cell>
        </row>
      </sheetData>
      <sheetData sheetId="3"/>
      <sheetData sheetId="4"/>
      <sheetData sheetId="5"/>
      <sheetData sheetId="6"/>
      <sheetData sheetId="7"/>
      <sheetData sheetId="8"/>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Blue Cover"/>
      <sheetName val="Cover"/>
      <sheetName val="DTV Acc-2007"/>
      <sheetName val="DIC"/>
    </sheetNames>
    <sheetDataSet>
      <sheetData sheetId="0">
        <row r="10">
          <cell r="B10" t="str">
            <v>DIALOG TELEVISION (PRIVATE) LIMITED</v>
          </cell>
        </row>
        <row r="12">
          <cell r="B12" t="str">
            <v>CONSOLIDATED FINANCIAL STATEMENTS</v>
          </cell>
        </row>
        <row r="13">
          <cell r="B13" t="str">
            <v>31 DECEMBER 2007</v>
          </cell>
        </row>
      </sheetData>
      <sheetData sheetId="1" refreshError="1"/>
      <sheetData sheetId="2"/>
      <sheetData sheetId="3"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row>
        <row r="25">
          <cell r="B25" t="str">
            <v>Amount Due to TMI Lanka</v>
          </cell>
          <cell r="C25">
            <v>0</v>
          </cell>
          <cell r="D25">
            <v>0</v>
          </cell>
          <cell r="E25">
            <v>0</v>
          </cell>
          <cell r="F25">
            <v>0</v>
          </cell>
          <cell r="G25">
            <v>0</v>
          </cell>
          <cell r="H25">
            <v>0</v>
          </cell>
          <cell r="I25">
            <v>0</v>
          </cell>
          <cell r="J25">
            <v>0</v>
          </cell>
          <cell r="K25">
            <v>0</v>
          </cell>
          <cell r="L25">
            <v>0</v>
          </cell>
          <cell r="M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row>
        <row r="29">
          <cell r="B29" t="str">
            <v>Dividend payable</v>
          </cell>
          <cell r="C29">
            <v>0</v>
          </cell>
          <cell r="D29">
            <v>0</v>
          </cell>
          <cell r="E29">
            <v>0</v>
          </cell>
          <cell r="F29">
            <v>0</v>
          </cell>
          <cell r="G29">
            <v>0</v>
          </cell>
          <cell r="H29">
            <v>0</v>
          </cell>
          <cell r="I29">
            <v>0</v>
          </cell>
          <cell r="J29">
            <v>0</v>
          </cell>
          <cell r="K29">
            <v>0</v>
          </cell>
          <cell r="L29">
            <v>0</v>
          </cell>
          <cell r="M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row>
        <row r="32">
          <cell r="B32" t="str">
            <v>EQUITY</v>
          </cell>
          <cell r="C32">
            <v>0</v>
          </cell>
          <cell r="D32">
            <v>0</v>
          </cell>
          <cell r="E32">
            <v>0</v>
          </cell>
          <cell r="F32">
            <v>0</v>
          </cell>
          <cell r="G32">
            <v>0</v>
          </cell>
          <cell r="H32">
            <v>0</v>
          </cell>
          <cell r="I32">
            <v>0</v>
          </cell>
          <cell r="J32">
            <v>0</v>
          </cell>
          <cell r="K32">
            <v>0</v>
          </cell>
          <cell r="L32">
            <v>0</v>
          </cell>
          <cell r="M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row>
        <row r="41">
          <cell r="B41" t="str">
            <v>Retained Earnings</v>
          </cell>
          <cell r="C41">
            <v>0</v>
          </cell>
          <cell r="D41">
            <v>0</v>
          </cell>
          <cell r="E41">
            <v>0</v>
          </cell>
          <cell r="F41">
            <v>0</v>
          </cell>
          <cell r="G41">
            <v>0</v>
          </cell>
          <cell r="H41">
            <v>0</v>
          </cell>
          <cell r="I41">
            <v>0</v>
          </cell>
          <cell r="J41">
            <v>0</v>
          </cell>
          <cell r="K41">
            <v>0</v>
          </cell>
          <cell r="L41">
            <v>0</v>
          </cell>
          <cell r="M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row>
        <row r="44">
          <cell r="B44" t="str">
            <v>LONG TERM LIABILTIES</v>
          </cell>
          <cell r="C44">
            <v>0</v>
          </cell>
          <cell r="D44">
            <v>0</v>
          </cell>
          <cell r="E44">
            <v>0</v>
          </cell>
          <cell r="F44">
            <v>0</v>
          </cell>
          <cell r="G44">
            <v>0</v>
          </cell>
          <cell r="H44">
            <v>0</v>
          </cell>
          <cell r="I44">
            <v>0</v>
          </cell>
          <cell r="J44">
            <v>0</v>
          </cell>
          <cell r="K44">
            <v>0</v>
          </cell>
          <cell r="L44">
            <v>0</v>
          </cell>
          <cell r="M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row>
      </sheetData>
      <sheetData sheetId="18">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57.xml><?xml version="1.0" encoding="utf-8"?>
<externalLink xmlns="http://schemas.openxmlformats.org/spreadsheetml/2006/main">
  <externalBook xmlns:r="http://schemas.openxmlformats.org/officeDocument/2006/relationships" r:id="rId1">
    <sheetNames>
      <sheetName val="CIE Q2 "/>
      <sheetName val="LR(Q2) - 2007"/>
      <sheetName val="CF 31.12.2007"/>
      <sheetName val="CF Work"/>
      <sheetName val="IS"/>
      <sheetName val="BS"/>
      <sheetName val="TB Comprison"/>
      <sheetName val="Borrwings"/>
      <sheetName val="Lease workings"/>
      <sheetName val="Share Premium"/>
      <sheetName val="TB 31.12.2007"/>
      <sheetName val="TB 30.09.2007"/>
      <sheetName val="TB 30.06.2007"/>
      <sheetName val="TB 31.12.2006"/>
      <sheetName val="OS"/>
      <sheetName val="CF"/>
      <sheetName val="CWIP Transfers"/>
      <sheetName val="Manual Ent"/>
      <sheetName val="Journal Entries"/>
      <sheetName val="ESOS Dec"/>
      <sheetName val="NET Inter C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58.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59.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ow r="8">
          <cell r="I8">
            <v>9</v>
          </cell>
        </row>
      </sheetData>
      <sheetData sheetId="3"/>
      <sheetData sheetId="4"/>
      <sheetData sheetId="5"/>
      <sheetData sheetId="6"/>
      <sheetData sheetId="7"/>
      <sheetData sheetId="8"/>
    </sheetDataSet>
  </externalBook>
</externalLink>
</file>

<file path=xl/externalLinks/externalLink60.xml><?xml version="1.0" encoding="utf-8"?>
<externalLink xmlns="http://schemas.openxmlformats.org/spreadsheetml/2006/main">
  <externalBook xmlns:r="http://schemas.openxmlformats.org/officeDocument/2006/relationships" r:id="rId1">
    <sheetNames>
      <sheetName val="Nine  months ended SF"/>
      <sheetName val="CIE"/>
      <sheetName val="Inter com.BS"/>
      <sheetName val="Inter com.pl"/>
      <sheetName val="Consolidated PL"/>
      <sheetName val="Consolidated BS"/>
      <sheetName val="CF "/>
      <sheetName val="manual adj"/>
      <sheetName val="CF Workings 1"/>
      <sheetName val="DTV Adjustments"/>
      <sheetName val="GW DTV"/>
      <sheetName val="DBN 2008 updated"/>
      <sheetName val="dtv 2008 lates"/>
      <sheetName val="DTV 2008"/>
      <sheetName val="DBN"/>
      <sheetName val="DBN DTV"/>
      <sheetName val="Inter Co., Receivable"/>
      <sheetName val="DBN Adjustments"/>
      <sheetName val="Forex 3Q  08"/>
      <sheetName val="long term"/>
      <sheetName val="short term"/>
      <sheetName val="CF BS"/>
      <sheetName val="CWIP sep 08"/>
      <sheetName val="Summary FA sep 08"/>
      <sheetName val="DBN sep 08"/>
      <sheetName val="DTV Sep - 2008"/>
      <sheetName val="sundry vendor"/>
      <sheetName val="overses paya. as at 30.9.2008"/>
      <sheetName val="BS"/>
      <sheetName val="esos"/>
      <sheetName val="IS"/>
      <sheetName val="TB Comprison"/>
      <sheetName val="TB 30.9.2008"/>
      <sheetName val="EPS computation 2008 - Sep"/>
      <sheetName val="Comparative sep 07"/>
      <sheetName val="Forex  07"/>
      <sheetName val="Dial_Share_Data_30-09-2008_01-0"/>
      <sheetName val="ESOS year to date"/>
      <sheetName val="TB 30 06 20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3">
          <cell r="M3">
            <v>-3675.43</v>
          </cell>
        </row>
        <row r="4">
          <cell r="M4">
            <v>-3675.43</v>
          </cell>
        </row>
        <row r="5">
          <cell r="M5">
            <v>12488447.109999999</v>
          </cell>
        </row>
        <row r="6">
          <cell r="M6">
            <v>12225417.07</v>
          </cell>
        </row>
        <row r="7">
          <cell r="M7">
            <v>-12488447.109999999</v>
          </cell>
        </row>
        <row r="8">
          <cell r="M8">
            <v>217037813.02000001</v>
          </cell>
        </row>
        <row r="9">
          <cell r="M9">
            <v>-12225417.09</v>
          </cell>
        </row>
        <row r="10">
          <cell r="M10">
            <v>-217037813.03999999</v>
          </cell>
        </row>
        <row r="11">
          <cell r="M11">
            <v>-3.9999991655349731E-2</v>
          </cell>
        </row>
        <row r="12">
          <cell r="M12">
            <v>18109848.920000002</v>
          </cell>
        </row>
        <row r="13">
          <cell r="M13">
            <v>-18151269.559999999</v>
          </cell>
        </row>
        <row r="14">
          <cell r="M14">
            <v>-11427040.6</v>
          </cell>
        </row>
        <row r="15">
          <cell r="M15">
            <v>-11468461.239999996</v>
          </cell>
        </row>
        <row r="16">
          <cell r="M16">
            <v>-48398</v>
          </cell>
        </row>
        <row r="17">
          <cell r="M17">
            <v>3820.22</v>
          </cell>
        </row>
        <row r="18">
          <cell r="M18">
            <v>-1284327.6000000001</v>
          </cell>
        </row>
        <row r="19">
          <cell r="M19">
            <v>-3210819</v>
          </cell>
        </row>
        <row r="20">
          <cell r="M20">
            <v>-5650914.75</v>
          </cell>
        </row>
        <row r="21">
          <cell r="M21">
            <v>4773112.1900000004</v>
          </cell>
        </row>
        <row r="22">
          <cell r="M22">
            <v>12156152.66</v>
          </cell>
        </row>
        <row r="23">
          <cell r="M23">
            <v>3150</v>
          </cell>
        </row>
        <row r="24">
          <cell r="M24">
            <v>28437.42</v>
          </cell>
        </row>
        <row r="25">
          <cell r="M25">
            <v>-11452434.5</v>
          </cell>
        </row>
        <row r="26">
          <cell r="M26">
            <v>-7754653.2300000004</v>
          </cell>
        </row>
        <row r="27">
          <cell r="M27">
            <v>-7466490</v>
          </cell>
        </row>
        <row r="28">
          <cell r="M28">
            <v>258000</v>
          </cell>
        </row>
        <row r="29">
          <cell r="M29">
            <v>-10487647.199999999</v>
          </cell>
        </row>
        <row r="30">
          <cell r="M30">
            <v>-56779066.030000001</v>
          </cell>
        </row>
        <row r="31">
          <cell r="M31">
            <v>78094588.650000006</v>
          </cell>
        </row>
        <row r="32">
          <cell r="M32">
            <v>-10047720</v>
          </cell>
        </row>
        <row r="33">
          <cell r="M33">
            <v>900</v>
          </cell>
        </row>
        <row r="34">
          <cell r="M34">
            <v>8809213.5</v>
          </cell>
        </row>
        <row r="35">
          <cell r="M35">
            <v>20708401.800000001</v>
          </cell>
        </row>
        <row r="36">
          <cell r="M36">
            <v>11494757</v>
          </cell>
        </row>
        <row r="37">
          <cell r="M37">
            <v>16938.439999999999</v>
          </cell>
        </row>
        <row r="38">
          <cell r="M38">
            <v>19437.919999999998</v>
          </cell>
        </row>
        <row r="39">
          <cell r="M39">
            <v>19932.169999999998</v>
          </cell>
        </row>
        <row r="40">
          <cell r="M40">
            <v>10270948.699999999</v>
          </cell>
        </row>
        <row r="41">
          <cell r="M41">
            <v>61108.19</v>
          </cell>
        </row>
        <row r="42">
          <cell r="M42">
            <v>4150</v>
          </cell>
        </row>
        <row r="43">
          <cell r="M43">
            <v>3868.8</v>
          </cell>
        </row>
        <row r="44">
          <cell r="M44">
            <v>44055.01</v>
          </cell>
        </row>
        <row r="45">
          <cell r="M45">
            <v>-1345039.92</v>
          </cell>
        </row>
        <row r="46">
          <cell r="M46">
            <v>-4643267.2</v>
          </cell>
        </row>
        <row r="47">
          <cell r="M47">
            <v>-4986101.25</v>
          </cell>
        </row>
        <row r="48">
          <cell r="M48">
            <v>-9156138.5600000005</v>
          </cell>
        </row>
        <row r="49">
          <cell r="M49">
            <v>-3549975</v>
          </cell>
        </row>
        <row r="50">
          <cell r="M50">
            <v>3549975</v>
          </cell>
        </row>
        <row r="51">
          <cell r="M51">
            <v>-3471421.8</v>
          </cell>
        </row>
        <row r="52">
          <cell r="M52">
            <v>-3591126</v>
          </cell>
        </row>
        <row r="53">
          <cell r="M53">
            <v>-870208</v>
          </cell>
        </row>
        <row r="54">
          <cell r="M54">
            <v>-870208</v>
          </cell>
        </row>
        <row r="55">
          <cell r="M55">
            <v>-978984</v>
          </cell>
        </row>
        <row r="56">
          <cell r="M56">
            <v>-556000</v>
          </cell>
        </row>
        <row r="57">
          <cell r="M57">
            <v>-1087.76</v>
          </cell>
        </row>
        <row r="58">
          <cell r="M58">
            <v>-773280</v>
          </cell>
        </row>
        <row r="59">
          <cell r="M59">
            <v>1345639.8700000215</v>
          </cell>
        </row>
        <row r="60">
          <cell r="M60">
            <v>1066832.55</v>
          </cell>
        </row>
        <row r="61">
          <cell r="M61">
            <v>1066832.55</v>
          </cell>
        </row>
        <row r="62">
          <cell r="M62">
            <v>1315853.4099999999</v>
          </cell>
        </row>
        <row r="63">
          <cell r="M63">
            <v>-433448.66</v>
          </cell>
        </row>
        <row r="64">
          <cell r="M64">
            <v>570091.5</v>
          </cell>
        </row>
        <row r="65">
          <cell r="M65">
            <v>14178780</v>
          </cell>
        </row>
        <row r="66">
          <cell r="M66">
            <v>190117.75</v>
          </cell>
        </row>
        <row r="67">
          <cell r="M67">
            <v>-1872385</v>
          </cell>
        </row>
        <row r="68">
          <cell r="M68">
            <v>43105110</v>
          </cell>
        </row>
        <row r="69">
          <cell r="M69">
            <v>1164499.5</v>
          </cell>
        </row>
        <row r="70">
          <cell r="M70">
            <v>108106.13</v>
          </cell>
        </row>
        <row r="71">
          <cell r="M71">
            <v>84879780</v>
          </cell>
        </row>
        <row r="72">
          <cell r="M72">
            <v>-140108220</v>
          </cell>
        </row>
        <row r="73">
          <cell r="M73">
            <v>3098284.6299999952</v>
          </cell>
        </row>
        <row r="74">
          <cell r="M74">
            <v>1120822</v>
          </cell>
        </row>
        <row r="75">
          <cell r="M75">
            <v>2124664</v>
          </cell>
        </row>
        <row r="76">
          <cell r="M76">
            <v>900</v>
          </cell>
        </row>
        <row r="77">
          <cell r="M77">
            <v>310585.05</v>
          </cell>
        </row>
        <row r="78">
          <cell r="M78">
            <v>310585.05</v>
          </cell>
        </row>
        <row r="79">
          <cell r="M79">
            <v>3945385.9</v>
          </cell>
        </row>
        <row r="80">
          <cell r="M80">
            <v>245106.45</v>
          </cell>
        </row>
        <row r="81">
          <cell r="M81">
            <v>306394.46000000002</v>
          </cell>
        </row>
        <row r="82">
          <cell r="M82">
            <v>7719188.3399999999</v>
          </cell>
        </row>
        <row r="83">
          <cell r="M83">
            <v>11935.08</v>
          </cell>
        </row>
        <row r="84">
          <cell r="M84">
            <v>226331.2</v>
          </cell>
        </row>
        <row r="85">
          <cell r="M85">
            <v>45307.85</v>
          </cell>
        </row>
        <row r="86">
          <cell r="M86">
            <v>559423.66</v>
          </cell>
        </row>
        <row r="87">
          <cell r="M87">
            <v>226539.23</v>
          </cell>
        </row>
        <row r="88">
          <cell r="M88">
            <v>226539.23</v>
          </cell>
        </row>
        <row r="89">
          <cell r="M89">
            <v>45307.85</v>
          </cell>
        </row>
        <row r="90">
          <cell r="M90">
            <v>226539.23</v>
          </cell>
        </row>
        <row r="91">
          <cell r="M91">
            <v>45307.85</v>
          </cell>
        </row>
        <row r="92">
          <cell r="M92">
            <v>557929.76</v>
          </cell>
        </row>
        <row r="93">
          <cell r="M93">
            <v>151496.54</v>
          </cell>
        </row>
        <row r="94">
          <cell r="M94">
            <v>557929.76</v>
          </cell>
        </row>
        <row r="95">
          <cell r="M95">
            <v>748010.49</v>
          </cell>
        </row>
        <row r="96">
          <cell r="M96">
            <v>605997.93000000005</v>
          </cell>
        </row>
        <row r="97">
          <cell r="M97">
            <v>605997.93000000005</v>
          </cell>
        </row>
        <row r="98">
          <cell r="M98">
            <v>1143438</v>
          </cell>
        </row>
        <row r="99">
          <cell r="M99">
            <v>1125702</v>
          </cell>
        </row>
        <row r="100">
          <cell r="M100">
            <v>1143438</v>
          </cell>
        </row>
        <row r="101">
          <cell r="M101">
            <v>525839</v>
          </cell>
        </row>
        <row r="102">
          <cell r="M102">
            <v>900</v>
          </cell>
        </row>
        <row r="103">
          <cell r="M103">
            <v>2618655</v>
          </cell>
        </row>
        <row r="104">
          <cell r="M104">
            <v>900</v>
          </cell>
        </row>
        <row r="105">
          <cell r="M105">
            <v>71736.600000000006</v>
          </cell>
        </row>
        <row r="106">
          <cell r="M106">
            <v>135513.54999999999</v>
          </cell>
        </row>
        <row r="107">
          <cell r="M107">
            <v>2400</v>
          </cell>
        </row>
        <row r="108">
          <cell r="M108">
            <v>136540.96</v>
          </cell>
        </row>
        <row r="109">
          <cell r="M109">
            <v>900</v>
          </cell>
        </row>
        <row r="110">
          <cell r="M110">
            <v>673104.79</v>
          </cell>
        </row>
        <row r="111">
          <cell r="M111">
            <v>144683.88</v>
          </cell>
        </row>
        <row r="112">
          <cell r="M112">
            <v>6490.64</v>
          </cell>
        </row>
        <row r="113">
          <cell r="M113">
            <v>3884182.45</v>
          </cell>
        </row>
        <row r="114">
          <cell r="M114">
            <v>59960.44</v>
          </cell>
        </row>
        <row r="115">
          <cell r="M115">
            <v>673320.53</v>
          </cell>
        </row>
        <row r="116">
          <cell r="M116">
            <v>673320.53</v>
          </cell>
        </row>
        <row r="117">
          <cell r="M117">
            <v>673320.53</v>
          </cell>
        </row>
        <row r="118">
          <cell r="M118">
            <v>557416.06000000006</v>
          </cell>
        </row>
        <row r="119">
          <cell r="M119">
            <v>557416.06000000006</v>
          </cell>
        </row>
        <row r="120">
          <cell r="M120">
            <v>557416.06000000006</v>
          </cell>
        </row>
        <row r="121">
          <cell r="M121">
            <v>557416.06000000006</v>
          </cell>
        </row>
        <row r="122">
          <cell r="M122">
            <v>557416.06000000006</v>
          </cell>
        </row>
        <row r="123">
          <cell r="M123">
            <v>557416.06000000006</v>
          </cell>
        </row>
        <row r="124">
          <cell r="M124">
            <v>150951.65</v>
          </cell>
        </row>
        <row r="125">
          <cell r="M125">
            <v>743242.73</v>
          </cell>
        </row>
        <row r="126">
          <cell r="M126">
            <v>81148.13</v>
          </cell>
        </row>
        <row r="127">
          <cell r="M127">
            <v>10432631.300000001</v>
          </cell>
        </row>
        <row r="128">
          <cell r="M128">
            <v>401298.33</v>
          </cell>
        </row>
        <row r="129">
          <cell r="M129">
            <v>81789.789999999994</v>
          </cell>
        </row>
        <row r="130">
          <cell r="M130">
            <v>80289.789999999994</v>
          </cell>
        </row>
        <row r="131">
          <cell r="M131">
            <v>10548398.9</v>
          </cell>
        </row>
        <row r="132">
          <cell r="M132">
            <v>319023.90000000002</v>
          </cell>
        </row>
        <row r="133">
          <cell r="M133">
            <v>397804.88</v>
          </cell>
        </row>
        <row r="134">
          <cell r="M134">
            <v>397804.88</v>
          </cell>
        </row>
        <row r="135">
          <cell r="M135">
            <v>397804.88</v>
          </cell>
        </row>
        <row r="136">
          <cell r="M136">
            <v>82930.509999999995</v>
          </cell>
        </row>
        <row r="137">
          <cell r="M137">
            <v>5951226</v>
          </cell>
        </row>
        <row r="138">
          <cell r="M138">
            <v>2400</v>
          </cell>
        </row>
        <row r="139">
          <cell r="M139">
            <v>8993.59</v>
          </cell>
        </row>
        <row r="140">
          <cell r="M140">
            <v>900</v>
          </cell>
        </row>
        <row r="141">
          <cell r="M141">
            <v>9157.98</v>
          </cell>
        </row>
        <row r="142">
          <cell r="M142">
            <v>27662894.010000002</v>
          </cell>
        </row>
        <row r="143">
          <cell r="M143">
            <v>4329888</v>
          </cell>
        </row>
        <row r="144">
          <cell r="M144">
            <v>3822237.14</v>
          </cell>
        </row>
        <row r="145">
          <cell r="M145">
            <v>11022.78</v>
          </cell>
        </row>
        <row r="146">
          <cell r="M146">
            <v>15393.71</v>
          </cell>
        </row>
        <row r="147">
          <cell r="M147">
            <v>10484191.449999999</v>
          </cell>
        </row>
        <row r="148">
          <cell r="M148">
            <v>10542075.25</v>
          </cell>
        </row>
        <row r="149">
          <cell r="M149">
            <v>4150</v>
          </cell>
        </row>
        <row r="150">
          <cell r="M150">
            <v>4150</v>
          </cell>
        </row>
        <row r="151">
          <cell r="M151">
            <v>3650</v>
          </cell>
        </row>
        <row r="152">
          <cell r="M152">
            <v>4150</v>
          </cell>
        </row>
        <row r="153">
          <cell r="M153">
            <v>611337.80000000005</v>
          </cell>
        </row>
        <row r="154">
          <cell r="M154">
            <v>4150</v>
          </cell>
        </row>
        <row r="155">
          <cell r="M155">
            <v>16891.22</v>
          </cell>
        </row>
        <row r="156">
          <cell r="M156">
            <v>4150</v>
          </cell>
        </row>
        <row r="157">
          <cell r="M157">
            <v>16891.22</v>
          </cell>
        </row>
        <row r="158">
          <cell r="M158">
            <v>21418.080000000002</v>
          </cell>
        </row>
        <row r="159">
          <cell r="M159">
            <v>21418.080000000002</v>
          </cell>
        </row>
        <row r="160">
          <cell r="M160">
            <v>4150</v>
          </cell>
        </row>
        <row r="161">
          <cell r="M161">
            <v>4150</v>
          </cell>
        </row>
        <row r="162">
          <cell r="M162">
            <v>16891.22</v>
          </cell>
        </row>
        <row r="163">
          <cell r="M163">
            <v>21418.080000000002</v>
          </cell>
        </row>
        <row r="164">
          <cell r="M164">
            <v>16891.22</v>
          </cell>
        </row>
        <row r="165">
          <cell r="M165">
            <v>21418.080000000002</v>
          </cell>
        </row>
        <row r="166">
          <cell r="M166">
            <v>21418.080000000002</v>
          </cell>
        </row>
        <row r="167">
          <cell r="M167">
            <v>4150</v>
          </cell>
        </row>
        <row r="168">
          <cell r="M168">
            <v>129995.86</v>
          </cell>
        </row>
        <row r="169">
          <cell r="M169">
            <v>76579.91</v>
          </cell>
        </row>
        <row r="170">
          <cell r="M170">
            <v>8205195.3499999996</v>
          </cell>
        </row>
        <row r="171">
          <cell r="M171">
            <v>30849.38</v>
          </cell>
        </row>
        <row r="172">
          <cell r="M172">
            <v>900</v>
          </cell>
        </row>
        <row r="173">
          <cell r="M173">
            <v>14915.04</v>
          </cell>
        </row>
        <row r="174">
          <cell r="M174">
            <v>30849.38</v>
          </cell>
        </row>
        <row r="175">
          <cell r="M175">
            <v>30849.38</v>
          </cell>
        </row>
        <row r="176">
          <cell r="M176">
            <v>4004734.7</v>
          </cell>
        </row>
        <row r="177">
          <cell r="M177">
            <v>7785550.7000000002</v>
          </cell>
        </row>
        <row r="178">
          <cell r="M178">
            <v>-849607</v>
          </cell>
        </row>
        <row r="179">
          <cell r="M179">
            <v>-2573598</v>
          </cell>
        </row>
        <row r="180">
          <cell r="M180">
            <v>257359.8</v>
          </cell>
        </row>
        <row r="181">
          <cell r="M181">
            <v>257359.8</v>
          </cell>
        </row>
        <row r="182">
          <cell r="M182">
            <v>2152028.63</v>
          </cell>
        </row>
        <row r="183">
          <cell r="M183">
            <v>1571722.65</v>
          </cell>
        </row>
        <row r="184">
          <cell r="M184">
            <v>287787.5</v>
          </cell>
        </row>
        <row r="185">
          <cell r="M185">
            <v>287787.5</v>
          </cell>
        </row>
        <row r="186">
          <cell r="M186">
            <v>1438937.5</v>
          </cell>
        </row>
        <row r="187">
          <cell r="M187">
            <v>276149.5</v>
          </cell>
        </row>
        <row r="188">
          <cell r="M188">
            <v>276149.5</v>
          </cell>
        </row>
        <row r="189">
          <cell r="M189">
            <v>1380747.5</v>
          </cell>
        </row>
        <row r="190">
          <cell r="M190">
            <v>1380747.5</v>
          </cell>
        </row>
        <row r="191">
          <cell r="M191">
            <v>-6263794.3200000003</v>
          </cell>
        </row>
        <row r="192">
          <cell r="M192">
            <v>-229218</v>
          </cell>
        </row>
        <row r="193">
          <cell r="M193">
            <v>-6176188</v>
          </cell>
        </row>
        <row r="194">
          <cell r="M194">
            <v>-6176188</v>
          </cell>
        </row>
        <row r="195">
          <cell r="M195">
            <v>-6176188</v>
          </cell>
        </row>
        <row r="196">
          <cell r="M196">
            <v>-4317752</v>
          </cell>
        </row>
        <row r="197">
          <cell r="M197">
            <v>-4317752</v>
          </cell>
        </row>
        <row r="198">
          <cell r="M198">
            <v>-4317752</v>
          </cell>
        </row>
        <row r="199">
          <cell r="M199">
            <v>-6176188</v>
          </cell>
        </row>
        <row r="200">
          <cell r="M200">
            <v>-3980078.9</v>
          </cell>
        </row>
        <row r="201">
          <cell r="M201">
            <v>-3980078.9</v>
          </cell>
        </row>
        <row r="202">
          <cell r="M202">
            <v>-3980078.9</v>
          </cell>
        </row>
        <row r="203">
          <cell r="M203">
            <v>-3980078.9</v>
          </cell>
        </row>
        <row r="204">
          <cell r="M204">
            <v>-7739870.9000000004</v>
          </cell>
        </row>
        <row r="205">
          <cell r="M205">
            <v>-7739870.9000000004</v>
          </cell>
        </row>
        <row r="206">
          <cell r="M206">
            <v>-10351552.9</v>
          </cell>
        </row>
        <row r="207">
          <cell r="M207">
            <v>-10351552.9</v>
          </cell>
        </row>
        <row r="208">
          <cell r="M208">
            <v>1946893.8</v>
          </cell>
        </row>
        <row r="209">
          <cell r="M209">
            <v>57888113.119999975</v>
          </cell>
        </row>
        <row r="210">
          <cell r="M210">
            <v>-13931733.25</v>
          </cell>
        </row>
        <row r="211">
          <cell r="M211">
            <v>11741850</v>
          </cell>
        </row>
        <row r="212">
          <cell r="M212">
            <v>-11720025</v>
          </cell>
        </row>
        <row r="213">
          <cell r="M213">
            <v>-16095000</v>
          </cell>
        </row>
        <row r="214">
          <cell r="M214">
            <v>1253920</v>
          </cell>
        </row>
        <row r="215">
          <cell r="M215">
            <v>36362190.630000003</v>
          </cell>
        </row>
        <row r="216">
          <cell r="M216">
            <v>12285</v>
          </cell>
        </row>
        <row r="217">
          <cell r="M217">
            <v>859218.75</v>
          </cell>
        </row>
        <row r="218">
          <cell r="M218">
            <v>24723.03</v>
          </cell>
        </row>
        <row r="219">
          <cell r="M219">
            <v>-3892000</v>
          </cell>
        </row>
        <row r="220">
          <cell r="M220">
            <v>-7211569.8200000003</v>
          </cell>
        </row>
        <row r="221">
          <cell r="M221">
            <v>-3605779.53</v>
          </cell>
        </row>
        <row r="222">
          <cell r="M222">
            <v>-3605779.53</v>
          </cell>
        </row>
        <row r="223">
          <cell r="M223">
            <v>-19800000</v>
          </cell>
        </row>
        <row r="224">
          <cell r="M224">
            <v>-15641250</v>
          </cell>
        </row>
        <row r="225">
          <cell r="M225">
            <v>4053280</v>
          </cell>
        </row>
        <row r="226">
          <cell r="M226">
            <v>-4042000</v>
          </cell>
        </row>
        <row r="227">
          <cell r="M227">
            <v>-45237669.719999999</v>
          </cell>
        </row>
        <row r="228">
          <cell r="M228">
            <v>-4950000</v>
          </cell>
        </row>
        <row r="229">
          <cell r="M229">
            <v>6330820</v>
          </cell>
        </row>
        <row r="230">
          <cell r="M230">
            <v>-1678170</v>
          </cell>
        </row>
        <row r="231">
          <cell r="M231">
            <v>4950000</v>
          </cell>
        </row>
        <row r="232">
          <cell r="M232">
            <v>-1344687.5</v>
          </cell>
        </row>
        <row r="233">
          <cell r="M233">
            <v>3307962.5</v>
          </cell>
        </row>
        <row r="234">
          <cell r="M234">
            <v>-394858</v>
          </cell>
        </row>
        <row r="235">
          <cell r="M235">
            <v>394858</v>
          </cell>
        </row>
        <row r="236">
          <cell r="M236">
            <v>494438.40000000002</v>
          </cell>
        </row>
        <row r="237">
          <cell r="M237">
            <v>-510105.59999999998</v>
          </cell>
        </row>
        <row r="238">
          <cell r="M238">
            <v>-15667.199999999953</v>
          </cell>
        </row>
        <row r="239">
          <cell r="M239">
            <v>64732965.210000001</v>
          </cell>
        </row>
        <row r="240">
          <cell r="M240">
            <v>125081.03</v>
          </cell>
        </row>
        <row r="241">
          <cell r="M241">
            <v>338399.75</v>
          </cell>
        </row>
        <row r="242">
          <cell r="M242">
            <v>93321.24</v>
          </cell>
        </row>
        <row r="243">
          <cell r="M243">
            <v>1682584.29</v>
          </cell>
        </row>
        <row r="244">
          <cell r="M244">
            <v>-4214585.9000000004</v>
          </cell>
        </row>
        <row r="245">
          <cell r="M245">
            <v>-4027334.5</v>
          </cell>
        </row>
        <row r="246">
          <cell r="M246">
            <v>-19956.5</v>
          </cell>
        </row>
        <row r="247">
          <cell r="M247">
            <v>3150</v>
          </cell>
        </row>
        <row r="248">
          <cell r="M248">
            <v>3150</v>
          </cell>
        </row>
        <row r="249">
          <cell r="M249">
            <v>3150</v>
          </cell>
        </row>
        <row r="250">
          <cell r="M250">
            <v>3150</v>
          </cell>
        </row>
        <row r="251">
          <cell r="M251">
            <v>3150</v>
          </cell>
        </row>
        <row r="252">
          <cell r="M252">
            <v>3150</v>
          </cell>
        </row>
        <row r="253">
          <cell r="M253">
            <v>3150</v>
          </cell>
        </row>
        <row r="254">
          <cell r="M254">
            <v>3150</v>
          </cell>
        </row>
        <row r="255">
          <cell r="M255">
            <v>3150</v>
          </cell>
        </row>
        <row r="256">
          <cell r="M256">
            <v>3150</v>
          </cell>
        </row>
        <row r="257">
          <cell r="M257">
            <v>900</v>
          </cell>
        </row>
        <row r="258">
          <cell r="M258">
            <v>900</v>
          </cell>
        </row>
        <row r="259">
          <cell r="M259">
            <v>900</v>
          </cell>
        </row>
        <row r="260">
          <cell r="M260">
            <v>900</v>
          </cell>
        </row>
        <row r="261">
          <cell r="M261">
            <v>21371475.5</v>
          </cell>
        </row>
        <row r="262">
          <cell r="M262">
            <v>338639.29</v>
          </cell>
        </row>
        <row r="263">
          <cell r="M263">
            <v>9304256.3800000008</v>
          </cell>
        </row>
        <row r="264">
          <cell r="M264">
            <v>25881856.260000002</v>
          </cell>
        </row>
        <row r="265">
          <cell r="M265">
            <v>3917927.65</v>
          </cell>
        </row>
        <row r="266">
          <cell r="M266">
            <v>8168920.4400000004</v>
          </cell>
        </row>
        <row r="267">
          <cell r="M267">
            <v>18323845.370000001</v>
          </cell>
        </row>
        <row r="268">
          <cell r="M268">
            <v>4043242.24</v>
          </cell>
        </row>
        <row r="269">
          <cell r="M269">
            <v>-2210363.92</v>
          </cell>
        </row>
        <row r="270">
          <cell r="M270">
            <v>2035942.06</v>
          </cell>
        </row>
        <row r="271">
          <cell r="M271">
            <v>-19370316</v>
          </cell>
        </row>
        <row r="272">
          <cell r="M272">
            <v>30081.85</v>
          </cell>
        </row>
        <row r="273">
          <cell r="M273">
            <v>24601.65</v>
          </cell>
        </row>
        <row r="274">
          <cell r="M274">
            <v>30081.85</v>
          </cell>
        </row>
        <row r="275">
          <cell r="M275">
            <v>30081.85</v>
          </cell>
        </row>
        <row r="276">
          <cell r="M276">
            <v>-13058640</v>
          </cell>
        </row>
        <row r="277">
          <cell r="M277">
            <v>9302010</v>
          </cell>
        </row>
        <row r="278">
          <cell r="M278">
            <v>-1742653.07</v>
          </cell>
        </row>
        <row r="279">
          <cell r="M279">
            <v>10430.68</v>
          </cell>
        </row>
        <row r="280">
          <cell r="M280">
            <v>30977.4</v>
          </cell>
        </row>
        <row r="281">
          <cell r="M281">
            <v>35802.86</v>
          </cell>
        </row>
        <row r="282">
          <cell r="M282">
            <v>23431734</v>
          </cell>
        </row>
        <row r="283">
          <cell r="M283">
            <v>-5843756</v>
          </cell>
        </row>
        <row r="284">
          <cell r="M284">
            <v>-9979900</v>
          </cell>
        </row>
        <row r="285">
          <cell r="M285">
            <v>311932.46999999997</v>
          </cell>
        </row>
        <row r="286">
          <cell r="M286">
            <v>45474.38</v>
          </cell>
        </row>
        <row r="287">
          <cell r="M287">
            <v>18525</v>
          </cell>
        </row>
        <row r="288">
          <cell r="M288">
            <v>13483650</v>
          </cell>
        </row>
        <row r="289">
          <cell r="M289">
            <v>35013206.25</v>
          </cell>
        </row>
        <row r="290">
          <cell r="M290">
            <v>127548.76</v>
          </cell>
        </row>
        <row r="291">
          <cell r="M291">
            <v>25844868.75</v>
          </cell>
        </row>
        <row r="292">
          <cell r="M292">
            <v>35759843.75</v>
          </cell>
        </row>
        <row r="293">
          <cell r="M293">
            <v>35922156.25</v>
          </cell>
        </row>
        <row r="294">
          <cell r="M294">
            <v>-5832894</v>
          </cell>
        </row>
        <row r="295">
          <cell r="M295">
            <v>-5832894</v>
          </cell>
        </row>
        <row r="296">
          <cell r="M296">
            <v>-5832894</v>
          </cell>
        </row>
        <row r="297">
          <cell r="M297">
            <v>-5832894</v>
          </cell>
        </row>
        <row r="298">
          <cell r="M298">
            <v>-5832894</v>
          </cell>
        </row>
        <row r="299">
          <cell r="M299">
            <v>34103649</v>
          </cell>
        </row>
        <row r="300">
          <cell r="M300">
            <v>-5832894</v>
          </cell>
        </row>
        <row r="301">
          <cell r="M301">
            <v>5643867</v>
          </cell>
        </row>
        <row r="302">
          <cell r="M302">
            <v>7210659.5</v>
          </cell>
        </row>
        <row r="303">
          <cell r="M303">
            <v>43971.07</v>
          </cell>
        </row>
        <row r="304">
          <cell r="M304">
            <v>10430.68</v>
          </cell>
        </row>
        <row r="305">
          <cell r="M305">
            <v>-1626866.2</v>
          </cell>
        </row>
        <row r="306">
          <cell r="M306">
            <v>-9979900</v>
          </cell>
        </row>
        <row r="307">
          <cell r="M307">
            <v>116575.73</v>
          </cell>
        </row>
        <row r="308">
          <cell r="M308">
            <v>117446</v>
          </cell>
        </row>
        <row r="309">
          <cell r="M309">
            <v>-5843756</v>
          </cell>
        </row>
        <row r="310">
          <cell r="M310">
            <v>-17514975</v>
          </cell>
        </row>
        <row r="311">
          <cell r="M311">
            <v>3355606.25</v>
          </cell>
        </row>
        <row r="312">
          <cell r="M312">
            <v>15540438.380000001</v>
          </cell>
        </row>
        <row r="313">
          <cell r="M313">
            <v>5920165.5499999998</v>
          </cell>
        </row>
        <row r="314">
          <cell r="M314">
            <v>34018.120000000003</v>
          </cell>
        </row>
        <row r="315">
          <cell r="M315">
            <v>-11617863.5</v>
          </cell>
        </row>
        <row r="316">
          <cell r="M316">
            <v>18323845.370000001</v>
          </cell>
        </row>
        <row r="317">
          <cell r="M317">
            <v>4225320</v>
          </cell>
        </row>
        <row r="318">
          <cell r="M318">
            <v>13425000</v>
          </cell>
        </row>
        <row r="319">
          <cell r="M319">
            <v>9753768.6999999993</v>
          </cell>
        </row>
        <row r="320">
          <cell r="M320">
            <v>4568201</v>
          </cell>
        </row>
        <row r="321">
          <cell r="M321">
            <v>4000593.54</v>
          </cell>
        </row>
        <row r="322">
          <cell r="M322">
            <v>879216.42</v>
          </cell>
        </row>
        <row r="323">
          <cell r="M323">
            <v>24854556.460000001</v>
          </cell>
        </row>
        <row r="324">
          <cell r="M324">
            <v>-4576707.9000000004</v>
          </cell>
        </row>
        <row r="325">
          <cell r="M325">
            <v>23160013.469999999</v>
          </cell>
        </row>
        <row r="326">
          <cell r="M326">
            <v>23213181.550000001</v>
          </cell>
        </row>
        <row r="327">
          <cell r="M327">
            <v>10427311.84</v>
          </cell>
        </row>
        <row r="328">
          <cell r="M328">
            <v>13042327.609999999</v>
          </cell>
        </row>
        <row r="329">
          <cell r="M329">
            <v>21.48</v>
          </cell>
        </row>
        <row r="330">
          <cell r="M330">
            <v>-13799700</v>
          </cell>
        </row>
        <row r="331">
          <cell r="M331">
            <v>-71075567.359999999</v>
          </cell>
        </row>
        <row r="332">
          <cell r="M332">
            <v>84796387</v>
          </cell>
        </row>
        <row r="333">
          <cell r="M333">
            <v>-120593715</v>
          </cell>
        </row>
        <row r="334">
          <cell r="M334">
            <v>9583787.5299999993</v>
          </cell>
        </row>
        <row r="335">
          <cell r="M335">
            <v>11688604.91</v>
          </cell>
        </row>
        <row r="336">
          <cell r="M336">
            <v>21738.94</v>
          </cell>
        </row>
        <row r="337">
          <cell r="M337">
            <v>337463.8</v>
          </cell>
        </row>
        <row r="338">
          <cell r="M338">
            <v>900</v>
          </cell>
        </row>
        <row r="339">
          <cell r="M339">
            <v>6195900</v>
          </cell>
        </row>
        <row r="340">
          <cell r="M340">
            <v>1339148.3700000001</v>
          </cell>
        </row>
        <row r="341">
          <cell r="M341">
            <v>1339148.3700000001</v>
          </cell>
        </row>
        <row r="342">
          <cell r="M342">
            <v>1339148.3700000001</v>
          </cell>
        </row>
        <row r="343">
          <cell r="M343">
            <v>1672437.23</v>
          </cell>
        </row>
        <row r="344">
          <cell r="M344">
            <v>1672437.23</v>
          </cell>
        </row>
        <row r="345">
          <cell r="M345">
            <v>1672437.23</v>
          </cell>
        </row>
        <row r="346">
          <cell r="M346">
            <v>2089946.27</v>
          </cell>
        </row>
        <row r="347">
          <cell r="M347">
            <v>1672437.23</v>
          </cell>
        </row>
        <row r="348">
          <cell r="M348">
            <v>1672437.23</v>
          </cell>
        </row>
        <row r="349">
          <cell r="M349">
            <v>6533.17</v>
          </cell>
        </row>
        <row r="350">
          <cell r="M350">
            <v>3876332.9</v>
          </cell>
        </row>
        <row r="351">
          <cell r="M351">
            <v>900</v>
          </cell>
        </row>
        <row r="352">
          <cell r="M352">
            <v>6533.17</v>
          </cell>
        </row>
        <row r="353">
          <cell r="M353">
            <v>3876332.9</v>
          </cell>
        </row>
        <row r="354">
          <cell r="M354">
            <v>6535.51</v>
          </cell>
        </row>
        <row r="355">
          <cell r="M355">
            <v>3876332.9</v>
          </cell>
        </row>
        <row r="356">
          <cell r="M356">
            <v>6535.51</v>
          </cell>
        </row>
        <row r="357">
          <cell r="M357">
            <v>3876332.9</v>
          </cell>
        </row>
        <row r="358">
          <cell r="M358">
            <v>3876332.9</v>
          </cell>
        </row>
        <row r="359">
          <cell r="M359">
            <v>6535.51</v>
          </cell>
        </row>
        <row r="360">
          <cell r="M360">
            <v>17295</v>
          </cell>
        </row>
        <row r="361">
          <cell r="M361">
            <v>-46963.09</v>
          </cell>
        </row>
        <row r="362">
          <cell r="M362">
            <v>6535.51</v>
          </cell>
        </row>
        <row r="363">
          <cell r="M363">
            <v>3876332.9</v>
          </cell>
        </row>
        <row r="364">
          <cell r="M364">
            <v>6533.17</v>
          </cell>
        </row>
        <row r="365">
          <cell r="M365">
            <v>3876332.9</v>
          </cell>
        </row>
        <row r="366">
          <cell r="M366">
            <v>1699620.77</v>
          </cell>
        </row>
        <row r="367">
          <cell r="M367">
            <v>17053024.5</v>
          </cell>
        </row>
        <row r="368">
          <cell r="M368">
            <v>21878436</v>
          </cell>
        </row>
        <row r="369">
          <cell r="M369">
            <v>91691088</v>
          </cell>
        </row>
        <row r="370">
          <cell r="M370">
            <v>24084.6</v>
          </cell>
        </row>
        <row r="371">
          <cell r="M371">
            <v>17909214.039999999</v>
          </cell>
        </row>
        <row r="372">
          <cell r="M372">
            <v>13209.98</v>
          </cell>
        </row>
        <row r="373">
          <cell r="M373">
            <v>9279838.2799999993</v>
          </cell>
        </row>
        <row r="374">
          <cell r="M374">
            <v>24094.2</v>
          </cell>
        </row>
        <row r="375">
          <cell r="M375">
            <v>18014944.670000002</v>
          </cell>
        </row>
        <row r="376">
          <cell r="M376">
            <v>20141469.02</v>
          </cell>
        </row>
        <row r="377">
          <cell r="M377">
            <v>11668404.699999999</v>
          </cell>
        </row>
        <row r="378">
          <cell r="M378">
            <v>17892768.34</v>
          </cell>
        </row>
        <row r="379">
          <cell r="M379">
            <v>15213955.380000001</v>
          </cell>
        </row>
        <row r="380">
          <cell r="M380">
            <v>900</v>
          </cell>
        </row>
        <row r="381">
          <cell r="M381">
            <v>3150</v>
          </cell>
        </row>
        <row r="382">
          <cell r="M382">
            <v>320023.43</v>
          </cell>
        </row>
        <row r="383">
          <cell r="M383">
            <v>23056675</v>
          </cell>
        </row>
        <row r="384">
          <cell r="M384">
            <v>3150</v>
          </cell>
        </row>
        <row r="385">
          <cell r="M385">
            <v>3150</v>
          </cell>
        </row>
        <row r="386">
          <cell r="M386">
            <v>67549.55</v>
          </cell>
        </row>
        <row r="387">
          <cell r="M387">
            <v>8526013.5</v>
          </cell>
        </row>
        <row r="388">
          <cell r="M388">
            <v>70537.240000000005</v>
          </cell>
        </row>
        <row r="389">
          <cell r="M389">
            <v>4070651.75</v>
          </cell>
        </row>
        <row r="390">
          <cell r="M390">
            <v>3150</v>
          </cell>
        </row>
        <row r="391">
          <cell r="M391">
            <v>98044.2</v>
          </cell>
        </row>
        <row r="392">
          <cell r="M392">
            <v>98044.2</v>
          </cell>
        </row>
        <row r="393">
          <cell r="M393">
            <v>70537.240000000005</v>
          </cell>
        </row>
        <row r="394">
          <cell r="M394">
            <v>3150</v>
          </cell>
        </row>
        <row r="395">
          <cell r="M395">
            <v>4074596.25</v>
          </cell>
        </row>
        <row r="396">
          <cell r="M396">
            <v>70537.240000000005</v>
          </cell>
        </row>
        <row r="397">
          <cell r="M397">
            <v>3150</v>
          </cell>
        </row>
        <row r="398">
          <cell r="M398">
            <v>98044.2</v>
          </cell>
        </row>
        <row r="399">
          <cell r="M399">
            <v>4074596.25</v>
          </cell>
        </row>
        <row r="400">
          <cell r="M400">
            <v>29032.95</v>
          </cell>
        </row>
        <row r="401">
          <cell r="M401">
            <v>3150</v>
          </cell>
        </row>
        <row r="402">
          <cell r="M402">
            <v>1000</v>
          </cell>
        </row>
        <row r="403">
          <cell r="M403">
            <v>3150</v>
          </cell>
        </row>
        <row r="404">
          <cell r="M404">
            <v>21687.5</v>
          </cell>
        </row>
        <row r="405">
          <cell r="M405">
            <v>3150</v>
          </cell>
        </row>
        <row r="406">
          <cell r="M406">
            <v>121334.75</v>
          </cell>
        </row>
        <row r="407">
          <cell r="M407">
            <v>3150</v>
          </cell>
        </row>
        <row r="408">
          <cell r="M408">
            <v>17780</v>
          </cell>
        </row>
        <row r="409">
          <cell r="M409">
            <v>108318.17</v>
          </cell>
        </row>
        <row r="410">
          <cell r="M410">
            <v>7740.34</v>
          </cell>
        </row>
        <row r="411">
          <cell r="M411">
            <v>7744.64</v>
          </cell>
        </row>
        <row r="412">
          <cell r="M412">
            <v>416123.2</v>
          </cell>
        </row>
        <row r="413">
          <cell r="M413">
            <v>21738.94</v>
          </cell>
        </row>
        <row r="414">
          <cell r="M414">
            <v>2071011.61</v>
          </cell>
        </row>
        <row r="415">
          <cell r="M415">
            <v>416123.2</v>
          </cell>
        </row>
        <row r="416">
          <cell r="M416">
            <v>11944.47</v>
          </cell>
        </row>
        <row r="417">
          <cell r="M417">
            <v>416123.2</v>
          </cell>
        </row>
        <row r="418">
          <cell r="M418">
            <v>21738.94</v>
          </cell>
        </row>
        <row r="419">
          <cell r="M419">
            <v>3650</v>
          </cell>
        </row>
        <row r="420">
          <cell r="M420">
            <v>13850</v>
          </cell>
        </row>
        <row r="421">
          <cell r="M421">
            <v>7740.34</v>
          </cell>
        </row>
        <row r="422">
          <cell r="M422">
            <v>21738.94</v>
          </cell>
        </row>
        <row r="423">
          <cell r="M423">
            <v>7740.34</v>
          </cell>
        </row>
        <row r="424">
          <cell r="M424">
            <v>21738.94</v>
          </cell>
        </row>
        <row r="425">
          <cell r="M425">
            <v>2071011.61</v>
          </cell>
        </row>
        <row r="426">
          <cell r="M426">
            <v>416123.2</v>
          </cell>
        </row>
        <row r="427">
          <cell r="M427">
            <v>7740.34</v>
          </cell>
        </row>
        <row r="428">
          <cell r="M428">
            <v>21738.94</v>
          </cell>
        </row>
        <row r="429">
          <cell r="M429">
            <v>2071011.61</v>
          </cell>
        </row>
        <row r="430">
          <cell r="M430">
            <v>416123.2</v>
          </cell>
        </row>
        <row r="431">
          <cell r="M431">
            <v>9273.2800000000007</v>
          </cell>
        </row>
        <row r="432">
          <cell r="M432">
            <v>16710.25</v>
          </cell>
        </row>
        <row r="433">
          <cell r="M433">
            <v>36473.85</v>
          </cell>
        </row>
        <row r="434">
          <cell r="M434">
            <v>23529.18</v>
          </cell>
        </row>
        <row r="435">
          <cell r="M435">
            <v>7740.34</v>
          </cell>
        </row>
        <row r="436">
          <cell r="M436">
            <v>32618.17</v>
          </cell>
        </row>
        <row r="437">
          <cell r="M437">
            <v>7740.34</v>
          </cell>
        </row>
        <row r="438">
          <cell r="M438">
            <v>4150</v>
          </cell>
        </row>
        <row r="439">
          <cell r="M439">
            <v>32618.17</v>
          </cell>
        </row>
        <row r="440">
          <cell r="M440">
            <v>67730.990000000005</v>
          </cell>
        </row>
        <row r="441">
          <cell r="M441">
            <v>4150</v>
          </cell>
        </row>
        <row r="442">
          <cell r="M442">
            <v>1500</v>
          </cell>
        </row>
        <row r="443">
          <cell r="M443">
            <v>26367.87</v>
          </cell>
        </row>
        <row r="444">
          <cell r="M444">
            <v>111059.2</v>
          </cell>
        </row>
        <row r="445">
          <cell r="M445">
            <v>416123.2</v>
          </cell>
        </row>
        <row r="446">
          <cell r="M446">
            <v>128974.65</v>
          </cell>
        </row>
        <row r="447">
          <cell r="M447">
            <v>14731.02</v>
          </cell>
        </row>
        <row r="448">
          <cell r="M448">
            <v>80722.45</v>
          </cell>
        </row>
        <row r="449">
          <cell r="M449">
            <v>34846.5</v>
          </cell>
        </row>
        <row r="450">
          <cell r="M450">
            <v>56349.47</v>
          </cell>
        </row>
        <row r="451">
          <cell r="M451">
            <v>13357722</v>
          </cell>
        </row>
        <row r="452">
          <cell r="M452">
            <v>7653659.46</v>
          </cell>
        </row>
        <row r="453">
          <cell r="M453">
            <v>12873738.6</v>
          </cell>
        </row>
        <row r="454">
          <cell r="M454">
            <v>2671708.34</v>
          </cell>
        </row>
        <row r="455">
          <cell r="M455">
            <v>-4580961.34</v>
          </cell>
        </row>
        <row r="456">
          <cell r="M456">
            <v>-4580961.34</v>
          </cell>
        </row>
        <row r="457">
          <cell r="M457">
            <v>-4580961.34</v>
          </cell>
        </row>
        <row r="458">
          <cell r="M458">
            <v>-4020826.08</v>
          </cell>
        </row>
        <row r="459">
          <cell r="M459">
            <v>-4093897.94</v>
          </cell>
        </row>
        <row r="460">
          <cell r="M460">
            <v>-4093897.94</v>
          </cell>
        </row>
        <row r="461">
          <cell r="M461">
            <v>-30296262.300000001</v>
          </cell>
        </row>
        <row r="462">
          <cell r="M462">
            <v>-9793980</v>
          </cell>
        </row>
        <row r="463">
          <cell r="M463">
            <v>-6529320</v>
          </cell>
        </row>
        <row r="464">
          <cell r="M464">
            <v>-5996250</v>
          </cell>
        </row>
        <row r="465">
          <cell r="M465">
            <v>-4020826.08</v>
          </cell>
        </row>
        <row r="466">
          <cell r="M466">
            <v>-4093897.94</v>
          </cell>
        </row>
        <row r="467">
          <cell r="M467">
            <v>-4232448.5</v>
          </cell>
        </row>
        <row r="468">
          <cell r="M468">
            <v>-4232448.5</v>
          </cell>
        </row>
        <row r="469">
          <cell r="M469">
            <v>-4792650</v>
          </cell>
        </row>
        <row r="470">
          <cell r="M470">
            <v>-4774850</v>
          </cell>
        </row>
        <row r="471">
          <cell r="M471">
            <v>-4020826.08</v>
          </cell>
        </row>
        <row r="472">
          <cell r="M472">
            <v>-4020826.08</v>
          </cell>
        </row>
        <row r="473">
          <cell r="M473">
            <v>-26575420.199999999</v>
          </cell>
        </row>
        <row r="474">
          <cell r="M474">
            <v>-4570980</v>
          </cell>
        </row>
        <row r="475">
          <cell r="M475">
            <v>-4570980</v>
          </cell>
        </row>
        <row r="476">
          <cell r="M476">
            <v>-10611970</v>
          </cell>
        </row>
        <row r="477">
          <cell r="M477">
            <v>-18418689.800000001</v>
          </cell>
        </row>
        <row r="478">
          <cell r="M478">
            <v>-6706250</v>
          </cell>
        </row>
        <row r="479">
          <cell r="M479">
            <v>-11256804</v>
          </cell>
        </row>
        <row r="480">
          <cell r="M480">
            <v>-5645266.8099999996</v>
          </cell>
        </row>
        <row r="481">
          <cell r="M481">
            <v>-5645266.8099999996</v>
          </cell>
        </row>
        <row r="482">
          <cell r="M482">
            <v>-5832894</v>
          </cell>
        </row>
        <row r="483">
          <cell r="M483">
            <v>-4994587.5</v>
          </cell>
        </row>
        <row r="484">
          <cell r="M484">
            <v>-4994587.5</v>
          </cell>
        </row>
        <row r="485">
          <cell r="M485">
            <v>-4994587.5</v>
          </cell>
        </row>
        <row r="486">
          <cell r="M486">
            <v>-9979900</v>
          </cell>
        </row>
        <row r="487">
          <cell r="M487">
            <v>-5607498</v>
          </cell>
        </row>
        <row r="488">
          <cell r="M488">
            <v>-5607498</v>
          </cell>
        </row>
        <row r="489">
          <cell r="M489">
            <v>-22429992</v>
          </cell>
        </row>
        <row r="490">
          <cell r="M490">
            <v>100158.02</v>
          </cell>
        </row>
        <row r="491">
          <cell r="M491">
            <v>-7168176.5</v>
          </cell>
        </row>
        <row r="492">
          <cell r="M492">
            <v>-4976037.5</v>
          </cell>
        </row>
        <row r="493">
          <cell r="M493">
            <v>-5849187</v>
          </cell>
        </row>
        <row r="494">
          <cell r="M494">
            <v>-5849187</v>
          </cell>
        </row>
        <row r="495">
          <cell r="M495">
            <v>-5849187</v>
          </cell>
        </row>
        <row r="496">
          <cell r="M496">
            <v>-5849187</v>
          </cell>
        </row>
        <row r="497">
          <cell r="M497">
            <v>-5849187</v>
          </cell>
        </row>
        <row r="498">
          <cell r="M498">
            <v>-5849187</v>
          </cell>
        </row>
        <row r="499">
          <cell r="M499">
            <v>-5849187</v>
          </cell>
        </row>
        <row r="500">
          <cell r="M500">
            <v>-14336353</v>
          </cell>
        </row>
        <row r="501">
          <cell r="M501">
            <v>-3355606.25</v>
          </cell>
        </row>
        <row r="502">
          <cell r="M502">
            <v>-20039777.199999999</v>
          </cell>
        </row>
        <row r="503">
          <cell r="M503">
            <v>-15029832.9</v>
          </cell>
        </row>
        <row r="504">
          <cell r="M504">
            <v>-18919327.800000001</v>
          </cell>
        </row>
        <row r="505">
          <cell r="M505">
            <v>2690847.62</v>
          </cell>
        </row>
        <row r="506">
          <cell r="M506">
            <v>-2690847.62</v>
          </cell>
        </row>
        <row r="507">
          <cell r="M507">
            <v>-19529345.739999998</v>
          </cell>
        </row>
        <row r="508">
          <cell r="M508">
            <v>-17154928.710000001</v>
          </cell>
        </row>
        <row r="509">
          <cell r="M509">
            <v>-4265122.4800000004</v>
          </cell>
        </row>
        <row r="510">
          <cell r="M510">
            <v>-2769722.78</v>
          </cell>
        </row>
        <row r="511">
          <cell r="M511">
            <v>-2396351.9300000002</v>
          </cell>
        </row>
        <row r="512">
          <cell r="M512">
            <v>-3802859</v>
          </cell>
        </row>
        <row r="513">
          <cell r="M513">
            <v>-6057446.7800000003</v>
          </cell>
        </row>
        <row r="514">
          <cell r="M514">
            <v>-24970463.280000001</v>
          </cell>
        </row>
        <row r="515">
          <cell r="M515">
            <v>-4580961.34</v>
          </cell>
        </row>
        <row r="516">
          <cell r="M516">
            <v>-4580961.34</v>
          </cell>
        </row>
        <row r="517">
          <cell r="M517">
            <v>-22819737.800000001</v>
          </cell>
        </row>
        <row r="518">
          <cell r="M518">
            <v>-4580961.34</v>
          </cell>
        </row>
        <row r="519">
          <cell r="M519">
            <v>-18255790.239999998</v>
          </cell>
        </row>
        <row r="520">
          <cell r="M520">
            <v>-4580961.34</v>
          </cell>
        </row>
        <row r="521">
          <cell r="M521">
            <v>-4915835.76</v>
          </cell>
        </row>
        <row r="522">
          <cell r="M522">
            <v>-29984244</v>
          </cell>
        </row>
        <row r="523">
          <cell r="M523">
            <v>-6731250</v>
          </cell>
        </row>
        <row r="524">
          <cell r="M524">
            <v>-9989175</v>
          </cell>
        </row>
        <row r="525">
          <cell r="M525">
            <v>-14983762.5</v>
          </cell>
        </row>
        <row r="526">
          <cell r="M526">
            <v>-34962112.5</v>
          </cell>
        </row>
        <row r="527">
          <cell r="M527">
            <v>-19978350</v>
          </cell>
        </row>
        <row r="528">
          <cell r="M528">
            <v>-5832894</v>
          </cell>
        </row>
        <row r="529">
          <cell r="M529">
            <v>1649587.8</v>
          </cell>
        </row>
        <row r="530">
          <cell r="M530">
            <v>1649587.8</v>
          </cell>
        </row>
        <row r="531">
          <cell r="M531">
            <v>1649587.8</v>
          </cell>
        </row>
        <row r="532">
          <cell r="M532">
            <v>1649587.8</v>
          </cell>
        </row>
        <row r="533">
          <cell r="M533">
            <v>40647368.660000652</v>
          </cell>
        </row>
        <row r="534">
          <cell r="M534">
            <v>17954.060000000001</v>
          </cell>
        </row>
        <row r="535">
          <cell r="M535">
            <v>-756262.5</v>
          </cell>
        </row>
        <row r="536">
          <cell r="M536">
            <v>6875055</v>
          </cell>
        </row>
        <row r="537">
          <cell r="M537">
            <v>18077.400000000001</v>
          </cell>
        </row>
        <row r="538">
          <cell r="M538">
            <v>-2698608</v>
          </cell>
        </row>
        <row r="539">
          <cell r="M539">
            <v>-44209.61</v>
          </cell>
        </row>
        <row r="540">
          <cell r="M540">
            <v>35335.93</v>
          </cell>
        </row>
        <row r="541">
          <cell r="M541">
            <v>36483.599999999999</v>
          </cell>
        </row>
        <row r="542">
          <cell r="M542">
            <v>17892</v>
          </cell>
        </row>
        <row r="543">
          <cell r="M543">
            <v>4836320</v>
          </cell>
        </row>
        <row r="544">
          <cell r="M544">
            <v>10835.4</v>
          </cell>
        </row>
        <row r="545">
          <cell r="M545">
            <v>7273440</v>
          </cell>
        </row>
        <row r="546">
          <cell r="M546">
            <v>640284</v>
          </cell>
        </row>
        <row r="547">
          <cell r="M547">
            <v>5440560</v>
          </cell>
        </row>
        <row r="548">
          <cell r="M548">
            <v>14274.15</v>
          </cell>
        </row>
        <row r="549">
          <cell r="M549">
            <v>10000080</v>
          </cell>
        </row>
        <row r="550">
          <cell r="M550">
            <v>-1355760</v>
          </cell>
        </row>
        <row r="551">
          <cell r="M551">
            <v>21300</v>
          </cell>
        </row>
        <row r="552">
          <cell r="M552">
            <v>995073.75</v>
          </cell>
        </row>
        <row r="553">
          <cell r="M553">
            <v>19386235.629999999</v>
          </cell>
        </row>
        <row r="554">
          <cell r="M554">
            <v>-18507200</v>
          </cell>
        </row>
        <row r="555">
          <cell r="M555">
            <v>930958.8</v>
          </cell>
        </row>
        <row r="556">
          <cell r="M556">
            <v>347332.5</v>
          </cell>
        </row>
        <row r="557">
          <cell r="M557">
            <v>3710265</v>
          </cell>
        </row>
        <row r="558">
          <cell r="M558">
            <v>-1444852.8</v>
          </cell>
        </row>
        <row r="559">
          <cell r="M559">
            <v>-18507200</v>
          </cell>
        </row>
        <row r="560">
          <cell r="M560">
            <v>10505203.93</v>
          </cell>
        </row>
        <row r="561">
          <cell r="M561">
            <v>7264546.0700000003</v>
          </cell>
        </row>
        <row r="562">
          <cell r="M562">
            <v>-1156700</v>
          </cell>
        </row>
        <row r="563">
          <cell r="M563">
            <v>8888960</v>
          </cell>
        </row>
        <row r="564">
          <cell r="M564">
            <v>29287903.59</v>
          </cell>
        </row>
        <row r="565">
          <cell r="M565">
            <v>13796262.9</v>
          </cell>
        </row>
        <row r="566">
          <cell r="M566">
            <v>8665594.4600000009</v>
          </cell>
        </row>
        <row r="567">
          <cell r="M567">
            <v>25955303.690000001</v>
          </cell>
        </row>
        <row r="568">
          <cell r="M568">
            <v>30506670</v>
          </cell>
        </row>
        <row r="569">
          <cell r="M569">
            <v>-35760597.479999997</v>
          </cell>
        </row>
        <row r="570">
          <cell r="M570">
            <v>36186002.329999998</v>
          </cell>
        </row>
        <row r="571">
          <cell r="M571">
            <v>4143840</v>
          </cell>
        </row>
        <row r="572">
          <cell r="M572">
            <v>-18061290</v>
          </cell>
        </row>
        <row r="573">
          <cell r="M573">
            <v>12902298</v>
          </cell>
        </row>
        <row r="574">
          <cell r="M574">
            <v>12434820</v>
          </cell>
        </row>
        <row r="575">
          <cell r="M575">
            <v>5630802</v>
          </cell>
        </row>
        <row r="576">
          <cell r="M576">
            <v>26791830</v>
          </cell>
        </row>
        <row r="577">
          <cell r="M577">
            <v>22725179.82</v>
          </cell>
        </row>
        <row r="578">
          <cell r="M578">
            <v>35879.4</v>
          </cell>
        </row>
        <row r="579">
          <cell r="M579">
            <v>78513.75</v>
          </cell>
        </row>
        <row r="580">
          <cell r="M580">
            <v>21946.05</v>
          </cell>
        </row>
        <row r="581">
          <cell r="M581">
            <v>-2701116</v>
          </cell>
        </row>
        <row r="582">
          <cell r="M582">
            <v>-2701116</v>
          </cell>
        </row>
        <row r="583">
          <cell r="M583">
            <v>-4249080</v>
          </cell>
        </row>
        <row r="584">
          <cell r="M584">
            <v>-1389330</v>
          </cell>
        </row>
        <row r="585">
          <cell r="M585">
            <v>-1389330</v>
          </cell>
        </row>
        <row r="586">
          <cell r="M586">
            <v>-1389330</v>
          </cell>
        </row>
        <row r="587">
          <cell r="M587">
            <v>-4152510</v>
          </cell>
        </row>
        <row r="588">
          <cell r="M588">
            <v>-344640</v>
          </cell>
        </row>
        <row r="589">
          <cell r="M589">
            <v>-344640</v>
          </cell>
        </row>
        <row r="590">
          <cell r="M590">
            <v>-4807040</v>
          </cell>
        </row>
        <row r="591">
          <cell r="M591">
            <v>-302586</v>
          </cell>
        </row>
        <row r="592">
          <cell r="M592">
            <v>-7210560</v>
          </cell>
        </row>
        <row r="593">
          <cell r="M593">
            <v>-344640</v>
          </cell>
        </row>
        <row r="594">
          <cell r="M594">
            <v>-344640</v>
          </cell>
        </row>
        <row r="595">
          <cell r="M595">
            <v>-344640</v>
          </cell>
        </row>
        <row r="596">
          <cell r="M596">
            <v>-344640</v>
          </cell>
        </row>
        <row r="597">
          <cell r="M597">
            <v>-344640</v>
          </cell>
        </row>
        <row r="598">
          <cell r="M598">
            <v>-2403520</v>
          </cell>
        </row>
        <row r="599">
          <cell r="M599">
            <v>-1157775</v>
          </cell>
        </row>
        <row r="600">
          <cell r="M600">
            <v>-22955976.600000001</v>
          </cell>
        </row>
        <row r="601">
          <cell r="M601">
            <v>-6920850</v>
          </cell>
        </row>
        <row r="602">
          <cell r="M602">
            <v>-3696485</v>
          </cell>
        </row>
        <row r="603">
          <cell r="M603">
            <v>-30376415.399999999</v>
          </cell>
        </row>
        <row r="604">
          <cell r="M604">
            <v>-8074325</v>
          </cell>
        </row>
        <row r="605">
          <cell r="M605">
            <v>-12006870</v>
          </cell>
        </row>
        <row r="606">
          <cell r="M606">
            <v>-30322980</v>
          </cell>
        </row>
        <row r="607">
          <cell r="M607">
            <v>-904680</v>
          </cell>
        </row>
        <row r="608">
          <cell r="M608">
            <v>-1809360</v>
          </cell>
        </row>
        <row r="609">
          <cell r="M609">
            <v>-1357020</v>
          </cell>
        </row>
        <row r="610">
          <cell r="M610">
            <v>-2714040</v>
          </cell>
        </row>
        <row r="611">
          <cell r="M611">
            <v>-2067840</v>
          </cell>
        </row>
        <row r="612">
          <cell r="M612">
            <v>-8621525.3200000003</v>
          </cell>
        </row>
        <row r="613">
          <cell r="M613">
            <v>-25871150.32</v>
          </cell>
        </row>
        <row r="614">
          <cell r="M614">
            <v>-7108200</v>
          </cell>
        </row>
        <row r="615">
          <cell r="M615">
            <v>1158850</v>
          </cell>
        </row>
        <row r="616">
          <cell r="M616">
            <v>23178290</v>
          </cell>
        </row>
        <row r="617">
          <cell r="M617">
            <v>-3473325</v>
          </cell>
        </row>
        <row r="618">
          <cell r="M618">
            <v>-19663900</v>
          </cell>
        </row>
        <row r="619">
          <cell r="M619">
            <v>18263057.180000022</v>
          </cell>
        </row>
        <row r="620">
          <cell r="M620">
            <v>1742653.07</v>
          </cell>
        </row>
        <row r="621">
          <cell r="M621">
            <v>1060900</v>
          </cell>
        </row>
        <row r="622">
          <cell r="M622">
            <v>425400</v>
          </cell>
        </row>
        <row r="623">
          <cell r="M623">
            <v>5317400</v>
          </cell>
        </row>
        <row r="624">
          <cell r="M624">
            <v>-430300</v>
          </cell>
        </row>
        <row r="625">
          <cell r="M625">
            <v>13216400</v>
          </cell>
        </row>
        <row r="626">
          <cell r="M626">
            <v>-13451250</v>
          </cell>
        </row>
        <row r="627">
          <cell r="M627">
            <v>-1075750</v>
          </cell>
        </row>
        <row r="628">
          <cell r="M628">
            <v>-13425000</v>
          </cell>
        </row>
        <row r="629">
          <cell r="M629">
            <v>342089.75</v>
          </cell>
        </row>
        <row r="630">
          <cell r="M630">
            <v>1029900</v>
          </cell>
        </row>
        <row r="631">
          <cell r="M631">
            <v>12783650</v>
          </cell>
        </row>
        <row r="632">
          <cell r="M632">
            <v>1091900</v>
          </cell>
        </row>
        <row r="633">
          <cell r="M633">
            <v>13858650</v>
          </cell>
        </row>
        <row r="634">
          <cell r="M634">
            <v>38587.5</v>
          </cell>
        </row>
        <row r="635">
          <cell r="M635">
            <v>21695.63</v>
          </cell>
        </row>
        <row r="636">
          <cell r="M636">
            <v>-13446875</v>
          </cell>
        </row>
        <row r="637">
          <cell r="M637">
            <v>-1075750</v>
          </cell>
        </row>
        <row r="638">
          <cell r="M638">
            <v>-1092500</v>
          </cell>
        </row>
        <row r="639">
          <cell r="M639">
            <v>-13750000</v>
          </cell>
        </row>
        <row r="640">
          <cell r="M640">
            <v>-5380500</v>
          </cell>
        </row>
        <row r="641">
          <cell r="M641">
            <v>-12198699.050000001</v>
          </cell>
        </row>
        <row r="642">
          <cell r="M642">
            <v>-831280</v>
          </cell>
        </row>
        <row r="643">
          <cell r="M643">
            <v>-1075750</v>
          </cell>
        </row>
        <row r="644">
          <cell r="M644">
            <v>940625</v>
          </cell>
        </row>
        <row r="645">
          <cell r="M645">
            <v>-985230</v>
          </cell>
        </row>
        <row r="646">
          <cell r="M646">
            <v>-1478960</v>
          </cell>
        </row>
        <row r="647">
          <cell r="M647">
            <v>-1105190</v>
          </cell>
        </row>
        <row r="648">
          <cell r="M648">
            <v>1490265</v>
          </cell>
        </row>
        <row r="649">
          <cell r="M649">
            <v>-3045520</v>
          </cell>
        </row>
        <row r="650">
          <cell r="M650">
            <v>-2564791.66</v>
          </cell>
        </row>
        <row r="651">
          <cell r="M651">
            <v>18339315.530000001</v>
          </cell>
        </row>
        <row r="652">
          <cell r="M652">
            <v>350679928.11000001</v>
          </cell>
        </row>
        <row r="653">
          <cell r="M653">
            <v>277538</v>
          </cell>
        </row>
        <row r="654">
          <cell r="M654">
            <v>-16677555</v>
          </cell>
        </row>
        <row r="655">
          <cell r="M655">
            <v>-1932825.75</v>
          </cell>
        </row>
        <row r="656">
          <cell r="M656">
            <v>16677555</v>
          </cell>
        </row>
        <row r="657">
          <cell r="M657">
            <v>1932825.75</v>
          </cell>
        </row>
        <row r="658">
          <cell r="M658">
            <v>198645717.11000001</v>
          </cell>
        </row>
        <row r="659">
          <cell r="M659">
            <v>16439942.67</v>
          </cell>
        </row>
        <row r="660">
          <cell r="M660">
            <v>-14039381.27</v>
          </cell>
        </row>
        <row r="661">
          <cell r="M661">
            <v>-131470545.14</v>
          </cell>
        </row>
        <row r="662">
          <cell r="M662">
            <v>-5206441.2</v>
          </cell>
        </row>
        <row r="663">
          <cell r="M663">
            <v>-219733866.28</v>
          </cell>
        </row>
        <row r="664">
          <cell r="M664">
            <v>-56868014.700000003</v>
          </cell>
        </row>
        <row r="665">
          <cell r="M665">
            <v>-486513.4</v>
          </cell>
        </row>
        <row r="666">
          <cell r="M666">
            <v>-139386910.09</v>
          </cell>
        </row>
        <row r="667">
          <cell r="M667">
            <v>-826735.99</v>
          </cell>
        </row>
        <row r="668">
          <cell r="M668">
            <v>-5771199.6399999997</v>
          </cell>
        </row>
        <row r="669">
          <cell r="M669">
            <v>-7131891.6699999999</v>
          </cell>
        </row>
        <row r="670">
          <cell r="M670">
            <v>7131891.6699999999</v>
          </cell>
        </row>
        <row r="671">
          <cell r="M671">
            <v>-18695397.600000001</v>
          </cell>
        </row>
        <row r="672">
          <cell r="M672">
            <v>-3946742.8</v>
          </cell>
        </row>
        <row r="673">
          <cell r="M673">
            <v>-295603879.49000001</v>
          </cell>
        </row>
        <row r="674">
          <cell r="M674">
            <v>-169562.97</v>
          </cell>
        </row>
        <row r="675">
          <cell r="M675">
            <v>-5587218.8099999996</v>
          </cell>
        </row>
        <row r="676">
          <cell r="M676">
            <v>-935453.73</v>
          </cell>
        </row>
        <row r="677">
          <cell r="M677">
            <v>-1123234.26</v>
          </cell>
        </row>
        <row r="678">
          <cell r="M678">
            <v>-1100098.2</v>
          </cell>
        </row>
        <row r="679">
          <cell r="M679">
            <v>-933628.2</v>
          </cell>
        </row>
        <row r="680">
          <cell r="M680">
            <v>-5262600</v>
          </cell>
        </row>
        <row r="681">
          <cell r="M681">
            <v>-1451610.13</v>
          </cell>
        </row>
        <row r="682">
          <cell r="M682">
            <v>2564791.66</v>
          </cell>
        </row>
        <row r="683">
          <cell r="M683">
            <v>-785476.6</v>
          </cell>
        </row>
        <row r="684">
          <cell r="M684">
            <v>-23984649.420000002</v>
          </cell>
        </row>
        <row r="685">
          <cell r="M685">
            <v>-6454584.7400000002</v>
          </cell>
        </row>
        <row r="686">
          <cell r="M686">
            <v>-24485541.300000001</v>
          </cell>
        </row>
        <row r="687">
          <cell r="M687">
            <v>-3927396.45</v>
          </cell>
        </row>
        <row r="688">
          <cell r="M688">
            <v>-2649646.31</v>
          </cell>
        </row>
        <row r="689">
          <cell r="M689">
            <v>-140028.07</v>
          </cell>
        </row>
        <row r="690">
          <cell r="M690">
            <v>-94137.17</v>
          </cell>
        </row>
        <row r="691">
          <cell r="M691">
            <v>-15058493.859999999</v>
          </cell>
        </row>
        <row r="692">
          <cell r="M692">
            <v>-2471642.62</v>
          </cell>
        </row>
        <row r="693">
          <cell r="M693">
            <v>145524560.94999999</v>
          </cell>
        </row>
        <row r="694">
          <cell r="M694">
            <v>258927666.49000001</v>
          </cell>
        </row>
        <row r="695">
          <cell r="M695">
            <v>87477501.560000002</v>
          </cell>
        </row>
        <row r="696">
          <cell r="M696">
            <v>70010060.730000004</v>
          </cell>
        </row>
        <row r="697">
          <cell r="M697">
            <v>66536556.380000003</v>
          </cell>
        </row>
        <row r="698">
          <cell r="M698">
            <v>9306375.9100000001</v>
          </cell>
        </row>
        <row r="699">
          <cell r="M699">
            <v>8471698</v>
          </cell>
        </row>
        <row r="700">
          <cell r="M700">
            <v>13909877.939999999</v>
          </cell>
        </row>
        <row r="701">
          <cell r="M701">
            <v>27588992.93</v>
          </cell>
        </row>
        <row r="702">
          <cell r="M702">
            <v>13128407.27</v>
          </cell>
        </row>
        <row r="703">
          <cell r="M703">
            <v>9174623.9700000007</v>
          </cell>
        </row>
        <row r="704">
          <cell r="M704">
            <v>49823061.640000001</v>
          </cell>
        </row>
        <row r="705">
          <cell r="M705">
            <v>6518286.1500000004</v>
          </cell>
        </row>
        <row r="706">
          <cell r="M706">
            <v>-10746229.199999999</v>
          </cell>
        </row>
        <row r="707">
          <cell r="M707">
            <v>-45269066.049999997</v>
          </cell>
        </row>
        <row r="708">
          <cell r="M708">
            <v>47110127.299999997</v>
          </cell>
        </row>
        <row r="709">
          <cell r="M709">
            <v>-1107016.3500000001</v>
          </cell>
        </row>
        <row r="710">
          <cell r="M710">
            <v>-7075576.25</v>
          </cell>
        </row>
        <row r="711">
          <cell r="M711">
            <v>-44692854.590000004</v>
          </cell>
        </row>
        <row r="712">
          <cell r="M712">
            <v>-1696483.92</v>
          </cell>
        </row>
        <row r="713">
          <cell r="M713">
            <v>-169641.9</v>
          </cell>
        </row>
        <row r="714">
          <cell r="M714">
            <v>-2392678.9300000002</v>
          </cell>
        </row>
        <row r="715">
          <cell r="M715">
            <v>-7125264.9199999999</v>
          </cell>
        </row>
        <row r="716">
          <cell r="M716">
            <v>-4602112.87</v>
          </cell>
        </row>
        <row r="717">
          <cell r="M717">
            <v>-2629960.7200000002</v>
          </cell>
        </row>
        <row r="718">
          <cell r="M718">
            <v>-1655160.73</v>
          </cell>
        </row>
        <row r="719">
          <cell r="M719">
            <v>-12479218.42</v>
          </cell>
        </row>
        <row r="720">
          <cell r="M720">
            <v>-21387.24</v>
          </cell>
        </row>
        <row r="721">
          <cell r="M721">
            <v>-163.69999999999999</v>
          </cell>
        </row>
        <row r="722">
          <cell r="M722">
            <v>-2211455.85</v>
          </cell>
        </row>
        <row r="723">
          <cell r="M723">
            <v>-5688229.29</v>
          </cell>
        </row>
        <row r="724">
          <cell r="M724">
            <v>-947547.24</v>
          </cell>
        </row>
        <row r="725">
          <cell r="M725">
            <v>-13768856.140000001</v>
          </cell>
        </row>
        <row r="726">
          <cell r="M726">
            <v>-2294614.96</v>
          </cell>
        </row>
        <row r="727">
          <cell r="M727">
            <v>1574172.06</v>
          </cell>
        </row>
        <row r="728">
          <cell r="M728">
            <v>1969568.5</v>
          </cell>
        </row>
        <row r="729">
          <cell r="M729">
            <v>194207.12</v>
          </cell>
        </row>
        <row r="730">
          <cell r="M730">
            <v>1601865.18</v>
          </cell>
        </row>
        <row r="731">
          <cell r="M731">
            <v>-1326390</v>
          </cell>
        </row>
        <row r="732">
          <cell r="M732">
            <v>-1245749.76</v>
          </cell>
        </row>
        <row r="733">
          <cell r="M733">
            <v>104458825</v>
          </cell>
        </row>
        <row r="734">
          <cell r="M734">
            <v>108990569.2</v>
          </cell>
        </row>
        <row r="735">
          <cell r="M735">
            <v>-2314174.7200000002</v>
          </cell>
        </row>
        <row r="736">
          <cell r="M736">
            <v>2528905.21</v>
          </cell>
        </row>
        <row r="737">
          <cell r="M737">
            <v>1954286.73</v>
          </cell>
        </row>
        <row r="738">
          <cell r="M738">
            <v>2096204.12</v>
          </cell>
        </row>
        <row r="739">
          <cell r="M739">
            <v>4526835.79</v>
          </cell>
        </row>
        <row r="740">
          <cell r="M740">
            <v>-7690869.2800000003</v>
          </cell>
        </row>
        <row r="741">
          <cell r="M741">
            <v>-135056.35999999999</v>
          </cell>
        </row>
        <row r="742">
          <cell r="M742">
            <v>-32095989.52</v>
          </cell>
        </row>
        <row r="743">
          <cell r="M743">
            <v>-12376345.33</v>
          </cell>
        </row>
        <row r="744">
          <cell r="M744">
            <v>-6247432.3799999999</v>
          </cell>
        </row>
        <row r="745">
          <cell r="M745">
            <v>-3211670</v>
          </cell>
        </row>
        <row r="746">
          <cell r="M746">
            <v>-8608000</v>
          </cell>
        </row>
        <row r="747">
          <cell r="M747">
            <v>-18961863.09</v>
          </cell>
        </row>
        <row r="748">
          <cell r="M748">
            <v>-33584929.630000003</v>
          </cell>
        </row>
        <row r="749">
          <cell r="M749">
            <v>-269193.68</v>
          </cell>
        </row>
        <row r="750">
          <cell r="M750">
            <v>269193.68</v>
          </cell>
        </row>
        <row r="751">
          <cell r="M751">
            <v>-20353846.260000002</v>
          </cell>
        </row>
        <row r="752">
          <cell r="M752">
            <v>-529159.80000000005</v>
          </cell>
        </row>
        <row r="753">
          <cell r="M753">
            <v>-721360.48</v>
          </cell>
        </row>
        <row r="754">
          <cell r="M754">
            <v>-2265878.5499999998</v>
          </cell>
        </row>
        <row r="755">
          <cell r="M755">
            <v>-18171590.210000001</v>
          </cell>
        </row>
        <row r="756">
          <cell r="M756">
            <v>-72787875.030000001</v>
          </cell>
        </row>
        <row r="757">
          <cell r="M757">
            <v>-73815079.5</v>
          </cell>
        </row>
        <row r="758">
          <cell r="M758">
            <v>-7762039.1100000003</v>
          </cell>
        </row>
        <row r="759">
          <cell r="M759">
            <v>-16172334.4</v>
          </cell>
        </row>
        <row r="760">
          <cell r="M760">
            <v>-278785.13</v>
          </cell>
        </row>
        <row r="761">
          <cell r="M761">
            <v>-2568905.88</v>
          </cell>
        </row>
        <row r="762">
          <cell r="M762">
            <v>-72795869.290000007</v>
          </cell>
        </row>
        <row r="763">
          <cell r="M763">
            <v>-33320850</v>
          </cell>
        </row>
        <row r="764">
          <cell r="M764">
            <v>-20239431.41</v>
          </cell>
        </row>
        <row r="765">
          <cell r="M765">
            <v>-1308507414.5899999</v>
          </cell>
        </row>
        <row r="766">
          <cell r="M766">
            <v>-236027464.47999999</v>
          </cell>
        </row>
        <row r="767">
          <cell r="M767">
            <v>241308059.12</v>
          </cell>
        </row>
        <row r="768">
          <cell r="M768">
            <v>146162361.28999999</v>
          </cell>
        </row>
        <row r="769">
          <cell r="M769">
            <v>37947629.630000003</v>
          </cell>
        </row>
        <row r="770">
          <cell r="M770">
            <v>438824834.81999999</v>
          </cell>
        </row>
        <row r="771">
          <cell r="M771">
            <v>46502070.439999998</v>
          </cell>
        </row>
        <row r="772">
          <cell r="M772">
            <v>63247891.93</v>
          </cell>
        </row>
        <row r="773">
          <cell r="M773">
            <v>97279122.689999998</v>
          </cell>
        </row>
        <row r="774">
          <cell r="M774">
            <v>131647476</v>
          </cell>
        </row>
        <row r="775">
          <cell r="M775">
            <v>2400</v>
          </cell>
        </row>
        <row r="776">
          <cell r="M776">
            <v>2075530.08</v>
          </cell>
        </row>
        <row r="777">
          <cell r="M777">
            <v>2906286</v>
          </cell>
        </row>
        <row r="778">
          <cell r="M778">
            <v>10580657.050000001</v>
          </cell>
        </row>
        <row r="779">
          <cell r="M779">
            <v>-10580657.050000001</v>
          </cell>
        </row>
        <row r="780">
          <cell r="M780">
            <v>4254728.8099999996</v>
          </cell>
        </row>
        <row r="781">
          <cell r="M781">
            <v>3514054.69</v>
          </cell>
        </row>
        <row r="782">
          <cell r="M782">
            <v>4550580</v>
          </cell>
        </row>
        <row r="783">
          <cell r="M783">
            <v>715335.76</v>
          </cell>
        </row>
        <row r="784">
          <cell r="M784">
            <v>1289770.69</v>
          </cell>
        </row>
        <row r="785">
          <cell r="M785">
            <v>671275.49</v>
          </cell>
        </row>
        <row r="786">
          <cell r="M786">
            <v>1075344.83</v>
          </cell>
        </row>
        <row r="787">
          <cell r="M787">
            <v>480397.26</v>
          </cell>
        </row>
        <row r="788">
          <cell r="M788">
            <v>232045.68</v>
          </cell>
        </row>
        <row r="789">
          <cell r="M789">
            <v>54744842.799999997</v>
          </cell>
        </row>
        <row r="790">
          <cell r="M790">
            <v>229150.12</v>
          </cell>
        </row>
        <row r="791">
          <cell r="M791">
            <v>61399.839999999997</v>
          </cell>
        </row>
        <row r="792">
          <cell r="M792">
            <v>14187.89</v>
          </cell>
        </row>
        <row r="793">
          <cell r="M793">
            <v>24750</v>
          </cell>
        </row>
        <row r="794">
          <cell r="M794">
            <v>74221.16</v>
          </cell>
        </row>
        <row r="795">
          <cell r="M795">
            <v>6039804.25</v>
          </cell>
        </row>
        <row r="796">
          <cell r="M796">
            <v>-23268687.649999999</v>
          </cell>
        </row>
        <row r="797">
          <cell r="M797">
            <v>-37010755.979999997</v>
          </cell>
        </row>
        <row r="798">
          <cell r="M798">
            <v>55890172.07</v>
          </cell>
        </row>
        <row r="799">
          <cell r="M799">
            <v>-6170502</v>
          </cell>
        </row>
        <row r="800">
          <cell r="M800">
            <v>117948496.43000001</v>
          </cell>
        </row>
        <row r="801">
          <cell r="M801">
            <v>113899432.41</v>
          </cell>
        </row>
        <row r="802">
          <cell r="M802">
            <v>269645601.44</v>
          </cell>
        </row>
        <row r="803">
          <cell r="M803">
            <v>1188011.6399999999</v>
          </cell>
        </row>
        <row r="804">
          <cell r="M804">
            <v>1047689.8</v>
          </cell>
        </row>
        <row r="805">
          <cell r="M805">
            <v>2579413.79</v>
          </cell>
        </row>
        <row r="806">
          <cell r="M806">
            <v>4202194.12</v>
          </cell>
        </row>
        <row r="807">
          <cell r="M807">
            <v>1813092.97</v>
          </cell>
        </row>
        <row r="808">
          <cell r="M808">
            <v>-1362044.73</v>
          </cell>
        </row>
        <row r="809">
          <cell r="M809">
            <v>-483801043.07999998</v>
          </cell>
        </row>
        <row r="810">
          <cell r="M810">
            <v>506335388</v>
          </cell>
        </row>
        <row r="811">
          <cell r="M811">
            <v>13094973.720000001</v>
          </cell>
        </row>
        <row r="812">
          <cell r="M812">
            <v>11263.71</v>
          </cell>
        </row>
        <row r="813">
          <cell r="M813">
            <v>109973.16</v>
          </cell>
        </row>
        <row r="814">
          <cell r="M814">
            <v>173174.54</v>
          </cell>
        </row>
        <row r="815">
          <cell r="M815">
            <v>11841.45</v>
          </cell>
        </row>
        <row r="816">
          <cell r="M816">
            <v>43050476.259999998</v>
          </cell>
        </row>
        <row r="817">
          <cell r="M817">
            <v>20278547.289999999</v>
          </cell>
        </row>
        <row r="818">
          <cell r="M818">
            <v>212134981.80000001</v>
          </cell>
        </row>
        <row r="819">
          <cell r="M819">
            <v>-264204.2</v>
          </cell>
        </row>
        <row r="820">
          <cell r="M820">
            <v>-223445327.03999999</v>
          </cell>
        </row>
        <row r="821">
          <cell r="M821">
            <v>233872512.81999999</v>
          </cell>
        </row>
        <row r="822">
          <cell r="M822">
            <v>9567938.6799999997</v>
          </cell>
        </row>
        <row r="823">
          <cell r="M823">
            <v>14407931.6</v>
          </cell>
        </row>
        <row r="824">
          <cell r="M824">
            <v>1102563.21</v>
          </cell>
        </row>
        <row r="825">
          <cell r="M825">
            <v>5760088.3899999997</v>
          </cell>
        </row>
        <row r="826">
          <cell r="M826">
            <v>2205127.5</v>
          </cell>
        </row>
        <row r="827">
          <cell r="M827">
            <v>2465117.58</v>
          </cell>
        </row>
        <row r="828">
          <cell r="M828">
            <v>3190975.96</v>
          </cell>
        </row>
        <row r="829">
          <cell r="M829">
            <v>45906984.75</v>
          </cell>
        </row>
        <row r="830">
          <cell r="M830">
            <v>-332238029.17000002</v>
          </cell>
        </row>
        <row r="831">
          <cell r="M831">
            <v>-2637573</v>
          </cell>
        </row>
        <row r="832">
          <cell r="M832">
            <v>-3369064.76</v>
          </cell>
        </row>
        <row r="833">
          <cell r="M833">
            <v>-71756543.510000005</v>
          </cell>
        </row>
        <row r="834">
          <cell r="M834">
            <v>-51514817.549999997</v>
          </cell>
        </row>
        <row r="835">
          <cell r="M835">
            <v>-4571649.5999999996</v>
          </cell>
        </row>
        <row r="836">
          <cell r="M836">
            <v>-15004575.800000001</v>
          </cell>
        </row>
        <row r="837">
          <cell r="M837">
            <v>-1861900</v>
          </cell>
        </row>
        <row r="838">
          <cell r="M838">
            <v>-1550962.56</v>
          </cell>
        </row>
        <row r="839">
          <cell r="M839">
            <v>217716625.5</v>
          </cell>
        </row>
        <row r="840">
          <cell r="M840">
            <v>6795351.2000000002</v>
          </cell>
        </row>
        <row r="841">
          <cell r="M841">
            <v>206925337.30000001</v>
          </cell>
        </row>
        <row r="842">
          <cell r="M842">
            <v>7805052.2000000002</v>
          </cell>
        </row>
        <row r="843">
          <cell r="M843">
            <v>108867245.3</v>
          </cell>
        </row>
        <row r="844">
          <cell r="M844">
            <v>19894761.690000001</v>
          </cell>
        </row>
        <row r="845">
          <cell r="M845">
            <v>2966072.23</v>
          </cell>
        </row>
        <row r="846">
          <cell r="M846">
            <v>5863732.8499999996</v>
          </cell>
        </row>
        <row r="847">
          <cell r="M847">
            <v>26071496.850000001</v>
          </cell>
        </row>
        <row r="848">
          <cell r="M848">
            <v>4599237.47</v>
          </cell>
        </row>
        <row r="849">
          <cell r="M849">
            <v>9345032.4800000004</v>
          </cell>
        </row>
        <row r="850">
          <cell r="M850">
            <v>27040302.989999998</v>
          </cell>
        </row>
        <row r="851">
          <cell r="M851">
            <v>2598955.9300000002</v>
          </cell>
        </row>
        <row r="852">
          <cell r="M852">
            <v>3654602.43</v>
          </cell>
        </row>
        <row r="853">
          <cell r="M853">
            <v>68544028.5</v>
          </cell>
        </row>
        <row r="854">
          <cell r="M854">
            <v>61659839.93</v>
          </cell>
        </row>
        <row r="855">
          <cell r="M855">
            <v>6386800.4000000004</v>
          </cell>
        </row>
        <row r="856">
          <cell r="M856">
            <v>16254572.300000001</v>
          </cell>
        </row>
        <row r="857">
          <cell r="M857">
            <v>1047689.8</v>
          </cell>
        </row>
        <row r="858">
          <cell r="M858">
            <v>2161039.63</v>
          </cell>
        </row>
        <row r="859">
          <cell r="M859">
            <v>151028.24</v>
          </cell>
        </row>
        <row r="860">
          <cell r="M860">
            <v>59545178.170000002</v>
          </cell>
        </row>
        <row r="861">
          <cell r="M861">
            <v>1828473.7</v>
          </cell>
        </row>
        <row r="862">
          <cell r="M862">
            <v>8122652.5300000003</v>
          </cell>
        </row>
        <row r="863">
          <cell r="M863">
            <v>2540511.0299999998</v>
          </cell>
        </row>
        <row r="864">
          <cell r="M864">
            <v>9804521.3499999996</v>
          </cell>
        </row>
        <row r="865">
          <cell r="M865">
            <v>-110525994.15000001</v>
          </cell>
        </row>
        <row r="866">
          <cell r="M866">
            <v>-150483577.31999999</v>
          </cell>
        </row>
        <row r="867">
          <cell r="M867">
            <v>-1</v>
          </cell>
        </row>
        <row r="868">
          <cell r="M868">
            <v>-1757805.3</v>
          </cell>
        </row>
        <row r="869">
          <cell r="M869">
            <v>-1297225.6399999999</v>
          </cell>
        </row>
        <row r="870">
          <cell r="M870">
            <v>-249076.89</v>
          </cell>
        </row>
        <row r="871">
          <cell r="M871">
            <v>1660512.6</v>
          </cell>
        </row>
        <row r="872">
          <cell r="M872">
            <v>-1654007.34</v>
          </cell>
        </row>
        <row r="873">
          <cell r="M873">
            <v>-286764114.39999998</v>
          </cell>
        </row>
        <row r="874">
          <cell r="M874">
            <v>-35340359.200000003</v>
          </cell>
        </row>
        <row r="875">
          <cell r="M875">
            <v>-32171646.800000001</v>
          </cell>
        </row>
        <row r="876">
          <cell r="M876">
            <v>-4973218.2</v>
          </cell>
        </row>
        <row r="877">
          <cell r="M877">
            <v>-3301870.8</v>
          </cell>
        </row>
        <row r="878">
          <cell r="M878">
            <v>-1097355.1299999999</v>
          </cell>
        </row>
        <row r="879">
          <cell r="M879">
            <v>-6418795.5300000003</v>
          </cell>
        </row>
        <row r="880">
          <cell r="M880">
            <v>-6418795.5300000003</v>
          </cell>
        </row>
        <row r="881">
          <cell r="M881">
            <v>-8078933.7300000004</v>
          </cell>
        </row>
        <row r="882">
          <cell r="M882">
            <v>-535313.48</v>
          </cell>
        </row>
        <row r="883">
          <cell r="M883">
            <v>-6174105.4400000004</v>
          </cell>
        </row>
        <row r="884">
          <cell r="M884">
            <v>-2432296.9900000002</v>
          </cell>
        </row>
        <row r="885">
          <cell r="M885">
            <v>-10767846.130000001</v>
          </cell>
        </row>
        <row r="886">
          <cell r="M886">
            <v>-1945812.63</v>
          </cell>
        </row>
        <row r="887">
          <cell r="M887">
            <v>-729679.74</v>
          </cell>
        </row>
        <row r="888">
          <cell r="M888">
            <v>-1094533.5900000001</v>
          </cell>
        </row>
        <row r="889">
          <cell r="M889">
            <v>-162151.04000000001</v>
          </cell>
        </row>
        <row r="890">
          <cell r="M890">
            <v>-9633525.6300000008</v>
          </cell>
        </row>
        <row r="891">
          <cell r="M891">
            <v>-1229326.53</v>
          </cell>
        </row>
        <row r="892">
          <cell r="M892">
            <v>-3319181.07</v>
          </cell>
        </row>
        <row r="893">
          <cell r="M893">
            <v>-35527528.420000002</v>
          </cell>
        </row>
        <row r="894">
          <cell r="M894">
            <v>-11473712.07</v>
          </cell>
        </row>
        <row r="895">
          <cell r="M895">
            <v>-7867687.5800000001</v>
          </cell>
        </row>
        <row r="896">
          <cell r="M896">
            <v>-859921.24</v>
          </cell>
        </row>
        <row r="897">
          <cell r="M897">
            <v>-40994.339999999997</v>
          </cell>
        </row>
        <row r="898">
          <cell r="M898">
            <v>-204974.94</v>
          </cell>
        </row>
        <row r="899">
          <cell r="M899">
            <v>-9456825.4000000004</v>
          </cell>
        </row>
        <row r="900">
          <cell r="M900">
            <v>-10438144.199999999</v>
          </cell>
        </row>
        <row r="901">
          <cell r="M901">
            <v>-2004602.4</v>
          </cell>
        </row>
        <row r="902">
          <cell r="M902">
            <v>-1249332</v>
          </cell>
        </row>
        <row r="903">
          <cell r="M903">
            <v>-5382358</v>
          </cell>
        </row>
        <row r="904">
          <cell r="M904">
            <v>-769244.9</v>
          </cell>
        </row>
        <row r="905">
          <cell r="M905">
            <v>-27004437.390000001</v>
          </cell>
        </row>
        <row r="906">
          <cell r="M906">
            <v>-2106795.2000000002</v>
          </cell>
        </row>
        <row r="907">
          <cell r="M907">
            <v>-769243.79</v>
          </cell>
        </row>
        <row r="908">
          <cell r="M908">
            <v>-2978982.4</v>
          </cell>
        </row>
        <row r="909">
          <cell r="M909">
            <v>-40165138.630000003</v>
          </cell>
        </row>
        <row r="910">
          <cell r="M910">
            <v>-3089028</v>
          </cell>
        </row>
        <row r="911">
          <cell r="M911">
            <v>-5476742.8799999999</v>
          </cell>
        </row>
        <row r="912">
          <cell r="M912">
            <v>-8822573.6600000001</v>
          </cell>
        </row>
        <row r="913">
          <cell r="M913">
            <v>-3956040</v>
          </cell>
        </row>
        <row r="914">
          <cell r="M914">
            <v>-16034571.359999999</v>
          </cell>
        </row>
        <row r="915">
          <cell r="M915">
            <v>-36884120.369999997</v>
          </cell>
        </row>
        <row r="916">
          <cell r="M916">
            <v>-68014820.799999997</v>
          </cell>
        </row>
        <row r="917">
          <cell r="M917">
            <v>-6139440.7999999998</v>
          </cell>
        </row>
        <row r="918">
          <cell r="M918">
            <v>-175887909.59999999</v>
          </cell>
        </row>
        <row r="919">
          <cell r="M919">
            <v>-3145040.4</v>
          </cell>
        </row>
        <row r="920">
          <cell r="M920">
            <v>-138696.4</v>
          </cell>
        </row>
        <row r="921">
          <cell r="M921">
            <v>-2240176.56</v>
          </cell>
        </row>
        <row r="922">
          <cell r="M922">
            <v>-8969628.1699999999</v>
          </cell>
        </row>
        <row r="923">
          <cell r="M923">
            <v>-4046862.37</v>
          </cell>
        </row>
        <row r="924">
          <cell r="M924">
            <v>-8683120.8399999999</v>
          </cell>
        </row>
        <row r="925">
          <cell r="M925">
            <v>-26277.02</v>
          </cell>
        </row>
        <row r="926">
          <cell r="M926">
            <v>-852678.75</v>
          </cell>
        </row>
        <row r="927">
          <cell r="M927">
            <v>-2282198.63</v>
          </cell>
        </row>
        <row r="928">
          <cell r="M928">
            <v>-54615330</v>
          </cell>
        </row>
        <row r="929">
          <cell r="M929">
            <v>-762327.23</v>
          </cell>
        </row>
        <row r="930">
          <cell r="M930">
            <v>-3564587.16</v>
          </cell>
        </row>
        <row r="931">
          <cell r="M931">
            <v>-46182888.399999999</v>
          </cell>
        </row>
        <row r="932">
          <cell r="M932">
            <v>-474696.76</v>
          </cell>
        </row>
        <row r="933">
          <cell r="M933">
            <v>-20153523.199999999</v>
          </cell>
        </row>
        <row r="934">
          <cell r="M934">
            <v>-7882165.1399999997</v>
          </cell>
        </row>
        <row r="935">
          <cell r="M935">
            <v>-4553556</v>
          </cell>
        </row>
        <row r="936">
          <cell r="M936">
            <v>-1424946.8</v>
          </cell>
        </row>
        <row r="937">
          <cell r="M937">
            <v>-64358464.119999997</v>
          </cell>
        </row>
        <row r="938">
          <cell r="M938">
            <v>-44968390.409999996</v>
          </cell>
        </row>
        <row r="939">
          <cell r="M939">
            <v>-69820967.680000007</v>
          </cell>
        </row>
        <row r="940">
          <cell r="M940">
            <v>-930305.72</v>
          </cell>
        </row>
        <row r="941">
          <cell r="M941">
            <v>-39414463.200000003</v>
          </cell>
        </row>
        <row r="942">
          <cell r="M942">
            <v>-2</v>
          </cell>
        </row>
        <row r="943">
          <cell r="M943">
            <v>-149136452.31</v>
          </cell>
        </row>
        <row r="944">
          <cell r="M944">
            <v>-34913903.450000003</v>
          </cell>
        </row>
        <row r="945">
          <cell r="M945">
            <v>-2812561.13</v>
          </cell>
        </row>
        <row r="946">
          <cell r="M946">
            <v>-118089706.65000001</v>
          </cell>
        </row>
        <row r="947">
          <cell r="M947">
            <v>-11028853.439999999</v>
          </cell>
        </row>
        <row r="948">
          <cell r="M948">
            <v>-38871015.399999999</v>
          </cell>
        </row>
        <row r="949">
          <cell r="M949">
            <v>-11846504.99</v>
          </cell>
        </row>
        <row r="950">
          <cell r="M950">
            <v>-172757827.02000001</v>
          </cell>
        </row>
        <row r="951">
          <cell r="M951">
            <v>-10757375.189999999</v>
          </cell>
        </row>
        <row r="952">
          <cell r="M952">
            <v>-22123839.059999999</v>
          </cell>
        </row>
        <row r="953">
          <cell r="M953">
            <v>-12682704.4</v>
          </cell>
        </row>
        <row r="954">
          <cell r="M954">
            <v>-12064650</v>
          </cell>
        </row>
        <row r="955">
          <cell r="M955">
            <v>12064650</v>
          </cell>
        </row>
        <row r="956">
          <cell r="M956">
            <v>-60218176</v>
          </cell>
        </row>
        <row r="957">
          <cell r="M957">
            <v>-34191348.130000003</v>
          </cell>
        </row>
        <row r="958">
          <cell r="M958">
            <v>-2083136</v>
          </cell>
        </row>
        <row r="959">
          <cell r="M959">
            <v>-3827547.2</v>
          </cell>
        </row>
        <row r="960">
          <cell r="M960">
            <v>-71655682</v>
          </cell>
        </row>
        <row r="961">
          <cell r="M961">
            <v>-253874422.56</v>
          </cell>
        </row>
        <row r="962">
          <cell r="M962">
            <v>-223392447.93000001</v>
          </cell>
        </row>
        <row r="963">
          <cell r="M963">
            <v>-11213564.08</v>
          </cell>
        </row>
        <row r="964">
          <cell r="M964">
            <v>-2407173.75</v>
          </cell>
        </row>
        <row r="965">
          <cell r="M965">
            <v>-75335360.400000006</v>
          </cell>
        </row>
        <row r="966">
          <cell r="M966">
            <v>-78703096.790000007</v>
          </cell>
        </row>
        <row r="967">
          <cell r="M967">
            <v>-123346871.2</v>
          </cell>
        </row>
        <row r="968">
          <cell r="M968">
            <v>-38437523.710000001</v>
          </cell>
        </row>
        <row r="969">
          <cell r="M969">
            <v>-65974846.039999999</v>
          </cell>
        </row>
        <row r="970">
          <cell r="M970">
            <v>-199160336.91</v>
          </cell>
        </row>
        <row r="971">
          <cell r="M971">
            <v>-59159348.539999999</v>
          </cell>
        </row>
        <row r="972">
          <cell r="M972">
            <v>697302.5</v>
          </cell>
        </row>
        <row r="973">
          <cell r="M973">
            <v>179569</v>
          </cell>
        </row>
        <row r="974">
          <cell r="M974">
            <v>-16439942.67</v>
          </cell>
        </row>
        <row r="975">
          <cell r="M975">
            <v>-67361602.230000004</v>
          </cell>
        </row>
        <row r="976">
          <cell r="M976">
            <v>-51853624.219999999</v>
          </cell>
        </row>
        <row r="977">
          <cell r="M977">
            <v>-22534344.920000002</v>
          </cell>
        </row>
        <row r="978">
          <cell r="M978">
            <v>1362044.73</v>
          </cell>
        </row>
        <row r="979">
          <cell r="M979">
            <v>-166681982.63</v>
          </cell>
        </row>
        <row r="980">
          <cell r="M980">
            <v>25038895.629999999</v>
          </cell>
        </row>
        <row r="981">
          <cell r="M981">
            <v>-25873912.079999998</v>
          </cell>
        </row>
        <row r="982">
          <cell r="M982">
            <v>-806250</v>
          </cell>
        </row>
        <row r="983">
          <cell r="M983">
            <v>-2716690819.75</v>
          </cell>
        </row>
        <row r="984">
          <cell r="M984">
            <v>50211.29</v>
          </cell>
        </row>
        <row r="985">
          <cell r="M985">
            <v>50873.66</v>
          </cell>
        </row>
        <row r="986">
          <cell r="M986">
            <v>-21.48</v>
          </cell>
        </row>
        <row r="987">
          <cell r="M987">
            <v>10796.35</v>
          </cell>
        </row>
        <row r="988">
          <cell r="M988">
            <v>156643.22</v>
          </cell>
        </row>
        <row r="989">
          <cell r="M989">
            <v>900</v>
          </cell>
        </row>
        <row r="990">
          <cell r="M990">
            <v>900</v>
          </cell>
        </row>
        <row r="991">
          <cell r="M991">
            <v>8367278.0099999998</v>
          </cell>
        </row>
        <row r="992">
          <cell r="M992">
            <v>900</v>
          </cell>
        </row>
        <row r="993">
          <cell r="M993">
            <v>12690.44</v>
          </cell>
        </row>
        <row r="994">
          <cell r="M994">
            <v>10728.7</v>
          </cell>
        </row>
        <row r="995">
          <cell r="M995">
            <v>1500</v>
          </cell>
        </row>
        <row r="996">
          <cell r="M996">
            <v>5150</v>
          </cell>
        </row>
        <row r="997">
          <cell r="M997">
            <v>-512520.68</v>
          </cell>
        </row>
        <row r="998">
          <cell r="M998">
            <v>11391.55</v>
          </cell>
        </row>
        <row r="999">
          <cell r="M999">
            <v>5150</v>
          </cell>
        </row>
        <row r="1000">
          <cell r="M1000">
            <v>10053.370000000001</v>
          </cell>
        </row>
        <row r="1001">
          <cell r="M1001">
            <v>8182624.4299999997</v>
          </cell>
        </row>
        <row r="1002">
          <cell r="M1002">
            <v>-47453.14</v>
          </cell>
        </row>
        <row r="1003">
          <cell r="M1003">
            <v>47453.14</v>
          </cell>
        </row>
        <row r="1004">
          <cell r="M1004">
            <v>0</v>
          </cell>
        </row>
        <row r="1005">
          <cell r="M1005">
            <v>-208078</v>
          </cell>
        </row>
        <row r="1006">
          <cell r="M1006">
            <v>43213075.68</v>
          </cell>
        </row>
        <row r="1007">
          <cell r="M1007">
            <v>57948.74</v>
          </cell>
        </row>
        <row r="1008">
          <cell r="M1008">
            <v>208078</v>
          </cell>
        </row>
        <row r="1009">
          <cell r="M1009">
            <v>2783.3</v>
          </cell>
        </row>
        <row r="1010">
          <cell r="M1010">
            <v>44025.18</v>
          </cell>
        </row>
        <row r="1011">
          <cell r="M1011">
            <v>3485.43</v>
          </cell>
        </row>
        <row r="1012">
          <cell r="M1012">
            <v>3481.37</v>
          </cell>
        </row>
        <row r="1013">
          <cell r="M1013">
            <v>2663108.86</v>
          </cell>
        </row>
        <row r="1014">
          <cell r="M1014">
            <v>30810</v>
          </cell>
        </row>
        <row r="1015">
          <cell r="M1015">
            <v>10165.58</v>
          </cell>
        </row>
        <row r="1016">
          <cell r="M1016">
            <v>9942402.5</v>
          </cell>
        </row>
        <row r="1017">
          <cell r="M1017">
            <v>8448325.9700000007</v>
          </cell>
        </row>
        <row r="1018">
          <cell r="M1018">
            <v>3886045.77</v>
          </cell>
        </row>
        <row r="1019">
          <cell r="M1019">
            <v>3593217.29</v>
          </cell>
        </row>
        <row r="1020">
          <cell r="M1020">
            <v>1482682.8</v>
          </cell>
        </row>
        <row r="1021">
          <cell r="M1021">
            <v>1482682.8</v>
          </cell>
        </row>
        <row r="1022">
          <cell r="M1022">
            <v>14067460.18</v>
          </cell>
        </row>
        <row r="1023">
          <cell r="M1023">
            <v>14993806.710000001</v>
          </cell>
        </row>
        <row r="1024">
          <cell r="M1024">
            <v>10458166.050000001</v>
          </cell>
        </row>
        <row r="1025">
          <cell r="M1025">
            <v>8633873.5</v>
          </cell>
        </row>
        <row r="1026">
          <cell r="M1026">
            <v>43499573.100000001</v>
          </cell>
        </row>
        <row r="1027">
          <cell r="M1027">
            <v>3306453.55</v>
          </cell>
        </row>
        <row r="1028">
          <cell r="M1028">
            <v>3310476.4</v>
          </cell>
        </row>
        <row r="1029">
          <cell r="M1029">
            <v>30398697.899999999</v>
          </cell>
        </row>
        <row r="1030">
          <cell r="M1030">
            <v>198645717.11000001</v>
          </cell>
        </row>
        <row r="1031">
          <cell r="M1031">
            <v>-1487159.92</v>
          </cell>
        </row>
        <row r="1032">
          <cell r="M1032">
            <v>-2734341.39</v>
          </cell>
        </row>
        <row r="1033">
          <cell r="M1033">
            <v>-2734341.39</v>
          </cell>
        </row>
        <row r="1034">
          <cell r="M1034">
            <v>-198645717.11000001</v>
          </cell>
        </row>
        <row r="1035">
          <cell r="M1035">
            <v>-42725069.100000001</v>
          </cell>
        </row>
        <row r="1036">
          <cell r="M1036">
            <v>-22552960.010000002</v>
          </cell>
        </row>
        <row r="1037">
          <cell r="M1037">
            <v>-3551654.4</v>
          </cell>
        </row>
        <row r="1038">
          <cell r="M1038">
            <v>-5015791.95</v>
          </cell>
        </row>
        <row r="1039">
          <cell r="M1039">
            <v>-570456686.73000002</v>
          </cell>
        </row>
        <row r="1040">
          <cell r="M1040">
            <v>-7029295.0599999996</v>
          </cell>
        </row>
        <row r="1041">
          <cell r="M1041">
            <v>-22675092.809999999</v>
          </cell>
        </row>
        <row r="1042">
          <cell r="M1042">
            <v>-25256364.600000001</v>
          </cell>
        </row>
        <row r="1043">
          <cell r="M1043">
            <v>-35032425.219999999</v>
          </cell>
        </row>
        <row r="1044">
          <cell r="M1044">
            <v>-8418788.1999999993</v>
          </cell>
        </row>
        <row r="1045">
          <cell r="M1045">
            <v>-6399401.2599999998</v>
          </cell>
        </row>
        <row r="1046">
          <cell r="M1046">
            <v>-4379806.5</v>
          </cell>
        </row>
        <row r="1047">
          <cell r="M1047">
            <v>-5705480</v>
          </cell>
        </row>
        <row r="1048">
          <cell r="M1048">
            <v>-1430096.01</v>
          </cell>
        </row>
        <row r="1049">
          <cell r="M1049">
            <v>-1588323.6</v>
          </cell>
        </row>
        <row r="1050">
          <cell r="M1050">
            <v>-785553</v>
          </cell>
        </row>
        <row r="1051">
          <cell r="M1051">
            <v>-15085134.25</v>
          </cell>
        </row>
        <row r="1052">
          <cell r="M1052">
            <v>-1487159.92</v>
          </cell>
        </row>
        <row r="1053">
          <cell r="M1053">
            <v>-3326886.47</v>
          </cell>
        </row>
        <row r="1054">
          <cell r="M1054">
            <v>-2618532</v>
          </cell>
        </row>
        <row r="1055">
          <cell r="M1055">
            <v>-940385.5</v>
          </cell>
        </row>
        <row r="1056">
          <cell r="M1056">
            <v>-6831000</v>
          </cell>
        </row>
        <row r="1057">
          <cell r="M1057">
            <v>-533596.5</v>
          </cell>
        </row>
        <row r="1058">
          <cell r="M1058">
            <v>-806213.2</v>
          </cell>
        </row>
        <row r="1059">
          <cell r="M1059">
            <v>-45079880.799999997</v>
          </cell>
        </row>
        <row r="1060">
          <cell r="M1060">
            <v>-508291.88</v>
          </cell>
        </row>
        <row r="1061">
          <cell r="M1061">
            <v>-22160450</v>
          </cell>
        </row>
        <row r="1062">
          <cell r="M1062">
            <v>-5669771.1600000001</v>
          </cell>
        </row>
        <row r="1063">
          <cell r="M1063">
            <v>-1927003.68</v>
          </cell>
        </row>
        <row r="1064">
          <cell r="M1064">
            <v>-1829800.46</v>
          </cell>
        </row>
        <row r="1065">
          <cell r="M1065">
            <v>-1222842.3799999999</v>
          </cell>
        </row>
        <row r="1066">
          <cell r="M1066">
            <v>-11196820.51</v>
          </cell>
        </row>
        <row r="1067">
          <cell r="M1067">
            <v>27023505</v>
          </cell>
        </row>
        <row r="1068">
          <cell r="M1068">
            <v>-27073875</v>
          </cell>
        </row>
        <row r="1069">
          <cell r="M1069">
            <v>-8979839.2699999996</v>
          </cell>
        </row>
        <row r="1070">
          <cell r="M1070">
            <v>-1851896.75</v>
          </cell>
        </row>
        <row r="1071">
          <cell r="M1071">
            <v>-15914447.5</v>
          </cell>
        </row>
        <row r="1072">
          <cell r="M1072">
            <v>-18905384.75</v>
          </cell>
        </row>
        <row r="1073">
          <cell r="M1073">
            <v>-21263764.5</v>
          </cell>
        </row>
        <row r="1074">
          <cell r="M1074">
            <v>-2279173.5</v>
          </cell>
        </row>
        <row r="1075">
          <cell r="M1075">
            <v>-1857687</v>
          </cell>
        </row>
        <row r="1076">
          <cell r="M1076">
            <v>-7214217.7000000002</v>
          </cell>
        </row>
        <row r="1077">
          <cell r="M1077">
            <v>-40443188.399999999</v>
          </cell>
        </row>
        <row r="1078">
          <cell r="M1078">
            <v>-84759450</v>
          </cell>
        </row>
        <row r="1079">
          <cell r="M1079">
            <v>-1061025</v>
          </cell>
        </row>
        <row r="1080">
          <cell r="M1080">
            <v>-9352500</v>
          </cell>
        </row>
        <row r="1081">
          <cell r="M1081">
            <v>-5688900</v>
          </cell>
        </row>
        <row r="1082">
          <cell r="M1082">
            <v>80188364.150000006</v>
          </cell>
        </row>
        <row r="1083">
          <cell r="M1083">
            <v>-80263097.010000005</v>
          </cell>
        </row>
        <row r="1084">
          <cell r="M1084">
            <v>-16124240</v>
          </cell>
        </row>
        <row r="1085">
          <cell r="M1085">
            <v>-16124240</v>
          </cell>
        </row>
        <row r="1086">
          <cell r="M1086">
            <v>-8062120</v>
          </cell>
        </row>
        <row r="1087">
          <cell r="M1087">
            <v>-16124240</v>
          </cell>
        </row>
        <row r="1088">
          <cell r="M1088">
            <v>-16124240</v>
          </cell>
        </row>
        <row r="1089">
          <cell r="M1089">
            <v>-14108710</v>
          </cell>
        </row>
        <row r="1090">
          <cell r="M1090">
            <v>-16124240</v>
          </cell>
        </row>
        <row r="1091">
          <cell r="M1091">
            <v>-8062120</v>
          </cell>
        </row>
        <row r="1092">
          <cell r="M1092">
            <v>-16226080</v>
          </cell>
        </row>
        <row r="1093">
          <cell r="M1093">
            <v>-3565864</v>
          </cell>
        </row>
        <row r="1094">
          <cell r="M1094">
            <v>-5083245</v>
          </cell>
        </row>
        <row r="1095">
          <cell r="M1095">
            <v>-18351862.5</v>
          </cell>
        </row>
        <row r="1096">
          <cell r="M1096">
            <v>-29886805.5</v>
          </cell>
        </row>
        <row r="1097">
          <cell r="M1097">
            <v>-69875000</v>
          </cell>
        </row>
        <row r="1098">
          <cell r="M1098">
            <v>-122844980</v>
          </cell>
        </row>
        <row r="1099">
          <cell r="M1099">
            <v>-834715.75</v>
          </cell>
        </row>
        <row r="1100">
          <cell r="M1100">
            <v>-171299.20000000001</v>
          </cell>
        </row>
        <row r="1101">
          <cell r="M1101">
            <v>-128151.6</v>
          </cell>
        </row>
        <row r="1102">
          <cell r="M1102">
            <v>-6717467.9900000002</v>
          </cell>
        </row>
        <row r="1103">
          <cell r="M1103">
            <v>-5872054.7999999998</v>
          </cell>
        </row>
        <row r="1104">
          <cell r="M1104">
            <v>-9150519.1999999993</v>
          </cell>
        </row>
        <row r="1105">
          <cell r="M1105">
            <v>-26791216.399999999</v>
          </cell>
        </row>
        <row r="1106">
          <cell r="M1106">
            <v>-9786758</v>
          </cell>
        </row>
        <row r="1107">
          <cell r="M1107">
            <v>-1771741.6</v>
          </cell>
        </row>
        <row r="1108">
          <cell r="M1108">
            <v>-4981212</v>
          </cell>
        </row>
        <row r="1109">
          <cell r="M1109">
            <v>-644400</v>
          </cell>
        </row>
        <row r="1110">
          <cell r="M1110">
            <v>-5789934</v>
          </cell>
        </row>
        <row r="1111">
          <cell r="M1111">
            <v>-15143400</v>
          </cell>
        </row>
        <row r="1112">
          <cell r="M1112">
            <v>-1876950</v>
          </cell>
        </row>
        <row r="1113">
          <cell r="M1113">
            <v>-17913248.02</v>
          </cell>
        </row>
        <row r="1114">
          <cell r="M1114">
            <v>-3750075.2</v>
          </cell>
        </row>
        <row r="1115">
          <cell r="M1115">
            <v>-6798168.0099999998</v>
          </cell>
        </row>
        <row r="1116">
          <cell r="M1116">
            <v>-9786758</v>
          </cell>
        </row>
        <row r="1117">
          <cell r="M1117">
            <v>-19895240</v>
          </cell>
        </row>
        <row r="1118">
          <cell r="M1118">
            <v>-9150519.1999999993</v>
          </cell>
        </row>
        <row r="1119">
          <cell r="M1119">
            <v>-5872054.7999999998</v>
          </cell>
        </row>
        <row r="1120">
          <cell r="M1120">
            <v>-9150519.1999999993</v>
          </cell>
        </row>
        <row r="1121">
          <cell r="M1121">
            <v>-2171260.4</v>
          </cell>
        </row>
        <row r="1122">
          <cell r="M1122">
            <v>-547684</v>
          </cell>
        </row>
        <row r="1123">
          <cell r="M1123">
            <v>-7043496</v>
          </cell>
        </row>
        <row r="1124">
          <cell r="M1124">
            <v>-1897203.2</v>
          </cell>
        </row>
        <row r="1125">
          <cell r="M1125">
            <v>-4478312</v>
          </cell>
        </row>
        <row r="1126">
          <cell r="M1126">
            <v>-2171260.4</v>
          </cell>
        </row>
        <row r="1127">
          <cell r="M1127">
            <v>-3750075.2</v>
          </cell>
        </row>
        <row r="1128">
          <cell r="M1128">
            <v>-27192671.989999998</v>
          </cell>
        </row>
        <row r="1129">
          <cell r="M1129">
            <v>-7705236</v>
          </cell>
        </row>
        <row r="1130">
          <cell r="M1130">
            <v>-3750075.2</v>
          </cell>
        </row>
        <row r="1131">
          <cell r="M1131">
            <v>-3750075.2</v>
          </cell>
        </row>
        <row r="1132">
          <cell r="M1132">
            <v>-2171260.4</v>
          </cell>
        </row>
        <row r="1133">
          <cell r="M1133">
            <v>-3750075.2</v>
          </cell>
        </row>
        <row r="1134">
          <cell r="M1134">
            <v>-2171260.4</v>
          </cell>
        </row>
        <row r="1135">
          <cell r="M1135">
            <v>-27192672</v>
          </cell>
        </row>
        <row r="1136">
          <cell r="M1136">
            <v>-15674092.02</v>
          </cell>
        </row>
        <row r="1137">
          <cell r="M1137">
            <v>-4478311.9800000004</v>
          </cell>
        </row>
        <row r="1138">
          <cell r="M1138">
            <v>-1771741.6</v>
          </cell>
        </row>
        <row r="1139">
          <cell r="M1139">
            <v>9150519.1999999993</v>
          </cell>
        </row>
        <row r="1140">
          <cell r="M1140">
            <v>-9150519.1999999993</v>
          </cell>
        </row>
        <row r="1141">
          <cell r="M1141">
            <v>-2171260.4</v>
          </cell>
        </row>
        <row r="1142">
          <cell r="M1142">
            <v>-171299.20000000001</v>
          </cell>
        </row>
        <row r="1143">
          <cell r="M1143">
            <v>-85434.4</v>
          </cell>
        </row>
        <row r="1144">
          <cell r="M1144">
            <v>-39695469.219999999</v>
          </cell>
        </row>
        <row r="1145">
          <cell r="M1145">
            <v>-15916192</v>
          </cell>
        </row>
        <row r="1146">
          <cell r="M1146">
            <v>-107737037.5</v>
          </cell>
        </row>
        <row r="1147">
          <cell r="M1147">
            <v>-1876950</v>
          </cell>
        </row>
        <row r="1148">
          <cell r="M1148">
            <v>-3863550</v>
          </cell>
        </row>
        <row r="1149">
          <cell r="M1149">
            <v>-4985850</v>
          </cell>
        </row>
        <row r="1150">
          <cell r="M1150">
            <v>-3032360</v>
          </cell>
        </row>
        <row r="1151">
          <cell r="M1151">
            <v>-3032360</v>
          </cell>
        </row>
        <row r="1152">
          <cell r="M1152">
            <v>-379045</v>
          </cell>
        </row>
        <row r="1153">
          <cell r="M1153">
            <v>-3032360</v>
          </cell>
        </row>
        <row r="1154">
          <cell r="M1154">
            <v>-13126395</v>
          </cell>
        </row>
        <row r="1155">
          <cell r="M1155">
            <v>-9073322.5</v>
          </cell>
        </row>
        <row r="1156">
          <cell r="M1156">
            <v>-1290000</v>
          </cell>
        </row>
        <row r="1157">
          <cell r="M1157">
            <v>-3790450</v>
          </cell>
        </row>
        <row r="1158">
          <cell r="M1158">
            <v>-2577527.5</v>
          </cell>
        </row>
        <row r="1159">
          <cell r="M1159">
            <v>-13827187.5</v>
          </cell>
        </row>
        <row r="1160">
          <cell r="M1160">
            <v>-4985850</v>
          </cell>
        </row>
        <row r="1161">
          <cell r="M1161">
            <v>-9971700</v>
          </cell>
        </row>
        <row r="1162">
          <cell r="M1162">
            <v>-868181886.88</v>
          </cell>
        </row>
        <row r="1163">
          <cell r="M1163">
            <v>-58758.080000000002</v>
          </cell>
        </row>
        <row r="1164">
          <cell r="M1164">
            <v>42339.61</v>
          </cell>
        </row>
        <row r="1165">
          <cell r="M1165">
            <v>41968965.75</v>
          </cell>
        </row>
        <row r="1166">
          <cell r="M1166">
            <v>10917.8</v>
          </cell>
        </row>
        <row r="1167">
          <cell r="M1167">
            <v>10713642</v>
          </cell>
        </row>
        <row r="1168">
          <cell r="M1168">
            <v>116729.23</v>
          </cell>
        </row>
        <row r="1169">
          <cell r="M1169">
            <v>8998.32</v>
          </cell>
        </row>
        <row r="1170">
          <cell r="M1170">
            <v>25421675.25</v>
          </cell>
        </row>
        <row r="1171">
          <cell r="M1171">
            <v>25813.95</v>
          </cell>
        </row>
        <row r="1172">
          <cell r="M1172">
            <v>31168265.699999999</v>
          </cell>
        </row>
        <row r="1173">
          <cell r="M1173">
            <v>2612057.7000000002</v>
          </cell>
        </row>
        <row r="1174">
          <cell r="M1174">
            <v>1785569.8</v>
          </cell>
        </row>
        <row r="1175">
          <cell r="M1175">
            <v>467024.5</v>
          </cell>
        </row>
        <row r="1176">
          <cell r="M1176">
            <v>10002652.550000001</v>
          </cell>
        </row>
        <row r="1177">
          <cell r="M1177">
            <v>43191703.630000003</v>
          </cell>
        </row>
        <row r="1178">
          <cell r="M1178">
            <v>5055827.0999999996</v>
          </cell>
        </row>
        <row r="1179">
          <cell r="M1179">
            <v>109139003.59</v>
          </cell>
        </row>
        <row r="1180">
          <cell r="M1180">
            <v>31600.83</v>
          </cell>
        </row>
        <row r="1181">
          <cell r="M1181">
            <v>115964420.5</v>
          </cell>
        </row>
        <row r="1182">
          <cell r="M1182">
            <v>2611295.16</v>
          </cell>
        </row>
        <row r="1183">
          <cell r="M1183">
            <v>8778902</v>
          </cell>
        </row>
        <row r="1184">
          <cell r="M1184">
            <v>41562615.689999998</v>
          </cell>
        </row>
        <row r="1185">
          <cell r="M1185">
            <v>24930.81</v>
          </cell>
        </row>
        <row r="1186">
          <cell r="M1186">
            <v>24829.84</v>
          </cell>
        </row>
        <row r="1187">
          <cell r="M1187">
            <v>88980.99</v>
          </cell>
        </row>
        <row r="1188">
          <cell r="M1188">
            <v>-88980.99</v>
          </cell>
        </row>
        <row r="1189">
          <cell r="M1189">
            <v>3739315.2</v>
          </cell>
        </row>
        <row r="1190">
          <cell r="M1190">
            <v>192883.34</v>
          </cell>
        </row>
        <row r="1191">
          <cell r="M1191">
            <v>12778966.57</v>
          </cell>
        </row>
        <row r="1192">
          <cell r="M1192">
            <v>4233314.5</v>
          </cell>
        </row>
        <row r="1193">
          <cell r="M1193">
            <v>10960194.970000001</v>
          </cell>
        </row>
        <row r="1194">
          <cell r="M1194">
            <v>5693253.6299999999</v>
          </cell>
        </row>
        <row r="1195">
          <cell r="M1195">
            <v>7706665.2199999997</v>
          </cell>
        </row>
        <row r="1196">
          <cell r="M1196">
            <v>971763.05</v>
          </cell>
        </row>
        <row r="1197">
          <cell r="M1197">
            <v>-3012814</v>
          </cell>
        </row>
        <row r="1198">
          <cell r="M1198">
            <v>-16012340</v>
          </cell>
        </row>
        <row r="1199">
          <cell r="M1199">
            <v>-834715.75</v>
          </cell>
        </row>
        <row r="1200">
          <cell r="M1200">
            <v>-834715.75</v>
          </cell>
        </row>
        <row r="1201">
          <cell r="M1201">
            <v>-834715.75</v>
          </cell>
        </row>
        <row r="1202">
          <cell r="M1202">
            <v>-834715.75</v>
          </cell>
        </row>
        <row r="1203">
          <cell r="M1203">
            <v>-834715.75</v>
          </cell>
        </row>
        <row r="1204">
          <cell r="M1204">
            <v>-834715.75</v>
          </cell>
        </row>
        <row r="1205">
          <cell r="M1205">
            <v>-1225931.25</v>
          </cell>
        </row>
        <row r="1206">
          <cell r="M1206">
            <v>-1941572</v>
          </cell>
        </row>
        <row r="1207">
          <cell r="M1207">
            <v>-4755739.07</v>
          </cell>
        </row>
        <row r="1208">
          <cell r="M1208">
            <v>-474943.63</v>
          </cell>
        </row>
        <row r="1209">
          <cell r="M1209">
            <v>-33531470.399999999</v>
          </cell>
        </row>
        <row r="1210">
          <cell r="M1210">
            <v>-5701543.7999999998</v>
          </cell>
        </row>
        <row r="1211">
          <cell r="M1211">
            <v>-5007632.41</v>
          </cell>
        </row>
        <row r="1212">
          <cell r="M1212">
            <v>-4401372</v>
          </cell>
        </row>
        <row r="1213">
          <cell r="M1213">
            <v>-824409.35</v>
          </cell>
        </row>
        <row r="1214">
          <cell r="M1214">
            <v>-887557.67</v>
          </cell>
        </row>
        <row r="1215">
          <cell r="M1215">
            <v>-21754480</v>
          </cell>
        </row>
        <row r="1216">
          <cell r="M1216">
            <v>-13768920</v>
          </cell>
        </row>
        <row r="1217">
          <cell r="M1217">
            <v>-50128760</v>
          </cell>
        </row>
        <row r="1218">
          <cell r="M1218">
            <v>-16165963.800000001</v>
          </cell>
        </row>
        <row r="1219">
          <cell r="M1219">
            <v>-14363989.210000001</v>
          </cell>
        </row>
        <row r="1220">
          <cell r="M1220">
            <v>-13135329.91</v>
          </cell>
        </row>
        <row r="1221">
          <cell r="M1221">
            <v>-9382378.5</v>
          </cell>
        </row>
        <row r="1222">
          <cell r="M1222">
            <v>-13683073.5</v>
          </cell>
        </row>
        <row r="1223">
          <cell r="M1223">
            <v>-71007518.700000003</v>
          </cell>
        </row>
        <row r="1224">
          <cell r="M1224">
            <v>-18729111.600000001</v>
          </cell>
        </row>
        <row r="1225">
          <cell r="M1225">
            <v>-5484628.7999999998</v>
          </cell>
        </row>
        <row r="1226">
          <cell r="M1226">
            <v>-9116694</v>
          </cell>
        </row>
        <row r="1227">
          <cell r="M1227">
            <v>-6041231.0999999996</v>
          </cell>
        </row>
        <row r="1228">
          <cell r="M1228">
            <v>-4027487.4</v>
          </cell>
        </row>
        <row r="1229">
          <cell r="M1229">
            <v>-1319738.8400000001</v>
          </cell>
        </row>
        <row r="1230">
          <cell r="M1230">
            <v>-1319738.8400000001</v>
          </cell>
        </row>
        <row r="1231">
          <cell r="M1231">
            <v>-1319738.8400000001</v>
          </cell>
        </row>
        <row r="1232">
          <cell r="M1232">
            <v>-1319738.8400000001</v>
          </cell>
        </row>
        <row r="1233">
          <cell r="M1233">
            <v>-1319738.8400000001</v>
          </cell>
        </row>
        <row r="1234">
          <cell r="M1234">
            <v>-1319738.8400000001</v>
          </cell>
        </row>
        <row r="1235">
          <cell r="M1235">
            <v>-1319738.8400000001</v>
          </cell>
        </row>
        <row r="1236">
          <cell r="M1236">
            <v>-1319738.8400000001</v>
          </cell>
        </row>
        <row r="1237">
          <cell r="M1237">
            <v>-1319738.8400000001</v>
          </cell>
        </row>
        <row r="1238">
          <cell r="M1238">
            <v>-1319738.8400000001</v>
          </cell>
        </row>
        <row r="1239">
          <cell r="M1239">
            <v>-1319738.8400000001</v>
          </cell>
        </row>
        <row r="1240">
          <cell r="M1240">
            <v>-1319738.8400000001</v>
          </cell>
        </row>
        <row r="1241">
          <cell r="M1241">
            <v>-1032285.52</v>
          </cell>
        </row>
        <row r="1242">
          <cell r="M1242">
            <v>-1032285.52</v>
          </cell>
        </row>
        <row r="1243">
          <cell r="M1243">
            <v>-1032285.52</v>
          </cell>
        </row>
        <row r="1244">
          <cell r="M1244">
            <v>-53260316.170000002</v>
          </cell>
        </row>
        <row r="1245">
          <cell r="M1245">
            <v>-47599722.200000003</v>
          </cell>
        </row>
        <row r="1246">
          <cell r="M1246">
            <v>-4241228.6399999997</v>
          </cell>
        </row>
        <row r="1247">
          <cell r="M1247">
            <v>-4241228.6399999997</v>
          </cell>
        </row>
        <row r="1248">
          <cell r="M1248">
            <v>-4241228.6399999997</v>
          </cell>
        </row>
        <row r="1249">
          <cell r="M1249">
            <v>-23630914.940000001</v>
          </cell>
        </row>
        <row r="1250">
          <cell r="M1250">
            <v>-10181168.68</v>
          </cell>
        </row>
        <row r="1251">
          <cell r="M1251">
            <v>-4241228.6399999997</v>
          </cell>
        </row>
        <row r="1252">
          <cell r="M1252">
            <v>-4241228.6399999997</v>
          </cell>
        </row>
        <row r="1253">
          <cell r="M1253">
            <v>-2028659.72</v>
          </cell>
        </row>
        <row r="1254">
          <cell r="M1254">
            <v>-1032285.52</v>
          </cell>
        </row>
        <row r="1255">
          <cell r="M1255">
            <v>-1032285.52</v>
          </cell>
        </row>
        <row r="1256">
          <cell r="M1256">
            <v>-1032285.52</v>
          </cell>
        </row>
        <row r="1257">
          <cell r="M1257">
            <v>-1032285.52</v>
          </cell>
        </row>
        <row r="1258">
          <cell r="M1258">
            <v>-1032285.52</v>
          </cell>
        </row>
        <row r="1259">
          <cell r="M1259">
            <v>-1032285.52</v>
          </cell>
        </row>
        <row r="1260">
          <cell r="M1260">
            <v>-1032285.52</v>
          </cell>
        </row>
        <row r="1261">
          <cell r="M1261">
            <v>-1032285.52</v>
          </cell>
        </row>
        <row r="1262">
          <cell r="M1262">
            <v>-1032285.52</v>
          </cell>
        </row>
        <row r="1263">
          <cell r="M1263">
            <v>-1032285.52</v>
          </cell>
        </row>
        <row r="1264">
          <cell r="M1264">
            <v>-1032285.52</v>
          </cell>
        </row>
        <row r="1265">
          <cell r="M1265">
            <v>-1032285.52</v>
          </cell>
        </row>
        <row r="1266">
          <cell r="M1266">
            <v>-1032285.52</v>
          </cell>
        </row>
        <row r="1267">
          <cell r="M1267">
            <v>-1032285.52</v>
          </cell>
        </row>
        <row r="1268">
          <cell r="M1268">
            <v>-1032285.52</v>
          </cell>
        </row>
        <row r="1269">
          <cell r="M1269">
            <v>-1032285.52</v>
          </cell>
        </row>
        <row r="1270">
          <cell r="M1270">
            <v>-1032285.52</v>
          </cell>
        </row>
        <row r="1271">
          <cell r="M1271">
            <v>-1032285.52</v>
          </cell>
        </row>
        <row r="1272">
          <cell r="M1272">
            <v>-1032285.53</v>
          </cell>
        </row>
        <row r="1273">
          <cell r="M1273">
            <v>-1032285.52</v>
          </cell>
        </row>
        <row r="1274">
          <cell r="M1274">
            <v>-1032285.52</v>
          </cell>
        </row>
        <row r="1275">
          <cell r="M1275">
            <v>-1032285.52</v>
          </cell>
        </row>
        <row r="1276">
          <cell r="M1276">
            <v>-95484.5</v>
          </cell>
        </row>
        <row r="1277">
          <cell r="M1277">
            <v>-2622000</v>
          </cell>
        </row>
        <row r="1278">
          <cell r="M1278">
            <v>-10159594.5</v>
          </cell>
        </row>
        <row r="1279">
          <cell r="M1279">
            <v>-240350</v>
          </cell>
        </row>
        <row r="1280">
          <cell r="M1280">
            <v>-11440000</v>
          </cell>
        </row>
        <row r="1281">
          <cell r="M1281">
            <v>-1089000</v>
          </cell>
        </row>
        <row r="1282">
          <cell r="M1282">
            <v>-761640</v>
          </cell>
        </row>
        <row r="1283">
          <cell r="M1283">
            <v>-217800</v>
          </cell>
        </row>
        <row r="1284">
          <cell r="M1284">
            <v>-2044350</v>
          </cell>
        </row>
        <row r="1285">
          <cell r="M1285">
            <v>-14136943.49</v>
          </cell>
        </row>
        <row r="1286">
          <cell r="M1286">
            <v>-2101418.1</v>
          </cell>
        </row>
        <row r="1287">
          <cell r="M1287">
            <v>-2101418.1</v>
          </cell>
        </row>
        <row r="1288">
          <cell r="M1288">
            <v>-2101418.1</v>
          </cell>
        </row>
        <row r="1289">
          <cell r="M1289">
            <v>-2101418.1</v>
          </cell>
        </row>
        <row r="1290">
          <cell r="M1290">
            <v>-2101418.1</v>
          </cell>
        </row>
        <row r="1291">
          <cell r="M1291">
            <v>-2101418.1</v>
          </cell>
        </row>
        <row r="1292">
          <cell r="M1292">
            <v>-2101418.1</v>
          </cell>
        </row>
        <row r="1293">
          <cell r="M1293">
            <v>-2101418.1</v>
          </cell>
        </row>
        <row r="1294">
          <cell r="M1294">
            <v>-2101418.1</v>
          </cell>
        </row>
        <row r="1295">
          <cell r="M1295">
            <v>-2101418.1</v>
          </cell>
        </row>
        <row r="1296">
          <cell r="M1296">
            <v>-2101418.1</v>
          </cell>
        </row>
        <row r="1297">
          <cell r="M1297">
            <v>-2101418.1</v>
          </cell>
        </row>
        <row r="1298">
          <cell r="M1298">
            <v>-2101418.1</v>
          </cell>
        </row>
        <row r="1299">
          <cell r="M1299">
            <v>-2101418.1</v>
          </cell>
        </row>
        <row r="1300">
          <cell r="M1300">
            <v>-2101418.1</v>
          </cell>
        </row>
        <row r="1301">
          <cell r="M1301">
            <v>-2101418.1</v>
          </cell>
        </row>
        <row r="1302">
          <cell r="M1302">
            <v>-2101418.1</v>
          </cell>
        </row>
        <row r="1303">
          <cell r="M1303">
            <v>-2101418.1</v>
          </cell>
        </row>
        <row r="1304">
          <cell r="M1304">
            <v>-2101418.1</v>
          </cell>
        </row>
        <row r="1305">
          <cell r="M1305">
            <v>-2101418.1</v>
          </cell>
        </row>
        <row r="1306">
          <cell r="M1306">
            <v>-2101418.1</v>
          </cell>
        </row>
        <row r="1307">
          <cell r="M1307">
            <v>-2101418.1</v>
          </cell>
        </row>
        <row r="1308">
          <cell r="M1308">
            <v>-2101418.1</v>
          </cell>
        </row>
        <row r="1309">
          <cell r="M1309">
            <v>-3653100</v>
          </cell>
        </row>
        <row r="1310">
          <cell r="M1310">
            <v>-2101418.1</v>
          </cell>
        </row>
        <row r="1311">
          <cell r="M1311">
            <v>-7193560</v>
          </cell>
        </row>
        <row r="1312">
          <cell r="M1312">
            <v>-14202320</v>
          </cell>
        </row>
        <row r="1313">
          <cell r="M1313">
            <v>-7101160</v>
          </cell>
        </row>
        <row r="1314">
          <cell r="M1314">
            <v>-14202320</v>
          </cell>
        </row>
        <row r="1315">
          <cell r="M1315">
            <v>-54723900</v>
          </cell>
        </row>
        <row r="1316">
          <cell r="M1316">
            <v>-14202320</v>
          </cell>
        </row>
        <row r="1317">
          <cell r="M1317">
            <v>-14202320</v>
          </cell>
        </row>
        <row r="1318">
          <cell r="M1318">
            <v>-7101160</v>
          </cell>
        </row>
        <row r="1319">
          <cell r="M1319">
            <v>-5258000</v>
          </cell>
        </row>
        <row r="1320">
          <cell r="M1320">
            <v>-16226848.800000001</v>
          </cell>
        </row>
        <row r="1321">
          <cell r="M1321">
            <v>-8113424.4000000004</v>
          </cell>
        </row>
        <row r="1322">
          <cell r="M1322">
            <v>-16226848.800000001</v>
          </cell>
        </row>
        <row r="1323">
          <cell r="M1323">
            <v>-3609927</v>
          </cell>
        </row>
        <row r="1324">
          <cell r="M1324">
            <v>-96751.8</v>
          </cell>
        </row>
        <row r="1325">
          <cell r="M1325">
            <v>-16693559.99</v>
          </cell>
        </row>
        <row r="1326">
          <cell r="M1326">
            <v>-14292698.390000001</v>
          </cell>
        </row>
        <row r="1327">
          <cell r="M1327">
            <v>-14292698.4</v>
          </cell>
        </row>
        <row r="1328">
          <cell r="M1328">
            <v>-14292698.41</v>
          </cell>
        </row>
        <row r="1329">
          <cell r="M1329">
            <v>-8932936.4900000002</v>
          </cell>
        </row>
        <row r="1330">
          <cell r="M1330">
            <v>-7146349.1900000004</v>
          </cell>
        </row>
        <row r="1331">
          <cell r="M1331">
            <v>-7146349.1900000004</v>
          </cell>
        </row>
        <row r="1332">
          <cell r="M1332">
            <v>-7657119</v>
          </cell>
        </row>
        <row r="1333">
          <cell r="M1333">
            <v>-8113424.3899999997</v>
          </cell>
        </row>
        <row r="1334">
          <cell r="M1334">
            <v>-16226848.82</v>
          </cell>
        </row>
        <row r="1335">
          <cell r="M1335">
            <v>-16226848.82</v>
          </cell>
        </row>
        <row r="1336">
          <cell r="M1336">
            <v>-14292698.42</v>
          </cell>
        </row>
        <row r="1337">
          <cell r="M1337">
            <v>-14292698.42</v>
          </cell>
        </row>
        <row r="1338">
          <cell r="M1338">
            <v>-14292698.42</v>
          </cell>
        </row>
        <row r="1339">
          <cell r="M1339">
            <v>-18425840</v>
          </cell>
        </row>
        <row r="1340">
          <cell r="M1340">
            <v>-769948.8</v>
          </cell>
        </row>
        <row r="1341">
          <cell r="M1341">
            <v>-3160994.42</v>
          </cell>
        </row>
        <row r="1342">
          <cell r="M1342">
            <v>-15510715.15</v>
          </cell>
        </row>
        <row r="1343">
          <cell r="M1343">
            <v>-3731030</v>
          </cell>
        </row>
        <row r="1344">
          <cell r="M1344">
            <v>-13787910.4</v>
          </cell>
        </row>
        <row r="1345">
          <cell r="M1345">
            <v>-3496574.4</v>
          </cell>
        </row>
        <row r="1346">
          <cell r="M1346">
            <v>-44120479.200000003</v>
          </cell>
        </row>
        <row r="1347">
          <cell r="M1347">
            <v>-15734584.800000001</v>
          </cell>
        </row>
        <row r="1348">
          <cell r="M1348">
            <v>-2932800</v>
          </cell>
        </row>
        <row r="1349">
          <cell r="M1349">
            <v>-676800</v>
          </cell>
        </row>
        <row r="1350">
          <cell r="M1350">
            <v>-746790</v>
          </cell>
        </row>
        <row r="1351">
          <cell r="M1351">
            <v>-2263000</v>
          </cell>
        </row>
        <row r="1352">
          <cell r="M1352">
            <v>-4050616.12</v>
          </cell>
        </row>
        <row r="1353">
          <cell r="M1353">
            <v>-61321024.799999997</v>
          </cell>
        </row>
        <row r="1354">
          <cell r="M1354">
            <v>-38059196</v>
          </cell>
        </row>
        <row r="1355">
          <cell r="M1355">
            <v>-2152000</v>
          </cell>
        </row>
        <row r="1356">
          <cell r="M1356">
            <v>-174678700.81</v>
          </cell>
        </row>
        <row r="1357">
          <cell r="M1357">
            <v>-1131500</v>
          </cell>
        </row>
        <row r="1358">
          <cell r="M1358">
            <v>-36591192</v>
          </cell>
        </row>
        <row r="1359">
          <cell r="M1359">
            <v>-4541275.2300000004</v>
          </cell>
        </row>
        <row r="1360">
          <cell r="M1360">
            <v>-1040980</v>
          </cell>
        </row>
        <row r="1361">
          <cell r="M1361">
            <v>-9373728</v>
          </cell>
        </row>
        <row r="1362">
          <cell r="M1362">
            <v>-502164</v>
          </cell>
        </row>
        <row r="1363">
          <cell r="M1363">
            <v>-2354651.48</v>
          </cell>
        </row>
        <row r="1364">
          <cell r="M1364">
            <v>-51189516.399999999</v>
          </cell>
        </row>
        <row r="1365">
          <cell r="M1365">
            <v>-1120185</v>
          </cell>
        </row>
        <row r="1366">
          <cell r="M1366">
            <v>-3853436.4</v>
          </cell>
        </row>
        <row r="1367">
          <cell r="M1367">
            <v>-12135337.5</v>
          </cell>
        </row>
        <row r="1368">
          <cell r="M1368">
            <v>-1866975</v>
          </cell>
        </row>
        <row r="1369">
          <cell r="M1369">
            <v>-9418605.9700000007</v>
          </cell>
        </row>
        <row r="1370">
          <cell r="M1370">
            <v>-14681891.4</v>
          </cell>
        </row>
        <row r="1371">
          <cell r="M1371">
            <v>-7340945.7000000002</v>
          </cell>
        </row>
        <row r="1372">
          <cell r="M1372">
            <v>-23546515</v>
          </cell>
        </row>
        <row r="1373">
          <cell r="M1373">
            <v>-51386619.899999999</v>
          </cell>
        </row>
        <row r="1374">
          <cell r="M1374">
            <v>-8034624</v>
          </cell>
        </row>
        <row r="1375">
          <cell r="M1375">
            <v>-1542900</v>
          </cell>
        </row>
        <row r="1376">
          <cell r="M1376">
            <v>-2845596</v>
          </cell>
        </row>
        <row r="1377">
          <cell r="M1377">
            <v>-4541275.24</v>
          </cell>
        </row>
        <row r="1378">
          <cell r="M1378">
            <v>-9976466.4000000004</v>
          </cell>
        </row>
        <row r="1379">
          <cell r="M1379">
            <v>-10006154.4</v>
          </cell>
        </row>
        <row r="1380">
          <cell r="M1380">
            <v>-8346211.5</v>
          </cell>
        </row>
        <row r="1381">
          <cell r="M1381">
            <v>-6677726</v>
          </cell>
        </row>
        <row r="1382">
          <cell r="M1382">
            <v>-3753560.4</v>
          </cell>
        </row>
        <row r="1383">
          <cell r="M1383">
            <v>-2505640.5</v>
          </cell>
        </row>
        <row r="1384">
          <cell r="M1384">
            <v>-3753560.4</v>
          </cell>
        </row>
        <row r="1385">
          <cell r="M1385">
            <v>-3753560.4</v>
          </cell>
        </row>
        <row r="1386">
          <cell r="M1386">
            <v>-3753560.4</v>
          </cell>
        </row>
        <row r="1387">
          <cell r="M1387">
            <v>-2221940</v>
          </cell>
        </row>
        <row r="1388">
          <cell r="M1388">
            <v>-497112</v>
          </cell>
        </row>
        <row r="1389">
          <cell r="M1389">
            <v>-66480767.600000001</v>
          </cell>
        </row>
        <row r="1390">
          <cell r="M1390">
            <v>-3228000</v>
          </cell>
        </row>
        <row r="1391">
          <cell r="M1391">
            <v>-13988000</v>
          </cell>
        </row>
        <row r="1392">
          <cell r="M1392">
            <v>-10856302</v>
          </cell>
        </row>
        <row r="1393">
          <cell r="M1393">
            <v>-39695469.189999998</v>
          </cell>
        </row>
        <row r="1394">
          <cell r="M1394">
            <v>-4478311.9800000004</v>
          </cell>
        </row>
        <row r="1395">
          <cell r="M1395">
            <v>-3521748</v>
          </cell>
        </row>
        <row r="1396">
          <cell r="M1396">
            <v>-3521748</v>
          </cell>
        </row>
        <row r="1397">
          <cell r="M1397">
            <v>-10565244</v>
          </cell>
        </row>
        <row r="1398">
          <cell r="M1398">
            <v>-3521748</v>
          </cell>
        </row>
        <row r="1399">
          <cell r="M1399">
            <v>-27192672.02</v>
          </cell>
        </row>
        <row r="1400">
          <cell r="M1400">
            <v>-6798167.9800000004</v>
          </cell>
        </row>
        <row r="1401">
          <cell r="M1401">
            <v>-14591420.810000001</v>
          </cell>
        </row>
        <row r="1402">
          <cell r="M1402">
            <v>-19886201.579999998</v>
          </cell>
        </row>
        <row r="1403">
          <cell r="M1403">
            <v>-17400426.420000002</v>
          </cell>
        </row>
        <row r="1404">
          <cell r="M1404">
            <v>-14591420.810000001</v>
          </cell>
        </row>
        <row r="1405">
          <cell r="M1405">
            <v>-17913248.02</v>
          </cell>
        </row>
        <row r="1406">
          <cell r="M1406">
            <v>-3647855.19</v>
          </cell>
        </row>
        <row r="1407">
          <cell r="M1407">
            <v>-27191596</v>
          </cell>
        </row>
        <row r="1408">
          <cell r="M1408">
            <v>-11276480</v>
          </cell>
        </row>
        <row r="1409">
          <cell r="M1409">
            <v>-27192672</v>
          </cell>
        </row>
        <row r="1410">
          <cell r="M1410">
            <v>-547684</v>
          </cell>
        </row>
        <row r="1411">
          <cell r="M1411">
            <v>-2818904.8</v>
          </cell>
        </row>
        <row r="1412">
          <cell r="M1412">
            <v>-6798168</v>
          </cell>
        </row>
        <row r="1413">
          <cell r="M1413">
            <v>-15674092.02</v>
          </cell>
        </row>
        <row r="1414">
          <cell r="M1414">
            <v>-9150519.1999999993</v>
          </cell>
        </row>
        <row r="1415">
          <cell r="M1415">
            <v>-6677726</v>
          </cell>
        </row>
        <row r="1416">
          <cell r="M1416">
            <v>-3338863</v>
          </cell>
        </row>
        <row r="1417">
          <cell r="M1417">
            <v>-20015424.989999998</v>
          </cell>
        </row>
        <row r="1418">
          <cell r="M1418">
            <v>-13923656.25</v>
          </cell>
        </row>
        <row r="1419">
          <cell r="M1419">
            <v>-7651759.5</v>
          </cell>
        </row>
        <row r="1420">
          <cell r="M1420">
            <v>-3012814</v>
          </cell>
        </row>
        <row r="1421">
          <cell r="M1421">
            <v>-834715.75</v>
          </cell>
        </row>
        <row r="1422">
          <cell r="M1422">
            <v>-834715.75</v>
          </cell>
        </row>
        <row r="1423">
          <cell r="M1423">
            <v>-646200</v>
          </cell>
        </row>
        <row r="1424">
          <cell r="M1424">
            <v>-37273823.619999997</v>
          </cell>
        </row>
        <row r="1425">
          <cell r="M1425">
            <v>-16995420</v>
          </cell>
        </row>
        <row r="1426">
          <cell r="M1426">
            <v>-2311462.7999999998</v>
          </cell>
        </row>
        <row r="1427">
          <cell r="M1427">
            <v>2311462.7999999998</v>
          </cell>
        </row>
        <row r="1428">
          <cell r="M1428">
            <v>-2313615</v>
          </cell>
        </row>
        <row r="1429">
          <cell r="M1429">
            <v>-1653518.76</v>
          </cell>
        </row>
        <row r="1430">
          <cell r="M1430">
            <v>-1504675</v>
          </cell>
        </row>
        <row r="1431">
          <cell r="M1431">
            <v>-5358375</v>
          </cell>
        </row>
        <row r="1432">
          <cell r="M1432">
            <v>-1372068.75</v>
          </cell>
        </row>
        <row r="1433">
          <cell r="M1433">
            <v>-3012814</v>
          </cell>
        </row>
        <row r="1434">
          <cell r="M1434">
            <v>-2259610.5</v>
          </cell>
        </row>
        <row r="1435">
          <cell r="M1435">
            <v>-834715.75</v>
          </cell>
        </row>
        <row r="1436">
          <cell r="M1436">
            <v>-5631309.9000000004</v>
          </cell>
        </row>
        <row r="1437">
          <cell r="M1437">
            <v>-2994723.2</v>
          </cell>
        </row>
        <row r="1438">
          <cell r="M1438">
            <v>-2994723.2</v>
          </cell>
        </row>
        <row r="1439">
          <cell r="M1439">
            <v>-1497361.6</v>
          </cell>
        </row>
        <row r="1440">
          <cell r="M1440">
            <v>-6798168</v>
          </cell>
        </row>
        <row r="1441">
          <cell r="M1441">
            <v>-19886201.579999998</v>
          </cell>
        </row>
        <row r="1442">
          <cell r="M1442">
            <v>-17400426.420000002</v>
          </cell>
        </row>
        <row r="1443">
          <cell r="M1443">
            <v>-11276480.01</v>
          </cell>
        </row>
        <row r="1444">
          <cell r="M1444">
            <v>-22552960.02</v>
          </cell>
        </row>
        <row r="1445">
          <cell r="M1445">
            <v>-14591420.82</v>
          </cell>
        </row>
        <row r="1446">
          <cell r="M1446">
            <v>-27192672</v>
          </cell>
        </row>
        <row r="1447">
          <cell r="M1447">
            <v>-16995420</v>
          </cell>
        </row>
        <row r="1448">
          <cell r="M1448">
            <v>-14591420.82</v>
          </cell>
        </row>
        <row r="1449">
          <cell r="M1449">
            <v>-3647855.18</v>
          </cell>
        </row>
        <row r="1450">
          <cell r="M1450">
            <v>-13288075</v>
          </cell>
        </row>
        <row r="1451">
          <cell r="M1451">
            <v>-1285700</v>
          </cell>
        </row>
        <row r="1452">
          <cell r="M1452">
            <v>-18426629</v>
          </cell>
        </row>
        <row r="1453">
          <cell r="M1453">
            <v>-2296220</v>
          </cell>
        </row>
        <row r="1454">
          <cell r="M1454">
            <v>-53507291</v>
          </cell>
        </row>
        <row r="1455">
          <cell r="M1455">
            <v>-1634930.1</v>
          </cell>
        </row>
        <row r="1456">
          <cell r="M1456">
            <v>-41562464.700000003</v>
          </cell>
        </row>
        <row r="1457">
          <cell r="M1457">
            <v>-481228.5</v>
          </cell>
        </row>
        <row r="1458">
          <cell r="M1458">
            <v>-43213075.68</v>
          </cell>
        </row>
        <row r="1459">
          <cell r="M1459">
            <v>500340</v>
          </cell>
        </row>
        <row r="1460">
          <cell r="M1460">
            <v>-2663108.86</v>
          </cell>
        </row>
        <row r="1461">
          <cell r="M1461">
            <v>6012948</v>
          </cell>
        </row>
        <row r="1462">
          <cell r="M1462">
            <v>-6012948</v>
          </cell>
        </row>
        <row r="1463">
          <cell r="M1463">
            <v>7279965</v>
          </cell>
        </row>
        <row r="1464">
          <cell r="M1464">
            <v>-1287600</v>
          </cell>
        </row>
        <row r="1465">
          <cell r="M1465">
            <v>-4935800</v>
          </cell>
        </row>
        <row r="1466">
          <cell r="M1466">
            <v>-949605</v>
          </cell>
        </row>
        <row r="1467">
          <cell r="M1467">
            <v>236500</v>
          </cell>
        </row>
        <row r="1468">
          <cell r="M1468">
            <v>24410347.5</v>
          </cell>
        </row>
        <row r="1469">
          <cell r="M1469">
            <v>-25205103</v>
          </cell>
        </row>
        <row r="1470">
          <cell r="M1470">
            <v>-248160</v>
          </cell>
        </row>
        <row r="1471">
          <cell r="M1471">
            <v>-4764471160.4700003</v>
          </cell>
        </row>
        <row r="1472">
          <cell r="M1472">
            <v>2779804.22</v>
          </cell>
        </row>
        <row r="1473">
          <cell r="M1473">
            <v>-460981.89</v>
          </cell>
        </row>
        <row r="1474">
          <cell r="M1474">
            <v>-471.84</v>
          </cell>
        </row>
        <row r="1475">
          <cell r="M1475">
            <v>-284567.03999999998</v>
          </cell>
        </row>
        <row r="1476">
          <cell r="M1476">
            <v>108317.2</v>
          </cell>
        </row>
        <row r="1477">
          <cell r="M1477">
            <v>6107574.2400000002</v>
          </cell>
        </row>
        <row r="1478">
          <cell r="M1478">
            <v>-6233238.0300000003</v>
          </cell>
        </row>
        <row r="1479">
          <cell r="M1479">
            <v>4274558.4000000004</v>
          </cell>
        </row>
        <row r="1480">
          <cell r="M1480">
            <v>62106.400000000001</v>
          </cell>
        </row>
        <row r="1481">
          <cell r="M1481">
            <v>2957860.7</v>
          </cell>
        </row>
        <row r="1482">
          <cell r="M1482">
            <v>399324.96</v>
          </cell>
        </row>
        <row r="1483">
          <cell r="M1483">
            <v>455756.12</v>
          </cell>
        </row>
        <row r="1484">
          <cell r="M1484">
            <v>4150</v>
          </cell>
        </row>
        <row r="1485">
          <cell r="M1485">
            <v>5150</v>
          </cell>
        </row>
        <row r="1486">
          <cell r="M1486">
            <v>30311.64</v>
          </cell>
        </row>
        <row r="1487">
          <cell r="M1487">
            <v>-4387075.2</v>
          </cell>
        </row>
        <row r="1488">
          <cell r="M1488">
            <v>5818579.8800000018</v>
          </cell>
        </row>
        <row r="1489">
          <cell r="M1489">
            <v>-3643647.12</v>
          </cell>
        </row>
        <row r="1490">
          <cell r="M1490">
            <v>-4091311.89</v>
          </cell>
        </row>
        <row r="1491">
          <cell r="M1491">
            <v>-36870064.350000001</v>
          </cell>
        </row>
        <row r="1492">
          <cell r="M1492">
            <v>988305.2</v>
          </cell>
        </row>
        <row r="1493">
          <cell r="M1493">
            <v>55205.97</v>
          </cell>
        </row>
        <row r="1494">
          <cell r="M1494">
            <v>44056502.350000001</v>
          </cell>
        </row>
        <row r="1495">
          <cell r="M1495">
            <v>3753522.66</v>
          </cell>
        </row>
        <row r="1496">
          <cell r="M1496">
            <v>68087.360000000001</v>
          </cell>
        </row>
        <row r="1497">
          <cell r="M1497">
            <v>-1140669.03</v>
          </cell>
        </row>
        <row r="1498">
          <cell r="M1498">
            <v>-8896625.6300000008</v>
          </cell>
        </row>
        <row r="1499">
          <cell r="M1499">
            <v>-5720694.4799999967</v>
          </cell>
        </row>
        <row r="1500">
          <cell r="M1500">
            <v>44309.7</v>
          </cell>
        </row>
        <row r="1501">
          <cell r="M1501">
            <v>32830375.219999999</v>
          </cell>
        </row>
        <row r="1502">
          <cell r="M1502">
            <v>17541.759999999998</v>
          </cell>
        </row>
        <row r="1503">
          <cell r="M1503">
            <v>2721944.96</v>
          </cell>
        </row>
        <row r="1504">
          <cell r="M1504">
            <v>5036.9799999999996</v>
          </cell>
        </row>
        <row r="1505">
          <cell r="M1505">
            <v>-414563.66</v>
          </cell>
        </row>
        <row r="1506">
          <cell r="M1506">
            <v>-381837.06</v>
          </cell>
        </row>
        <row r="1507">
          <cell r="M1507">
            <v>999171.68</v>
          </cell>
        </row>
        <row r="1508">
          <cell r="M1508">
            <v>4603788.3600000003</v>
          </cell>
        </row>
        <row r="1509">
          <cell r="M1509">
            <v>17362525.940000001</v>
          </cell>
        </row>
        <row r="1510">
          <cell r="M1510">
            <v>1352041</v>
          </cell>
        </row>
        <row r="1511">
          <cell r="M1511">
            <v>900</v>
          </cell>
        </row>
        <row r="1512">
          <cell r="M1512">
            <v>11842849.199999999</v>
          </cell>
        </row>
        <row r="1513">
          <cell r="M1513">
            <v>49269.29</v>
          </cell>
        </row>
        <row r="1514">
          <cell r="M1514">
            <v>4150</v>
          </cell>
        </row>
        <row r="1515">
          <cell r="M1515">
            <v>44859.48</v>
          </cell>
        </row>
        <row r="1516">
          <cell r="M1516">
            <v>-33226885.059999999</v>
          </cell>
        </row>
        <row r="1517">
          <cell r="M1517">
            <v>-1332249</v>
          </cell>
        </row>
        <row r="1518">
          <cell r="M1518">
            <v>-12514806</v>
          </cell>
        </row>
        <row r="1519">
          <cell r="M1519">
            <v>-34782866.420000002</v>
          </cell>
        </row>
        <row r="1520">
          <cell r="M1520">
            <v>-2678720.66</v>
          </cell>
        </row>
        <row r="1521">
          <cell r="M1521">
            <v>-24217370.399999999</v>
          </cell>
        </row>
        <row r="1522">
          <cell r="M1522">
            <v>-37670534.689999998</v>
          </cell>
        </row>
        <row r="1523">
          <cell r="M1523">
            <v>125140.58</v>
          </cell>
        </row>
        <row r="1524">
          <cell r="M1524">
            <v>-5339632.2</v>
          </cell>
        </row>
        <row r="1525">
          <cell r="M1525">
            <v>-160635</v>
          </cell>
        </row>
        <row r="1526">
          <cell r="M1526">
            <v>-13335415.68</v>
          </cell>
        </row>
        <row r="1527">
          <cell r="M1527">
            <v>-37312980</v>
          </cell>
        </row>
        <row r="1528">
          <cell r="M1528">
            <v>12798690.720000001</v>
          </cell>
        </row>
        <row r="1529">
          <cell r="M1529">
            <v>-942751.18</v>
          </cell>
        </row>
        <row r="1530">
          <cell r="M1530">
            <v>9851750</v>
          </cell>
        </row>
        <row r="1531">
          <cell r="M1531">
            <v>-12250103.130000001</v>
          </cell>
        </row>
        <row r="1532">
          <cell r="M1532">
            <v>-307099.98</v>
          </cell>
        </row>
        <row r="1533">
          <cell r="M1533">
            <v>-242842064.06999999</v>
          </cell>
        </row>
        <row r="1534">
          <cell r="M1534">
            <v>-3091167.63</v>
          </cell>
        </row>
        <row r="1535">
          <cell r="M1535">
            <v>-33483199.57</v>
          </cell>
        </row>
        <row r="1536">
          <cell r="M1536">
            <v>-3664213.51</v>
          </cell>
        </row>
        <row r="1537">
          <cell r="M1537">
            <v>-17158578.34</v>
          </cell>
        </row>
        <row r="1538">
          <cell r="M1538">
            <v>-15603030.33</v>
          </cell>
        </row>
        <row r="1539">
          <cell r="M1539">
            <v>-5393.41</v>
          </cell>
        </row>
        <row r="1540">
          <cell r="M1540">
            <v>-14177759.539999999</v>
          </cell>
        </row>
        <row r="1541">
          <cell r="M1541">
            <v>-6240352.3399999999</v>
          </cell>
        </row>
        <row r="1542">
          <cell r="M1542">
            <v>-35976.18</v>
          </cell>
        </row>
        <row r="1543">
          <cell r="M1543">
            <v>-24791866.52</v>
          </cell>
        </row>
        <row r="1544">
          <cell r="M1544">
            <v>-42577300.799999997</v>
          </cell>
        </row>
        <row r="1545">
          <cell r="M1545">
            <v>-599274.71</v>
          </cell>
        </row>
        <row r="1546">
          <cell r="M1546">
            <v>-545528.9</v>
          </cell>
        </row>
        <row r="1547">
          <cell r="M1547">
            <v>-3808244.72</v>
          </cell>
        </row>
        <row r="1548">
          <cell r="M1548">
            <v>-3808244.72</v>
          </cell>
        </row>
        <row r="1549">
          <cell r="M1549">
            <v>-4174310.04</v>
          </cell>
        </row>
        <row r="1550">
          <cell r="M1550">
            <v>-4174310.04</v>
          </cell>
        </row>
        <row r="1551">
          <cell r="M1551">
            <v>-18985475.300000001</v>
          </cell>
        </row>
        <row r="1552">
          <cell r="M1552">
            <v>31095508.68</v>
          </cell>
        </row>
        <row r="1553">
          <cell r="M1553">
            <v>619259797.48000002</v>
          </cell>
        </row>
        <row r="1554">
          <cell r="M1554">
            <v>-97525215.859999999</v>
          </cell>
        </row>
        <row r="1555">
          <cell r="M1555">
            <v>29571600.399999999</v>
          </cell>
        </row>
        <row r="1556">
          <cell r="M1556">
            <v>-2272.41</v>
          </cell>
        </row>
        <row r="1557">
          <cell r="M1557">
            <v>20505.939999999999</v>
          </cell>
        </row>
        <row r="1558">
          <cell r="M1558">
            <v>-20505.939999999999</v>
          </cell>
        </row>
        <row r="1559">
          <cell r="M1559">
            <v>-1634274.12</v>
          </cell>
        </row>
        <row r="1560">
          <cell r="M1560">
            <v>-11428487.609999999</v>
          </cell>
        </row>
        <row r="1561">
          <cell r="M1561">
            <v>-6639319.79</v>
          </cell>
        </row>
        <row r="1562">
          <cell r="M1562">
            <v>-1731232.31</v>
          </cell>
        </row>
        <row r="1563">
          <cell r="M1563">
            <v>-107085.7</v>
          </cell>
        </row>
        <row r="1564">
          <cell r="M1564">
            <v>-856648.82</v>
          </cell>
        </row>
        <row r="1565">
          <cell r="M1565">
            <v>-215.22</v>
          </cell>
        </row>
        <row r="1566">
          <cell r="M1566">
            <v>-4864755</v>
          </cell>
        </row>
        <row r="1567">
          <cell r="M1567">
            <v>24203776.359999999</v>
          </cell>
        </row>
        <row r="1568">
          <cell r="M1568">
            <v>37164452.5</v>
          </cell>
        </row>
        <row r="1569">
          <cell r="M1569">
            <v>110866453.01000001</v>
          </cell>
        </row>
        <row r="1570">
          <cell r="M1570">
            <v>32137802.18</v>
          </cell>
        </row>
        <row r="1571">
          <cell r="M1571">
            <v>25179260.18</v>
          </cell>
        </row>
        <row r="1572">
          <cell r="M1572">
            <v>264609657.46000001</v>
          </cell>
        </row>
        <row r="1573">
          <cell r="M1573">
            <v>13971045.539999999</v>
          </cell>
        </row>
        <row r="1574">
          <cell r="M1574">
            <v>38217768</v>
          </cell>
        </row>
        <row r="1575">
          <cell r="M1575">
            <v>47001440.460000001</v>
          </cell>
        </row>
        <row r="1576">
          <cell r="M1576">
            <v>-33476.75</v>
          </cell>
        </row>
        <row r="1577">
          <cell r="M1577">
            <v>33476.75</v>
          </cell>
        </row>
        <row r="1578">
          <cell r="M1578">
            <v>-322200</v>
          </cell>
        </row>
        <row r="1579">
          <cell r="M1579">
            <v>27362752.800000001</v>
          </cell>
        </row>
        <row r="1580">
          <cell r="M1580">
            <v>2400</v>
          </cell>
        </row>
        <row r="1581">
          <cell r="M1581">
            <v>3234197.52</v>
          </cell>
        </row>
        <row r="1582">
          <cell r="M1582">
            <v>3237304.8</v>
          </cell>
        </row>
        <row r="1583">
          <cell r="M1583">
            <v>-3234197.52</v>
          </cell>
        </row>
        <row r="1584">
          <cell r="M1584">
            <v>74972202.819999993</v>
          </cell>
        </row>
        <row r="1585">
          <cell r="M1585">
            <v>-176550685.91999999</v>
          </cell>
        </row>
        <row r="1586">
          <cell r="M1586">
            <v>28161049.949999999</v>
          </cell>
        </row>
        <row r="1587">
          <cell r="M1587">
            <v>9283498.7599999998</v>
          </cell>
        </row>
        <row r="1588">
          <cell r="M1588">
            <v>-83286507.579999998</v>
          </cell>
        </row>
        <row r="1589">
          <cell r="M1589">
            <v>-13169010.15</v>
          </cell>
        </row>
        <row r="1590">
          <cell r="M1590">
            <v>5732828.2000000002</v>
          </cell>
        </row>
        <row r="1591">
          <cell r="M1591">
            <v>3136320</v>
          </cell>
        </row>
        <row r="1592">
          <cell r="M1592">
            <v>-3873600</v>
          </cell>
        </row>
        <row r="1593">
          <cell r="M1593">
            <v>6606833.2000000002</v>
          </cell>
        </row>
        <row r="1594">
          <cell r="M1594">
            <v>3588426.6</v>
          </cell>
        </row>
        <row r="1595">
          <cell r="M1595">
            <v>4363200.5199999996</v>
          </cell>
        </row>
        <row r="1596">
          <cell r="M1596">
            <v>-4390189.3499999996</v>
          </cell>
        </row>
        <row r="1597">
          <cell r="M1597">
            <v>-749631.98</v>
          </cell>
        </row>
        <row r="1598">
          <cell r="M1598">
            <v>824977.63</v>
          </cell>
        </row>
        <row r="1599">
          <cell r="M1599">
            <v>5904297.2000000002</v>
          </cell>
        </row>
        <row r="1600">
          <cell r="M1600">
            <v>15248402.4</v>
          </cell>
        </row>
        <row r="1601">
          <cell r="M1601">
            <v>1156.78</v>
          </cell>
        </row>
        <row r="1602">
          <cell r="M1602">
            <v>9502415.0399999991</v>
          </cell>
        </row>
        <row r="1603">
          <cell r="M1603">
            <v>-9367710.4800000004</v>
          </cell>
        </row>
        <row r="1604">
          <cell r="M1604">
            <v>5847422.25</v>
          </cell>
        </row>
        <row r="1605">
          <cell r="M1605">
            <v>-5854819.0499999998</v>
          </cell>
        </row>
        <row r="1606">
          <cell r="M1606">
            <v>20345111.600000001</v>
          </cell>
        </row>
        <row r="1607">
          <cell r="M1607">
            <v>-19735948.399999999</v>
          </cell>
        </row>
        <row r="1608">
          <cell r="M1608">
            <v>-118805.39</v>
          </cell>
        </row>
        <row r="1609">
          <cell r="M1609">
            <v>-80149415.890000001</v>
          </cell>
        </row>
        <row r="1610">
          <cell r="M1610">
            <v>47431820.659999996</v>
          </cell>
        </row>
        <row r="1611">
          <cell r="M1611">
            <v>13347843.84</v>
          </cell>
        </row>
        <row r="1612">
          <cell r="M1612">
            <v>5339632.2</v>
          </cell>
        </row>
        <row r="1613">
          <cell r="M1613">
            <v>3959576</v>
          </cell>
        </row>
        <row r="1614">
          <cell r="M1614">
            <v>1011000</v>
          </cell>
        </row>
        <row r="1615">
          <cell r="M1615">
            <v>145064273.46000001</v>
          </cell>
        </row>
        <row r="1616">
          <cell r="M1616">
            <v>52100.56</v>
          </cell>
        </row>
        <row r="1617">
          <cell r="M1617">
            <v>40306922.880000003</v>
          </cell>
        </row>
        <row r="1618">
          <cell r="M1618">
            <v>37372664.399999999</v>
          </cell>
        </row>
        <row r="1619">
          <cell r="M1619">
            <v>4840038</v>
          </cell>
        </row>
        <row r="1620">
          <cell r="M1620">
            <v>37312980</v>
          </cell>
        </row>
        <row r="1621">
          <cell r="M1621">
            <v>60750.54</v>
          </cell>
        </row>
        <row r="1622">
          <cell r="M1622">
            <v>294372.42</v>
          </cell>
        </row>
        <row r="1623">
          <cell r="M1623">
            <v>389588.77</v>
          </cell>
        </row>
        <row r="1624">
          <cell r="M1624">
            <v>20798.310000000001</v>
          </cell>
        </row>
        <row r="1625">
          <cell r="M1625">
            <v>-212738</v>
          </cell>
        </row>
        <row r="1626">
          <cell r="M1626">
            <v>-338939.7</v>
          </cell>
        </row>
        <row r="1627">
          <cell r="M1627">
            <v>4441737.3</v>
          </cell>
        </row>
        <row r="1628">
          <cell r="M1628">
            <v>166961070.96000001</v>
          </cell>
        </row>
        <row r="1629">
          <cell r="M1629">
            <v>-83485500.299999997</v>
          </cell>
        </row>
        <row r="1630">
          <cell r="M1630">
            <v>-80671085.959999993</v>
          </cell>
        </row>
        <row r="1631">
          <cell r="M1631">
            <v>-31444228.370000001</v>
          </cell>
        </row>
        <row r="1632">
          <cell r="M1632">
            <v>-29058287.129999999</v>
          </cell>
        </row>
        <row r="1633">
          <cell r="M1633">
            <v>22957839.140000001</v>
          </cell>
        </row>
        <row r="1634">
          <cell r="M1634">
            <v>-40464957.700000003</v>
          </cell>
        </row>
        <row r="1635">
          <cell r="M1635">
            <v>-802635.01</v>
          </cell>
        </row>
        <row r="1636">
          <cell r="M1636">
            <v>-17749.189999999999</v>
          </cell>
        </row>
        <row r="1637">
          <cell r="M1637">
            <v>-35480832.380000003</v>
          </cell>
        </row>
        <row r="1638">
          <cell r="M1638">
            <v>-556174.93000000005</v>
          </cell>
        </row>
        <row r="1639">
          <cell r="M1639">
            <v>-17783840.449999999</v>
          </cell>
        </row>
        <row r="1640">
          <cell r="M1640">
            <v>-394705.66</v>
          </cell>
        </row>
        <row r="1641">
          <cell r="M1641">
            <v>-9688130.0999999996</v>
          </cell>
        </row>
        <row r="1642">
          <cell r="M1642">
            <v>-161469.26999999999</v>
          </cell>
        </row>
        <row r="1643">
          <cell r="M1643">
            <v>-161470.35</v>
          </cell>
        </row>
        <row r="1644">
          <cell r="M1644">
            <v>-161470.35</v>
          </cell>
        </row>
        <row r="1645">
          <cell r="M1645">
            <v>-731758.26</v>
          </cell>
        </row>
        <row r="1646">
          <cell r="M1646">
            <v>-7176393.2699999996</v>
          </cell>
        </row>
        <row r="1647">
          <cell r="M1647">
            <v>-2900560.99</v>
          </cell>
        </row>
        <row r="1648">
          <cell r="M1648">
            <v>-4987628.7</v>
          </cell>
        </row>
        <row r="1649">
          <cell r="M1649">
            <v>-13028302.76</v>
          </cell>
        </row>
        <row r="1650">
          <cell r="M1650">
            <v>-4325733.2699999996</v>
          </cell>
        </row>
        <row r="1651">
          <cell r="M1651">
            <v>-4164069.48</v>
          </cell>
        </row>
        <row r="1652">
          <cell r="M1652">
            <v>-1261341.51</v>
          </cell>
        </row>
        <row r="1653">
          <cell r="M1653">
            <v>-72076.600000000006</v>
          </cell>
        </row>
        <row r="1654">
          <cell r="M1654">
            <v>-7224337.3499999996</v>
          </cell>
        </row>
        <row r="1655">
          <cell r="M1655">
            <v>-16024475.289999999</v>
          </cell>
        </row>
        <row r="1656">
          <cell r="M1656">
            <v>-51222.36</v>
          </cell>
        </row>
        <row r="1657">
          <cell r="M1657">
            <v>-37183389.600000001</v>
          </cell>
        </row>
        <row r="1658">
          <cell r="M1658">
            <v>-4257812.4400000004</v>
          </cell>
        </row>
        <row r="1659">
          <cell r="M1659">
            <v>-4991489.16</v>
          </cell>
        </row>
        <row r="1660">
          <cell r="M1660">
            <v>-9035677.8499999996</v>
          </cell>
        </row>
        <row r="1661">
          <cell r="M1661">
            <v>-1077584.03</v>
          </cell>
        </row>
        <row r="1662">
          <cell r="M1662">
            <v>-102601369.92</v>
          </cell>
        </row>
        <row r="1663">
          <cell r="M1663">
            <v>-1280173.28</v>
          </cell>
        </row>
        <row r="1664">
          <cell r="M1664">
            <v>-1730034.94</v>
          </cell>
        </row>
        <row r="1665">
          <cell r="M1665">
            <v>-30348808.52</v>
          </cell>
        </row>
        <row r="1666">
          <cell r="M1666">
            <v>-28643922.5</v>
          </cell>
        </row>
        <row r="1667">
          <cell r="M1667">
            <v>-978.99</v>
          </cell>
        </row>
        <row r="1668">
          <cell r="M1668">
            <v>-67997571.439999998</v>
          </cell>
        </row>
        <row r="1669">
          <cell r="M1669">
            <v>-57463512.07</v>
          </cell>
        </row>
        <row r="1670">
          <cell r="M1670">
            <v>-58233670</v>
          </cell>
        </row>
        <row r="1671">
          <cell r="M1671">
            <v>-12468856</v>
          </cell>
        </row>
        <row r="1672">
          <cell r="M1672">
            <v>-1829769.41</v>
          </cell>
        </row>
        <row r="1673">
          <cell r="M1673">
            <v>-4007337.16</v>
          </cell>
        </row>
        <row r="1674">
          <cell r="M1674">
            <v>-1003950</v>
          </cell>
        </row>
        <row r="1675">
          <cell r="M1675">
            <v>-4355831.17</v>
          </cell>
        </row>
        <row r="1676">
          <cell r="M1676">
            <v>-54929573.039999999</v>
          </cell>
        </row>
        <row r="1677">
          <cell r="M1677">
            <v>-35266139.399999999</v>
          </cell>
        </row>
        <row r="1678">
          <cell r="M1678">
            <v>-3137941.62</v>
          </cell>
        </row>
        <row r="1679">
          <cell r="M1679">
            <v>-1579925.28</v>
          </cell>
        </row>
        <row r="1680">
          <cell r="M1680">
            <v>-131125694.16</v>
          </cell>
        </row>
        <row r="1681">
          <cell r="M1681">
            <v>-182086240.38</v>
          </cell>
        </row>
        <row r="1682">
          <cell r="M1682">
            <v>-97604545.530000001</v>
          </cell>
        </row>
        <row r="1683">
          <cell r="M1683">
            <v>-643547.12</v>
          </cell>
        </row>
        <row r="1684">
          <cell r="M1684">
            <v>-3130974</v>
          </cell>
        </row>
        <row r="1685">
          <cell r="M1685">
            <v>-11471234.699999999</v>
          </cell>
        </row>
        <row r="1686">
          <cell r="M1686">
            <v>-31658617.530000001</v>
          </cell>
        </row>
        <row r="1687">
          <cell r="M1687">
            <v>-5629428</v>
          </cell>
        </row>
        <row r="1688">
          <cell r="M1688">
            <v>-6713190.9000000004</v>
          </cell>
        </row>
        <row r="1689">
          <cell r="M1689">
            <v>-84074540.450000003</v>
          </cell>
        </row>
        <row r="1690">
          <cell r="M1690">
            <v>-807282.45</v>
          </cell>
        </row>
        <row r="1691">
          <cell r="M1691">
            <v>-7477984.7999999998</v>
          </cell>
        </row>
        <row r="1692">
          <cell r="M1692">
            <v>-5778442.7999999998</v>
          </cell>
        </row>
        <row r="1693">
          <cell r="M1693">
            <v>-7359167.2000000002</v>
          </cell>
        </row>
        <row r="1694">
          <cell r="M1694">
            <v>-5749143.4800000004</v>
          </cell>
        </row>
        <row r="1695">
          <cell r="M1695">
            <v>-18024734.710000001</v>
          </cell>
        </row>
        <row r="1696">
          <cell r="M1696">
            <v>-18700864.199999999</v>
          </cell>
        </row>
        <row r="1697">
          <cell r="M1697">
            <v>87089947.5</v>
          </cell>
        </row>
        <row r="1698">
          <cell r="M1698">
            <v>160635</v>
          </cell>
        </row>
        <row r="1699">
          <cell r="M1699">
            <v>-126405055.37</v>
          </cell>
        </row>
        <row r="1700">
          <cell r="M1700">
            <v>-135237985.30000001</v>
          </cell>
        </row>
        <row r="1701">
          <cell r="M1701">
            <v>-689118708.42000008</v>
          </cell>
        </row>
        <row r="1702">
          <cell r="M1702">
            <v>12592.44</v>
          </cell>
        </row>
        <row r="1703">
          <cell r="M1703">
            <v>12812.65</v>
          </cell>
        </row>
        <row r="1704">
          <cell r="M1704">
            <v>-25405.09</v>
          </cell>
        </row>
        <row r="1705">
          <cell r="M1705">
            <v>0</v>
          </cell>
        </row>
        <row r="1706">
          <cell r="M1706">
            <v>6005985</v>
          </cell>
        </row>
        <row r="1707">
          <cell r="M1707">
            <v>1196340</v>
          </cell>
        </row>
        <row r="1708">
          <cell r="M1708">
            <v>-18730096.550000001</v>
          </cell>
        </row>
        <row r="1709">
          <cell r="M1709">
            <v>-1058525.1399999999</v>
          </cell>
        </row>
        <row r="1710">
          <cell r="M1710">
            <v>11401920</v>
          </cell>
        </row>
        <row r="1711">
          <cell r="M1711">
            <v>-11359920.02</v>
          </cell>
        </row>
        <row r="1712">
          <cell r="M1712">
            <v>-4400032.6500000004</v>
          </cell>
        </row>
        <row r="1713">
          <cell r="M1713">
            <v>18833</v>
          </cell>
        </row>
        <row r="1714">
          <cell r="M1714">
            <v>18258000</v>
          </cell>
        </row>
        <row r="1715">
          <cell r="M1715">
            <v>30708600</v>
          </cell>
        </row>
        <row r="1716">
          <cell r="M1716">
            <v>2748717</v>
          </cell>
        </row>
        <row r="1717">
          <cell r="M1717">
            <v>-2593710</v>
          </cell>
        </row>
        <row r="1718">
          <cell r="M1718">
            <v>7347375</v>
          </cell>
        </row>
        <row r="1719">
          <cell r="M1719">
            <v>9801000</v>
          </cell>
        </row>
        <row r="1720">
          <cell r="M1720">
            <v>18956673</v>
          </cell>
        </row>
        <row r="1721">
          <cell r="M1721">
            <v>55086522.32</v>
          </cell>
        </row>
        <row r="1722">
          <cell r="M1722">
            <v>23463333.050000001</v>
          </cell>
        </row>
        <row r="1723">
          <cell r="M1723">
            <v>3910961.16</v>
          </cell>
        </row>
        <row r="1724">
          <cell r="M1724">
            <v>4282794.3</v>
          </cell>
        </row>
        <row r="1725">
          <cell r="M1725">
            <v>15169.2</v>
          </cell>
        </row>
        <row r="1726">
          <cell r="M1726">
            <v>81329.759999999995</v>
          </cell>
        </row>
        <row r="1727">
          <cell r="M1727">
            <v>52024.19</v>
          </cell>
        </row>
        <row r="1728">
          <cell r="M1728">
            <v>20619205.890000001</v>
          </cell>
        </row>
        <row r="1729">
          <cell r="M1729">
            <v>10350429</v>
          </cell>
        </row>
        <row r="1730">
          <cell r="M1730">
            <v>18145080.59</v>
          </cell>
        </row>
        <row r="1731">
          <cell r="M1731">
            <v>1012508</v>
          </cell>
        </row>
        <row r="1732">
          <cell r="M1732">
            <v>10677</v>
          </cell>
        </row>
        <row r="1733">
          <cell r="M1733">
            <v>127382.75</v>
          </cell>
        </row>
        <row r="1734">
          <cell r="M1734">
            <v>62555321.979999997</v>
          </cell>
        </row>
        <row r="1735">
          <cell r="M1735">
            <v>36588986.759999998</v>
          </cell>
        </row>
        <row r="1736">
          <cell r="M1736">
            <v>52840.38</v>
          </cell>
        </row>
        <row r="1737">
          <cell r="M1737">
            <v>52020.72</v>
          </cell>
        </row>
        <row r="1738">
          <cell r="M1738">
            <v>19877000</v>
          </cell>
        </row>
        <row r="1739">
          <cell r="M1739">
            <v>-18435355.329999998</v>
          </cell>
        </row>
        <row r="1740">
          <cell r="M1740">
            <v>-1226355</v>
          </cell>
        </row>
        <row r="1741">
          <cell r="M1741">
            <v>-24589923.800000001</v>
          </cell>
        </row>
        <row r="1742">
          <cell r="M1742">
            <v>-57737008.549999997</v>
          </cell>
        </row>
        <row r="1743">
          <cell r="M1743">
            <v>-36167911.219999999</v>
          </cell>
        </row>
        <row r="1744">
          <cell r="M1744">
            <v>-63014045.579999998</v>
          </cell>
        </row>
        <row r="1745">
          <cell r="M1745">
            <v>-3819380</v>
          </cell>
        </row>
        <row r="1746">
          <cell r="M1746">
            <v>-8573940</v>
          </cell>
        </row>
        <row r="1747">
          <cell r="M1747">
            <v>-31269535</v>
          </cell>
        </row>
        <row r="1748">
          <cell r="M1748">
            <v>-10214832</v>
          </cell>
        </row>
        <row r="1749">
          <cell r="M1749">
            <v>-30456000</v>
          </cell>
        </row>
        <row r="1750">
          <cell r="M1750">
            <v>-6325575</v>
          </cell>
        </row>
        <row r="1751">
          <cell r="M1751">
            <v>-7263000</v>
          </cell>
        </row>
        <row r="1752">
          <cell r="M1752">
            <v>-9684000</v>
          </cell>
        </row>
        <row r="1753">
          <cell r="M1753">
            <v>-18782118</v>
          </cell>
        </row>
        <row r="1754">
          <cell r="M1754">
            <v>15992.33</v>
          </cell>
        </row>
        <row r="1755">
          <cell r="M1755">
            <v>-2958241.4600000065</v>
          </cell>
        </row>
        <row r="1756">
          <cell r="M1756">
            <v>-240222.32</v>
          </cell>
        </row>
        <row r="1757">
          <cell r="M1757">
            <v>-240222.32</v>
          </cell>
        </row>
        <row r="1758">
          <cell r="M1758">
            <v>-367731.84</v>
          </cell>
        </row>
        <row r="1759">
          <cell r="M1759">
            <v>8582941.9000000004</v>
          </cell>
        </row>
        <row r="1760">
          <cell r="M1760">
            <v>-462035</v>
          </cell>
        </row>
        <row r="1761">
          <cell r="M1761">
            <v>2071035.4</v>
          </cell>
        </row>
        <row r="1762">
          <cell r="M1762">
            <v>-1873419</v>
          </cell>
        </row>
        <row r="1763">
          <cell r="M1763">
            <v>-8036258.1100000003</v>
          </cell>
        </row>
        <row r="1764">
          <cell r="M1764">
            <v>-85466.649999999441</v>
          </cell>
        </row>
        <row r="1765">
          <cell r="M1765">
            <v>-68011758.329999998</v>
          </cell>
        </row>
        <row r="1766">
          <cell r="M1766">
            <v>-42876413.57</v>
          </cell>
        </row>
        <row r="1767">
          <cell r="M1767">
            <v>-4963473.67</v>
          </cell>
        </row>
        <row r="1768">
          <cell r="M1768">
            <v>-52408392.719999999</v>
          </cell>
        </row>
        <row r="1769">
          <cell r="M1769">
            <v>-8180782.0499999998</v>
          </cell>
        </row>
        <row r="1770">
          <cell r="M1770">
            <v>-4157419.54</v>
          </cell>
        </row>
        <row r="1771">
          <cell r="M1771">
            <v>89366726.040000007</v>
          </cell>
        </row>
        <row r="1772">
          <cell r="M1772">
            <v>1813114.8799999999</v>
          </cell>
        </row>
        <row r="1773">
          <cell r="M1773">
            <v>7772327.8300000001</v>
          </cell>
        </row>
        <row r="1774">
          <cell r="M1774">
            <v>71772943.400000006</v>
          </cell>
        </row>
        <row r="1775">
          <cell r="M1775">
            <v>236571499.09</v>
          </cell>
        </row>
        <row r="1776">
          <cell r="M1776">
            <v>32325678.350000001</v>
          </cell>
        </row>
        <row r="1777">
          <cell r="M1777">
            <v>84332776.209999993</v>
          </cell>
        </row>
        <row r="1778">
          <cell r="M1778">
            <v>25585548.649999999</v>
          </cell>
        </row>
        <row r="1779">
          <cell r="M1779">
            <v>646337.5</v>
          </cell>
        </row>
        <row r="1780">
          <cell r="M1780">
            <v>2770672.98</v>
          </cell>
        </row>
        <row r="1781">
          <cell r="M1781">
            <v>387387</v>
          </cell>
        </row>
        <row r="1782">
          <cell r="M1782">
            <v>1089728.6399999999</v>
          </cell>
        </row>
        <row r="1783">
          <cell r="M1783">
            <v>90020.76</v>
          </cell>
        </row>
        <row r="1784">
          <cell r="M1784">
            <v>68708791.049999997</v>
          </cell>
        </row>
        <row r="1785">
          <cell r="M1785">
            <v>11238780.460000001</v>
          </cell>
        </row>
        <row r="1786">
          <cell r="M1786">
            <v>15755.28</v>
          </cell>
        </row>
        <row r="1787">
          <cell r="M1787">
            <v>334883.38</v>
          </cell>
        </row>
        <row r="1788">
          <cell r="M1788">
            <v>265981576.13</v>
          </cell>
        </row>
        <row r="1789">
          <cell r="M1789">
            <v>12485.34</v>
          </cell>
        </row>
        <row r="1790">
          <cell r="M1790">
            <v>8648569.9900000002</v>
          </cell>
        </row>
        <row r="1791">
          <cell r="M1791">
            <v>5798657.9299999997</v>
          </cell>
        </row>
        <row r="1792">
          <cell r="M1792">
            <v>869948.86</v>
          </cell>
        </row>
        <row r="1793">
          <cell r="M1793">
            <v>315025.23</v>
          </cell>
        </row>
        <row r="1794">
          <cell r="M1794">
            <v>-1066522.71</v>
          </cell>
        </row>
        <row r="1795">
          <cell r="M1795">
            <v>-8435199.25</v>
          </cell>
        </row>
        <row r="1796">
          <cell r="M1796">
            <v>-17927395.559999999</v>
          </cell>
        </row>
        <row r="1797">
          <cell r="M1797">
            <v>-302437.90999999997</v>
          </cell>
        </row>
        <row r="1798">
          <cell r="M1798">
            <v>-4017324.5</v>
          </cell>
        </row>
        <row r="1799">
          <cell r="M1799">
            <v>-2792927.16</v>
          </cell>
        </row>
        <row r="1800">
          <cell r="M1800">
            <v>-59746099.689999998</v>
          </cell>
        </row>
        <row r="1801">
          <cell r="M1801">
            <v>-36996318</v>
          </cell>
        </row>
        <row r="1802">
          <cell r="M1802">
            <v>-4620482.8600000003</v>
          </cell>
        </row>
        <row r="1803">
          <cell r="M1803">
            <v>-2752470.11</v>
          </cell>
        </row>
        <row r="1804">
          <cell r="M1804">
            <v>-1153790.55</v>
          </cell>
        </row>
        <row r="1805">
          <cell r="M1805">
            <v>-14789853.119999999</v>
          </cell>
        </row>
        <row r="1806">
          <cell r="M1806">
            <v>-506783.2</v>
          </cell>
        </row>
        <row r="1807">
          <cell r="M1807">
            <v>-93803792.069999993</v>
          </cell>
        </row>
        <row r="1808">
          <cell r="M1808">
            <v>-23203513.890000001</v>
          </cell>
        </row>
        <row r="1809">
          <cell r="M1809">
            <v>-66101503.43</v>
          </cell>
        </row>
        <row r="1810">
          <cell r="M1810">
            <v>-316901866.18000001</v>
          </cell>
        </row>
        <row r="1811">
          <cell r="M1811">
            <v>-19151470.25</v>
          </cell>
        </row>
        <row r="1812">
          <cell r="M1812">
            <v>-491029.9</v>
          </cell>
        </row>
        <row r="1813">
          <cell r="M1813">
            <v>61090214.759999909</v>
          </cell>
        </row>
        <row r="1814">
          <cell r="M1814">
            <v>-30100000</v>
          </cell>
        </row>
        <row r="1815">
          <cell r="M1815">
            <v>-15022000</v>
          </cell>
        </row>
        <row r="1816">
          <cell r="M1816">
            <v>-15022000</v>
          </cell>
        </row>
        <row r="1817">
          <cell r="M1817">
            <v>-45150000</v>
          </cell>
        </row>
        <row r="1818">
          <cell r="M1818">
            <v>13721400</v>
          </cell>
        </row>
        <row r="1819">
          <cell r="M1819">
            <v>-15022000</v>
          </cell>
        </row>
        <row r="1820">
          <cell r="M1820">
            <v>41164200</v>
          </cell>
        </row>
        <row r="1821">
          <cell r="M1821">
            <v>-45066000</v>
          </cell>
        </row>
        <row r="1822">
          <cell r="M1822">
            <v>-110496400</v>
          </cell>
        </row>
        <row r="1823">
          <cell r="M1823">
            <v>24903.599999999999</v>
          </cell>
        </row>
        <row r="1824">
          <cell r="M1824">
            <v>16917.400000000001</v>
          </cell>
        </row>
        <row r="1825">
          <cell r="M1825">
            <v>6573768.7800000003</v>
          </cell>
        </row>
        <row r="1826">
          <cell r="M1826">
            <v>3793609.14</v>
          </cell>
        </row>
        <row r="1827">
          <cell r="M1827">
            <v>900</v>
          </cell>
        </row>
        <row r="1828">
          <cell r="M1828">
            <v>5150</v>
          </cell>
        </row>
        <row r="1829">
          <cell r="M1829">
            <v>5150</v>
          </cell>
        </row>
        <row r="1830">
          <cell r="M1830">
            <v>5671.65</v>
          </cell>
        </row>
        <row r="1831">
          <cell r="M1831">
            <v>5671.65</v>
          </cell>
        </row>
        <row r="1832">
          <cell r="M1832">
            <v>5671.65</v>
          </cell>
        </row>
        <row r="1833">
          <cell r="M1833">
            <v>5671.65</v>
          </cell>
        </row>
        <row r="1834">
          <cell r="M1834">
            <v>8072023.0199999996</v>
          </cell>
        </row>
        <row r="1835">
          <cell r="M1835">
            <v>-2492754</v>
          </cell>
        </row>
        <row r="1836">
          <cell r="M1836">
            <v>-2492754</v>
          </cell>
        </row>
        <row r="1837">
          <cell r="M1837">
            <v>-2492754</v>
          </cell>
        </row>
        <row r="1838">
          <cell r="M1838">
            <v>-2492754</v>
          </cell>
        </row>
        <row r="1839">
          <cell r="M1839">
            <v>1911025.95</v>
          </cell>
        </row>
        <row r="1840">
          <cell r="M1840">
            <v>1911025.95</v>
          </cell>
        </row>
        <row r="1841">
          <cell r="M1841">
            <v>10255.709999999999</v>
          </cell>
        </row>
        <row r="1842">
          <cell r="M1842">
            <v>6880593.4000000004</v>
          </cell>
        </row>
        <row r="1843">
          <cell r="M1843">
            <v>10255.709999999999</v>
          </cell>
        </row>
        <row r="1844">
          <cell r="M1844">
            <v>6918841</v>
          </cell>
        </row>
        <row r="1845">
          <cell r="M1845">
            <v>-6852695</v>
          </cell>
        </row>
        <row r="1846">
          <cell r="M1846">
            <v>15898.09</v>
          </cell>
        </row>
        <row r="1847">
          <cell r="M1847">
            <v>10238010</v>
          </cell>
        </row>
        <row r="1848">
          <cell r="M1848">
            <v>2427900</v>
          </cell>
        </row>
        <row r="1849">
          <cell r="M1849">
            <v>8053981.5999999996</v>
          </cell>
        </row>
        <row r="1850">
          <cell r="M1850">
            <v>4037961.51</v>
          </cell>
        </row>
        <row r="1851">
          <cell r="M1851">
            <v>8072023.0199999996</v>
          </cell>
        </row>
        <row r="1852">
          <cell r="M1852">
            <v>3886121.87</v>
          </cell>
        </row>
        <row r="1853">
          <cell r="M1853">
            <v>3082748.38</v>
          </cell>
        </row>
        <row r="1854">
          <cell r="M1854">
            <v>367737.97</v>
          </cell>
        </row>
        <row r="1855">
          <cell r="M1855">
            <v>7887708.8200000003</v>
          </cell>
        </row>
        <row r="1856">
          <cell r="M1856">
            <v>7260635.1200000001</v>
          </cell>
        </row>
        <row r="1857">
          <cell r="M1857">
            <v>5890905.25</v>
          </cell>
        </row>
        <row r="1858">
          <cell r="M1858">
            <v>14403.9</v>
          </cell>
        </row>
        <row r="1859">
          <cell r="M1859">
            <v>5150</v>
          </cell>
        </row>
        <row r="1860">
          <cell r="M1860">
            <v>5671.65</v>
          </cell>
        </row>
        <row r="1861">
          <cell r="M1861">
            <v>4650</v>
          </cell>
        </row>
        <row r="1862">
          <cell r="M1862">
            <v>5150</v>
          </cell>
        </row>
        <row r="1863">
          <cell r="M1863">
            <v>5671.65</v>
          </cell>
        </row>
        <row r="1864">
          <cell r="M1864">
            <v>5150</v>
          </cell>
        </row>
        <row r="1865">
          <cell r="M1865">
            <v>5671.65</v>
          </cell>
        </row>
        <row r="1866">
          <cell r="M1866">
            <v>5671.65</v>
          </cell>
        </row>
        <row r="1867">
          <cell r="M1867">
            <v>19738.93</v>
          </cell>
        </row>
        <row r="1868">
          <cell r="M1868">
            <v>1183303</v>
          </cell>
        </row>
        <row r="1869">
          <cell r="M1869">
            <v>4974661.8499999996</v>
          </cell>
        </row>
        <row r="1870">
          <cell r="M1870">
            <v>-1180300</v>
          </cell>
        </row>
        <row r="1871">
          <cell r="M1871">
            <v>-2490433</v>
          </cell>
        </row>
        <row r="1872">
          <cell r="M1872">
            <v>-2490433</v>
          </cell>
        </row>
        <row r="1873">
          <cell r="M1873">
            <v>-2490433</v>
          </cell>
        </row>
        <row r="1874">
          <cell r="M1874">
            <v>-2490433</v>
          </cell>
        </row>
        <row r="1875">
          <cell r="M1875">
            <v>-1970135.3</v>
          </cell>
        </row>
        <row r="1876">
          <cell r="M1876">
            <v>-1970135.3</v>
          </cell>
        </row>
        <row r="1877">
          <cell r="M1877">
            <v>-1970135.3</v>
          </cell>
        </row>
        <row r="1878">
          <cell r="M1878">
            <v>-1970135.3</v>
          </cell>
        </row>
        <row r="1879">
          <cell r="M1879">
            <v>-9961732</v>
          </cell>
        </row>
        <row r="1880">
          <cell r="M1880">
            <v>-2360600</v>
          </cell>
        </row>
        <row r="1881">
          <cell r="M1881">
            <v>-3882513.58</v>
          </cell>
        </row>
        <row r="1882">
          <cell r="M1882">
            <v>-3882513.58</v>
          </cell>
        </row>
        <row r="1883">
          <cell r="M1883">
            <v>-3882513.58</v>
          </cell>
        </row>
        <row r="1884">
          <cell r="M1884">
            <v>-8024823.6200000001</v>
          </cell>
        </row>
        <row r="1885">
          <cell r="M1885">
            <v>-4012411.81</v>
          </cell>
        </row>
        <row r="1886">
          <cell r="M1886">
            <v>-3886121.87</v>
          </cell>
        </row>
        <row r="1887">
          <cell r="M1887">
            <v>-3886121.87</v>
          </cell>
        </row>
        <row r="1888">
          <cell r="M1888">
            <v>-64.44</v>
          </cell>
        </row>
        <row r="1889">
          <cell r="M1889">
            <v>-7743377.46</v>
          </cell>
        </row>
        <row r="1890">
          <cell r="M1890">
            <v>-3088489.07</v>
          </cell>
        </row>
        <row r="1891">
          <cell r="M1891">
            <v>13156065.090000033</v>
          </cell>
        </row>
        <row r="1892">
          <cell r="M1892">
            <v>-1650000</v>
          </cell>
        </row>
        <row r="1893">
          <cell r="M1893">
            <v>-1650000</v>
          </cell>
        </row>
        <row r="1894">
          <cell r="M1894">
            <v>-94665.95</v>
          </cell>
        </row>
        <row r="1895">
          <cell r="M1895">
            <v>25428140.100000001</v>
          </cell>
        </row>
        <row r="1896">
          <cell r="M1896">
            <v>-649224.15</v>
          </cell>
        </row>
        <row r="1897">
          <cell r="M1897">
            <v>-810000</v>
          </cell>
        </row>
        <row r="1898">
          <cell r="M1898">
            <v>-23918750</v>
          </cell>
        </row>
        <row r="1899">
          <cell r="M1899">
            <v>-44499.999999996275</v>
          </cell>
        </row>
        <row r="1900">
          <cell r="M1900">
            <v>-4311965.74</v>
          </cell>
        </row>
        <row r="1901">
          <cell r="M1901">
            <v>-97091225.519999996</v>
          </cell>
        </row>
        <row r="1902">
          <cell r="M1902">
            <v>-35477046.350000001</v>
          </cell>
        </row>
        <row r="1903">
          <cell r="M1903">
            <v>-63750567.409999996</v>
          </cell>
        </row>
        <row r="1904">
          <cell r="M1904">
            <v>-6656771</v>
          </cell>
        </row>
        <row r="1905">
          <cell r="M1905">
            <v>-5725347.0099999998</v>
          </cell>
        </row>
        <row r="1906">
          <cell r="M1906">
            <v>-145233484.47999999</v>
          </cell>
        </row>
        <row r="1907">
          <cell r="M1907">
            <v>-19001760.399999999</v>
          </cell>
        </row>
        <row r="1908">
          <cell r="M1908">
            <v>-83476688.099999994</v>
          </cell>
        </row>
        <row r="1909">
          <cell r="M1909">
            <v>-16631377.08</v>
          </cell>
        </row>
        <row r="1910">
          <cell r="M1910">
            <v>-20432502.210000001</v>
          </cell>
        </row>
        <row r="1911">
          <cell r="M1911">
            <v>-1997928.84</v>
          </cell>
        </row>
        <row r="1912">
          <cell r="M1912">
            <v>-9651379.75</v>
          </cell>
        </row>
        <row r="1913">
          <cell r="M1913">
            <v>-14618846.369999999</v>
          </cell>
        </row>
        <row r="1914">
          <cell r="M1914">
            <v>-10716792.689999999</v>
          </cell>
        </row>
        <row r="1915">
          <cell r="M1915">
            <v>-3948291.82</v>
          </cell>
        </row>
        <row r="1916">
          <cell r="M1916">
            <v>-6454553.3600000003</v>
          </cell>
        </row>
        <row r="1917">
          <cell r="M1917">
            <v>-11833200.66</v>
          </cell>
        </row>
        <row r="1918">
          <cell r="M1918">
            <v>-21567614.280000001</v>
          </cell>
        </row>
        <row r="1919">
          <cell r="M1919">
            <v>-2330916.98</v>
          </cell>
        </row>
        <row r="1920">
          <cell r="M1920">
            <v>312455</v>
          </cell>
        </row>
        <row r="1921">
          <cell r="M1921">
            <v>5577602.7400000002</v>
          </cell>
        </row>
        <row r="1922">
          <cell r="M1922">
            <v>2594458.19</v>
          </cell>
        </row>
        <row r="1923">
          <cell r="M1923">
            <v>3761122.9</v>
          </cell>
        </row>
        <row r="1924">
          <cell r="M1924">
            <v>213570151.53</v>
          </cell>
        </row>
        <row r="1925">
          <cell r="M1925">
            <v>1901662.28</v>
          </cell>
        </row>
        <row r="1926">
          <cell r="M1926">
            <v>41968965.75</v>
          </cell>
        </row>
        <row r="1927">
          <cell r="M1927">
            <v>-41968965.75</v>
          </cell>
        </row>
        <row r="1928">
          <cell r="M1928">
            <v>10580657.050000001</v>
          </cell>
        </row>
        <row r="1929">
          <cell r="M1929">
            <v>56867497.420000002</v>
          </cell>
        </row>
        <row r="1930">
          <cell r="M1930">
            <v>33695554.079999998</v>
          </cell>
        </row>
        <row r="1931">
          <cell r="M1931">
            <v>1092873.49</v>
          </cell>
        </row>
        <row r="1932">
          <cell r="M1932">
            <v>3025380.69</v>
          </cell>
        </row>
        <row r="1933">
          <cell r="M1933">
            <v>25417.89</v>
          </cell>
        </row>
        <row r="1934">
          <cell r="M1934">
            <v>19313940.73</v>
          </cell>
        </row>
        <row r="1935">
          <cell r="M1935">
            <v>1146358</v>
          </cell>
        </row>
        <row r="1936">
          <cell r="M1936">
            <v>459013.6</v>
          </cell>
        </row>
        <row r="1937">
          <cell r="M1937">
            <v>378024.77</v>
          </cell>
        </row>
        <row r="1938">
          <cell r="M1938">
            <v>379954.01</v>
          </cell>
        </row>
        <row r="1939">
          <cell r="M1939">
            <v>5486964.9500000002</v>
          </cell>
        </row>
        <row r="1940">
          <cell r="M1940">
            <v>3002082.77</v>
          </cell>
        </row>
        <row r="1941">
          <cell r="M1941">
            <v>2645552.67</v>
          </cell>
        </row>
        <row r="1942">
          <cell r="M1942">
            <v>772992.14</v>
          </cell>
        </row>
        <row r="1943">
          <cell r="M1943">
            <v>5734733.7999999998</v>
          </cell>
        </row>
        <row r="1944">
          <cell r="M1944">
            <v>33861302.549999997</v>
          </cell>
        </row>
        <row r="1945">
          <cell r="M1945">
            <v>1089859.45</v>
          </cell>
        </row>
        <row r="1946">
          <cell r="M1946">
            <v>43397.56</v>
          </cell>
        </row>
        <row r="1947">
          <cell r="M1947">
            <v>19295755.16</v>
          </cell>
        </row>
        <row r="1948">
          <cell r="M1948">
            <v>33572584.399999999</v>
          </cell>
        </row>
        <row r="1949">
          <cell r="M1949">
            <v>16334.54</v>
          </cell>
        </row>
        <row r="1950">
          <cell r="M1950">
            <v>5792849.2199999997</v>
          </cell>
        </row>
        <row r="1951">
          <cell r="M1951">
            <v>104567706.3</v>
          </cell>
        </row>
        <row r="1952">
          <cell r="M1952">
            <v>13883918.689999999</v>
          </cell>
        </row>
        <row r="1953">
          <cell r="M1953">
            <v>181930321.56999999</v>
          </cell>
        </row>
        <row r="1954">
          <cell r="M1954">
            <v>126953942.62</v>
          </cell>
        </row>
        <row r="1955">
          <cell r="M1955">
            <v>253535236.31</v>
          </cell>
        </row>
        <row r="1956">
          <cell r="M1956">
            <v>375362188.20999998</v>
          </cell>
        </row>
        <row r="1957">
          <cell r="M1957">
            <v>-249384</v>
          </cell>
        </row>
        <row r="1958">
          <cell r="M1958">
            <v>-6083847.3799999999</v>
          </cell>
        </row>
        <row r="1959">
          <cell r="M1959">
            <v>-71003318.849999994</v>
          </cell>
        </row>
        <row r="1960">
          <cell r="M1960">
            <v>-87270604.439999998</v>
          </cell>
        </row>
        <row r="1961">
          <cell r="M1961">
            <v>-21283099.399999999</v>
          </cell>
        </row>
        <row r="1962">
          <cell r="M1962">
            <v>-2299030.16</v>
          </cell>
        </row>
        <row r="1963">
          <cell r="M1963">
            <v>-1065953.95</v>
          </cell>
        </row>
        <row r="1964">
          <cell r="M1964">
            <v>-29276221.140000001</v>
          </cell>
        </row>
        <row r="1965">
          <cell r="M1965">
            <v>-9439062.9900000002</v>
          </cell>
        </row>
        <row r="1966">
          <cell r="M1966">
            <v>-104130977.09</v>
          </cell>
        </row>
        <row r="1967">
          <cell r="M1967">
            <v>-262019046.93000001</v>
          </cell>
        </row>
        <row r="1968">
          <cell r="M1968">
            <v>-15168066.23</v>
          </cell>
        </row>
        <row r="1969">
          <cell r="M1969">
            <v>-193129456.19</v>
          </cell>
        </row>
        <row r="1970">
          <cell r="M1970">
            <v>-10746645.300000001</v>
          </cell>
        </row>
        <row r="1971">
          <cell r="M1971">
            <v>-226388343.50999999</v>
          </cell>
        </row>
        <row r="1972">
          <cell r="M1972">
            <v>557446.77</v>
          </cell>
        </row>
        <row r="1973">
          <cell r="M1973">
            <v>-14679000</v>
          </cell>
        </row>
        <row r="1974">
          <cell r="M1974">
            <v>7585416.7199999997</v>
          </cell>
        </row>
        <row r="1975">
          <cell r="M1975">
            <v>2663108.86</v>
          </cell>
        </row>
        <row r="1976">
          <cell r="M1976">
            <v>-102104497.98000009</v>
          </cell>
        </row>
        <row r="1977">
          <cell r="M1977">
            <v>5674844.1600000001</v>
          </cell>
        </row>
        <row r="1978">
          <cell r="M1978">
            <v>-326.47000000000003</v>
          </cell>
        </row>
        <row r="1979">
          <cell r="M1979">
            <v>5674517.6900000004</v>
          </cell>
        </row>
        <row r="1980">
          <cell r="M1980">
            <v>1063260</v>
          </cell>
        </row>
        <row r="1981">
          <cell r="M1981">
            <v>9189.08</v>
          </cell>
        </row>
        <row r="1982">
          <cell r="M1982">
            <v>372879.71</v>
          </cell>
        </row>
        <row r="1983">
          <cell r="M1983">
            <v>388500</v>
          </cell>
        </row>
        <row r="1984">
          <cell r="M1984">
            <v>9215025</v>
          </cell>
        </row>
        <row r="1985">
          <cell r="M1985">
            <v>253308</v>
          </cell>
        </row>
        <row r="1986">
          <cell r="M1986">
            <v>3652548.75</v>
          </cell>
        </row>
        <row r="1987">
          <cell r="M1987">
            <v>14429160</v>
          </cell>
        </row>
        <row r="1988">
          <cell r="M1988">
            <v>1959300</v>
          </cell>
        </row>
        <row r="1989">
          <cell r="M1989">
            <v>3453266.25</v>
          </cell>
        </row>
        <row r="1990">
          <cell r="M1990">
            <v>32377603.5</v>
          </cell>
        </row>
        <row r="1991">
          <cell r="M1991">
            <v>49705771.5</v>
          </cell>
        </row>
        <row r="1992">
          <cell r="M1992">
            <v>-54467910</v>
          </cell>
        </row>
        <row r="1993">
          <cell r="M1993">
            <v>-40043750</v>
          </cell>
        </row>
        <row r="1994">
          <cell r="M1994">
            <v>6165836.8499999996</v>
          </cell>
        </row>
        <row r="1995">
          <cell r="M1995">
            <v>4893794.58</v>
          </cell>
        </row>
        <row r="1996">
          <cell r="M1996">
            <v>55675072.259999998</v>
          </cell>
        </row>
        <row r="1997">
          <cell r="M1997">
            <v>3802513.92</v>
          </cell>
        </row>
        <row r="1998">
          <cell r="M1998">
            <v>4150</v>
          </cell>
        </row>
        <row r="1999">
          <cell r="M1999">
            <v>1500</v>
          </cell>
        </row>
        <row r="2000">
          <cell r="M2000">
            <v>5150</v>
          </cell>
        </row>
        <row r="2001">
          <cell r="M2001">
            <v>80285.14</v>
          </cell>
        </row>
        <row r="2002">
          <cell r="M2002">
            <v>78859.09</v>
          </cell>
        </row>
        <row r="2003">
          <cell r="M2003">
            <v>-388500</v>
          </cell>
        </row>
        <row r="2004">
          <cell r="M2004">
            <v>1419873.63</v>
          </cell>
        </row>
        <row r="2005">
          <cell r="M2005">
            <v>-2154000</v>
          </cell>
        </row>
        <row r="2006">
          <cell r="M2006">
            <v>-5569128</v>
          </cell>
        </row>
        <row r="2007">
          <cell r="M2007">
            <v>-24088838.399999999</v>
          </cell>
        </row>
        <row r="2008">
          <cell r="M2008">
            <v>-3706852.5</v>
          </cell>
        </row>
        <row r="2009">
          <cell r="M2009">
            <v>-17095954.5</v>
          </cell>
        </row>
        <row r="2010">
          <cell r="M2010">
            <v>-368642.28</v>
          </cell>
        </row>
        <row r="2011">
          <cell r="M2011">
            <v>-3798411.36</v>
          </cell>
        </row>
        <row r="2012">
          <cell r="M2012">
            <v>-8980537.5</v>
          </cell>
        </row>
        <row r="2013">
          <cell r="M2013">
            <v>-151525</v>
          </cell>
        </row>
        <row r="2014">
          <cell r="M2014">
            <v>-1071675</v>
          </cell>
        </row>
        <row r="2015">
          <cell r="M2015">
            <v>-253080</v>
          </cell>
        </row>
        <row r="2016">
          <cell r="M2016">
            <v>-3796425</v>
          </cell>
        </row>
        <row r="2017">
          <cell r="M2017">
            <v>-4104950</v>
          </cell>
        </row>
        <row r="2018">
          <cell r="M2018">
            <v>-16129250</v>
          </cell>
        </row>
        <row r="2019">
          <cell r="M2019">
            <v>-35128710</v>
          </cell>
        </row>
        <row r="2020">
          <cell r="M2020">
            <v>-4300000</v>
          </cell>
        </row>
        <row r="2021">
          <cell r="M2021">
            <v>-7578750</v>
          </cell>
        </row>
        <row r="2022">
          <cell r="M2022">
            <v>-7971531.5999999996</v>
          </cell>
        </row>
        <row r="2023">
          <cell r="M2023">
            <v>-1251667.2</v>
          </cell>
        </row>
        <row r="2024">
          <cell r="M2024">
            <v>38468925</v>
          </cell>
        </row>
        <row r="2025">
          <cell r="M2025">
            <v>-42154500</v>
          </cell>
        </row>
        <row r="2026">
          <cell r="M2026">
            <v>3949803</v>
          </cell>
        </row>
        <row r="2027">
          <cell r="M2027">
            <v>-4324190</v>
          </cell>
        </row>
        <row r="2028">
          <cell r="M2028">
            <v>-57453203.080000013</v>
          </cell>
        </row>
        <row r="2029">
          <cell r="M2029">
            <v>1674179.9</v>
          </cell>
        </row>
        <row r="2030">
          <cell r="M2030">
            <v>5438.16</v>
          </cell>
        </row>
        <row r="2031">
          <cell r="M2031">
            <v>2976900</v>
          </cell>
        </row>
        <row r="2032">
          <cell r="M2032">
            <v>9887454.3800000008</v>
          </cell>
        </row>
        <row r="2033">
          <cell r="M2033">
            <v>2400</v>
          </cell>
        </row>
        <row r="2034">
          <cell r="M2034">
            <v>34034</v>
          </cell>
        </row>
        <row r="2035">
          <cell r="M2035">
            <v>4150</v>
          </cell>
        </row>
        <row r="2036">
          <cell r="M2036">
            <v>-2437691.2000000002</v>
          </cell>
        </row>
        <row r="2037">
          <cell r="M2037">
            <v>-2400106.5</v>
          </cell>
        </row>
        <row r="2038">
          <cell r="M2038">
            <v>38339.379999999997</v>
          </cell>
        </row>
        <row r="2039">
          <cell r="M2039">
            <v>9785098.1200000029</v>
          </cell>
        </row>
        <row r="2040">
          <cell r="M2040">
            <v>-313230</v>
          </cell>
        </row>
        <row r="2041">
          <cell r="M2041">
            <v>-313230</v>
          </cell>
        </row>
        <row r="2042">
          <cell r="M2042">
            <v>-1431202.5</v>
          </cell>
        </row>
        <row r="2043">
          <cell r="M2043">
            <v>-1431202.5</v>
          </cell>
        </row>
        <row r="2044">
          <cell r="M2044">
            <v>-356327.29</v>
          </cell>
        </row>
        <row r="2045">
          <cell r="M2045">
            <v>-2117330.58</v>
          </cell>
        </row>
        <row r="2046">
          <cell r="M2046">
            <v>-4827853.8</v>
          </cell>
        </row>
        <row r="2047">
          <cell r="M2047">
            <v>918808.89</v>
          </cell>
        </row>
        <row r="2048">
          <cell r="M2048">
            <v>832943.16</v>
          </cell>
        </row>
        <row r="2049">
          <cell r="M2049">
            <v>421903.82</v>
          </cell>
        </row>
        <row r="2050">
          <cell r="M2050">
            <v>369474.85</v>
          </cell>
        </row>
        <row r="2051">
          <cell r="M2051">
            <v>368676</v>
          </cell>
        </row>
        <row r="2052">
          <cell r="M2052">
            <v>391777</v>
          </cell>
        </row>
        <row r="2053">
          <cell r="M2053">
            <v>73980.740000000005</v>
          </cell>
        </row>
        <row r="2054">
          <cell r="M2054">
            <v>1764238.18</v>
          </cell>
        </row>
        <row r="2055">
          <cell r="M2055">
            <v>438567</v>
          </cell>
        </row>
        <row r="2056">
          <cell r="M2056">
            <v>356338.08</v>
          </cell>
        </row>
        <row r="2057">
          <cell r="M2057">
            <v>375665.67</v>
          </cell>
        </row>
        <row r="2058">
          <cell r="M2058">
            <v>332919.71999999997</v>
          </cell>
        </row>
        <row r="2059">
          <cell r="M2059">
            <v>577766.81999999995</v>
          </cell>
        </row>
        <row r="2060">
          <cell r="M2060">
            <v>118048.65</v>
          </cell>
        </row>
        <row r="2061">
          <cell r="M2061">
            <v>716597.89</v>
          </cell>
        </row>
        <row r="2062">
          <cell r="M2062">
            <v>247115.62</v>
          </cell>
        </row>
        <row r="2063">
          <cell r="M2063">
            <v>260996.96</v>
          </cell>
        </row>
        <row r="2064">
          <cell r="M2064">
            <v>141753.19</v>
          </cell>
        </row>
        <row r="2065">
          <cell r="M2065">
            <v>269334.53000000003</v>
          </cell>
        </row>
        <row r="2066">
          <cell r="M2066">
            <v>-23434.68</v>
          </cell>
        </row>
        <row r="2067">
          <cell r="M2067">
            <v>-272541.53000000003</v>
          </cell>
        </row>
        <row r="2068">
          <cell r="M2068">
            <v>1379418.8899999997</v>
          </cell>
        </row>
        <row r="2069">
          <cell r="M2069">
            <v>109450.37</v>
          </cell>
        </row>
        <row r="2070">
          <cell r="M2070">
            <v>-109450.37</v>
          </cell>
        </row>
        <row r="2071">
          <cell r="M2071">
            <v>0</v>
          </cell>
        </row>
        <row r="2072">
          <cell r="M2072">
            <v>86915025.969999999</v>
          </cell>
        </row>
        <row r="2073">
          <cell r="M2073">
            <v>-23959042.329999998</v>
          </cell>
        </row>
        <row r="2074">
          <cell r="M2074">
            <v>-4596031.53</v>
          </cell>
        </row>
        <row r="2075">
          <cell r="M2075">
            <v>-5021830.25</v>
          </cell>
        </row>
        <row r="2076">
          <cell r="M2076">
            <v>-3277525.8</v>
          </cell>
        </row>
        <row r="2077">
          <cell r="M2077">
            <v>90220848.060000002</v>
          </cell>
        </row>
        <row r="2078">
          <cell r="M2078">
            <v>42380159.159999996</v>
          </cell>
        </row>
        <row r="2079">
          <cell r="M2079">
            <v>56897.51</v>
          </cell>
        </row>
        <row r="2080">
          <cell r="M2080">
            <v>36956.92</v>
          </cell>
        </row>
        <row r="2081">
          <cell r="M2081">
            <v>28441396.32</v>
          </cell>
        </row>
        <row r="2082">
          <cell r="M2082">
            <v>8869.75</v>
          </cell>
        </row>
        <row r="2083">
          <cell r="M2083">
            <v>225675.25</v>
          </cell>
        </row>
        <row r="2084">
          <cell r="M2084">
            <v>113075.13</v>
          </cell>
        </row>
        <row r="2085">
          <cell r="M2085">
            <v>114311.15</v>
          </cell>
        </row>
        <row r="2086">
          <cell r="M2086">
            <v>8865</v>
          </cell>
        </row>
        <row r="2087">
          <cell r="M2087">
            <v>38263.449999999997</v>
          </cell>
        </row>
        <row r="2088">
          <cell r="M2088">
            <v>4150</v>
          </cell>
        </row>
        <row r="2089">
          <cell r="M2089">
            <v>-96154772.299999997</v>
          </cell>
        </row>
        <row r="2090">
          <cell r="M2090">
            <v>-36611871.630000003</v>
          </cell>
        </row>
        <row r="2091">
          <cell r="M2091">
            <v>-99771485.400000006</v>
          </cell>
        </row>
        <row r="2092">
          <cell r="M2092">
            <v>-20828065.570000052</v>
          </cell>
        </row>
        <row r="2093">
          <cell r="M2093">
            <v>1978287</v>
          </cell>
        </row>
        <row r="2094">
          <cell r="M2094">
            <v>3471765.11</v>
          </cell>
        </row>
        <row r="2095">
          <cell r="M2095">
            <v>1997750.37</v>
          </cell>
        </row>
        <row r="2096">
          <cell r="M2096">
            <v>7447802.4799999995</v>
          </cell>
        </row>
        <row r="2097">
          <cell r="M2097">
            <v>11252850</v>
          </cell>
        </row>
        <row r="2098">
          <cell r="M2098">
            <v>15744</v>
          </cell>
        </row>
        <row r="2099">
          <cell r="M2099">
            <v>5267.5</v>
          </cell>
        </row>
        <row r="2100">
          <cell r="M2100">
            <v>30122</v>
          </cell>
        </row>
        <row r="2101">
          <cell r="M2101">
            <v>4150</v>
          </cell>
        </row>
        <row r="2102">
          <cell r="M2102">
            <v>11308133.5</v>
          </cell>
        </row>
        <row r="2103">
          <cell r="M2103">
            <v>-19592980</v>
          </cell>
        </row>
        <row r="2104">
          <cell r="M2104">
            <v>-56064250</v>
          </cell>
        </row>
        <row r="2105">
          <cell r="M2105">
            <v>-75657230</v>
          </cell>
        </row>
        <row r="2106">
          <cell r="M2106">
            <v>1074304.8600000001</v>
          </cell>
        </row>
        <row r="2107">
          <cell r="M2107">
            <v>5150</v>
          </cell>
        </row>
        <row r="2108">
          <cell r="M2108">
            <v>1079454.8600000001</v>
          </cell>
        </row>
        <row r="2109">
          <cell r="M2109">
            <v>4534139.5</v>
          </cell>
        </row>
        <row r="2110">
          <cell r="M2110">
            <v>12157.79</v>
          </cell>
        </row>
        <row r="2111">
          <cell r="M2111">
            <v>6549251.9100000001</v>
          </cell>
        </row>
        <row r="2112">
          <cell r="M2112">
            <v>3650</v>
          </cell>
        </row>
        <row r="2113">
          <cell r="M2113">
            <v>1650</v>
          </cell>
        </row>
        <row r="2114">
          <cell r="M2114">
            <v>19110.18</v>
          </cell>
        </row>
        <row r="2115">
          <cell r="M2115">
            <v>15376.38</v>
          </cell>
        </row>
        <row r="2116">
          <cell r="M2116">
            <v>-2276012.13</v>
          </cell>
        </row>
        <row r="2117">
          <cell r="M2117">
            <v>-9723250</v>
          </cell>
        </row>
        <row r="2118">
          <cell r="M2118">
            <v>-4051500</v>
          </cell>
        </row>
        <row r="2119">
          <cell r="M2119">
            <v>-4915426.370000001</v>
          </cell>
        </row>
        <row r="2120">
          <cell r="M2120">
            <v>4084737.9</v>
          </cell>
        </row>
        <row r="2121">
          <cell r="M2121">
            <v>3061689</v>
          </cell>
        </row>
        <row r="2122">
          <cell r="M2122">
            <v>1267684.67</v>
          </cell>
        </row>
        <row r="2123">
          <cell r="M2123">
            <v>-3248608.14</v>
          </cell>
        </row>
        <row r="2124">
          <cell r="M2124">
            <v>8499.85</v>
          </cell>
        </row>
        <row r="2125">
          <cell r="M2125">
            <v>-1298384.8</v>
          </cell>
        </row>
        <row r="2126">
          <cell r="M2126">
            <v>-4217482.4000000004</v>
          </cell>
        </row>
        <row r="2127">
          <cell r="M2127">
            <v>-341863.92000000086</v>
          </cell>
        </row>
        <row r="2128">
          <cell r="M2128">
            <v>3385851597.1799998</v>
          </cell>
        </row>
        <row r="2129">
          <cell r="M2129">
            <v>-4251923.53</v>
          </cell>
        </row>
        <row r="2130">
          <cell r="M2130">
            <v>-112264210.88</v>
          </cell>
        </row>
        <row r="2131">
          <cell r="M2131">
            <v>-90057954.239999995</v>
          </cell>
        </row>
        <row r="2132">
          <cell r="M2132">
            <v>-5467069.0800000001</v>
          </cell>
        </row>
        <row r="2133">
          <cell r="M2133">
            <v>-37809707.979999997</v>
          </cell>
        </row>
        <row r="2134">
          <cell r="M2134">
            <v>-593060.98</v>
          </cell>
        </row>
        <row r="2135">
          <cell r="M2135">
            <v>-56049853.880000003</v>
          </cell>
        </row>
        <row r="2136">
          <cell r="M2136">
            <v>-368631</v>
          </cell>
        </row>
        <row r="2137">
          <cell r="M2137">
            <v>-17321587.5</v>
          </cell>
        </row>
        <row r="2138">
          <cell r="M2138">
            <v>-96022440</v>
          </cell>
        </row>
        <row r="2139">
          <cell r="M2139">
            <v>-76106495.870000005</v>
          </cell>
        </row>
        <row r="2140">
          <cell r="M2140">
            <v>-5630850</v>
          </cell>
        </row>
        <row r="2141">
          <cell r="M2141">
            <v>17547457.5</v>
          </cell>
        </row>
        <row r="2142">
          <cell r="M2142">
            <v>17466129.75</v>
          </cell>
        </row>
        <row r="2143">
          <cell r="M2143">
            <v>-638382.5</v>
          </cell>
        </row>
        <row r="2144">
          <cell r="M2144">
            <v>6858350.4000000004</v>
          </cell>
        </row>
        <row r="2145">
          <cell r="M2145">
            <v>37544863.399999999</v>
          </cell>
        </row>
        <row r="2146">
          <cell r="M2146">
            <v>10076717.199999999</v>
          </cell>
        </row>
        <row r="2147">
          <cell r="M2147">
            <v>9387831.1999999993</v>
          </cell>
        </row>
        <row r="2148">
          <cell r="M2148">
            <v>18045126</v>
          </cell>
        </row>
        <row r="2149">
          <cell r="M2149">
            <v>11562177</v>
          </cell>
        </row>
        <row r="2150">
          <cell r="M2150">
            <v>3569825.6</v>
          </cell>
        </row>
        <row r="2151">
          <cell r="M2151">
            <v>1166169.3999999999</v>
          </cell>
        </row>
        <row r="2152">
          <cell r="M2152">
            <v>43317430.200000003</v>
          </cell>
        </row>
        <row r="2153">
          <cell r="M2153">
            <v>8664199.5</v>
          </cell>
        </row>
        <row r="2154">
          <cell r="M2154">
            <v>13533844.5</v>
          </cell>
        </row>
        <row r="2155">
          <cell r="M2155">
            <v>5776133</v>
          </cell>
        </row>
        <row r="2156">
          <cell r="M2156">
            <v>3442426.9</v>
          </cell>
        </row>
        <row r="2157">
          <cell r="M2157">
            <v>13533844.5</v>
          </cell>
        </row>
        <row r="2158">
          <cell r="M2158">
            <v>22556406.399999999</v>
          </cell>
        </row>
        <row r="2159">
          <cell r="M2159">
            <v>7040873.4000000004</v>
          </cell>
        </row>
        <row r="2160">
          <cell r="M2160">
            <v>8892269.0999999996</v>
          </cell>
        </row>
        <row r="2161">
          <cell r="M2161">
            <v>10287525.6</v>
          </cell>
        </row>
        <row r="2162">
          <cell r="M2162">
            <v>428792.1</v>
          </cell>
        </row>
        <row r="2163">
          <cell r="M2163">
            <v>17568829.300000001</v>
          </cell>
        </row>
        <row r="2164">
          <cell r="M2164">
            <v>81562932.849999994</v>
          </cell>
        </row>
        <row r="2165">
          <cell r="M2165">
            <v>12234439.93</v>
          </cell>
        </row>
        <row r="2166">
          <cell r="M2166">
            <v>18126630</v>
          </cell>
        </row>
        <row r="2167">
          <cell r="M2167">
            <v>36775107.799999997</v>
          </cell>
        </row>
        <row r="2168">
          <cell r="M2168">
            <v>37148276.5</v>
          </cell>
        </row>
        <row r="2169">
          <cell r="M2169">
            <v>5572241.4800000004</v>
          </cell>
        </row>
        <row r="2170">
          <cell r="M2170">
            <v>55290631.850000001</v>
          </cell>
        </row>
        <row r="2171">
          <cell r="M2171">
            <v>-55290631.850000001</v>
          </cell>
        </row>
        <row r="2172">
          <cell r="M2172">
            <v>8178247.4299999997</v>
          </cell>
        </row>
        <row r="2173">
          <cell r="M2173">
            <v>-8178247.4299999997</v>
          </cell>
        </row>
        <row r="2174">
          <cell r="M2174">
            <v>4251923.53</v>
          </cell>
        </row>
        <row r="2175">
          <cell r="M2175">
            <v>495672163.39999998</v>
          </cell>
        </row>
        <row r="2176">
          <cell r="M2176">
            <v>5693253.6299999999</v>
          </cell>
        </row>
        <row r="2177">
          <cell r="M2177">
            <v>-5693253.6299999999</v>
          </cell>
        </row>
        <row r="2178">
          <cell r="M2178">
            <v>17522816.300000001</v>
          </cell>
        </row>
        <row r="2179">
          <cell r="M2179">
            <v>8664769.3000000007</v>
          </cell>
        </row>
        <row r="2180">
          <cell r="M2180">
            <v>3729987.8</v>
          </cell>
        </row>
        <row r="2181">
          <cell r="M2181">
            <v>15116071.300000001</v>
          </cell>
        </row>
        <row r="2182">
          <cell r="M2182">
            <v>9388449.4000000004</v>
          </cell>
        </row>
        <row r="2183">
          <cell r="M2183">
            <v>11562938.199999999</v>
          </cell>
        </row>
        <row r="2184">
          <cell r="M2184">
            <v>37547336.200000003</v>
          </cell>
        </row>
        <row r="2185">
          <cell r="M2185">
            <v>333740</v>
          </cell>
        </row>
        <row r="2186">
          <cell r="M2186">
            <v>277090</v>
          </cell>
        </row>
        <row r="2187">
          <cell r="M2187">
            <v>13534735.5</v>
          </cell>
        </row>
        <row r="2188">
          <cell r="M2188">
            <v>35928357.299999997</v>
          </cell>
        </row>
        <row r="2189">
          <cell r="M2189">
            <v>18145611</v>
          </cell>
        </row>
        <row r="2190">
          <cell r="M2190">
            <v>27069916.5</v>
          </cell>
        </row>
        <row r="2191">
          <cell r="M2191">
            <v>75825724.700000003</v>
          </cell>
        </row>
        <row r="2192">
          <cell r="M2192">
            <v>14450430.5</v>
          </cell>
        </row>
        <row r="2193">
          <cell r="M2193">
            <v>43324548.299999997</v>
          </cell>
        </row>
        <row r="2194">
          <cell r="M2194">
            <v>5776608.2000000002</v>
          </cell>
        </row>
        <row r="2195">
          <cell r="M2195">
            <v>4700906.0999999996</v>
          </cell>
        </row>
        <row r="2196">
          <cell r="M2196">
            <v>7041453.0999999996</v>
          </cell>
        </row>
        <row r="2197">
          <cell r="M2197">
            <v>3429457.9</v>
          </cell>
        </row>
        <row r="2198">
          <cell r="M2198">
            <v>13534957.699999999</v>
          </cell>
        </row>
        <row r="2199">
          <cell r="M2199">
            <v>6858914.7000000002</v>
          </cell>
        </row>
        <row r="2200">
          <cell r="M2200">
            <v>113150000</v>
          </cell>
        </row>
        <row r="2201">
          <cell r="M2201">
            <v>20300694.100000001</v>
          </cell>
        </row>
        <row r="2202">
          <cell r="M2202">
            <v>5282193.9000000004</v>
          </cell>
        </row>
        <row r="2203">
          <cell r="M2203">
            <v>122202000</v>
          </cell>
        </row>
        <row r="2204">
          <cell r="M2204">
            <v>87179021.079999998</v>
          </cell>
        </row>
        <row r="2205">
          <cell r="M2205">
            <v>-43546920.799999997</v>
          </cell>
        </row>
        <row r="2206">
          <cell r="M2206">
            <v>-190187511</v>
          </cell>
        </row>
        <row r="2207">
          <cell r="M2207">
            <v>-49885220</v>
          </cell>
        </row>
        <row r="2208">
          <cell r="M2208">
            <v>-49885220</v>
          </cell>
        </row>
        <row r="2209">
          <cell r="M2209">
            <v>-31373760</v>
          </cell>
        </row>
        <row r="2210">
          <cell r="M2210">
            <v>-10051888.140000001</v>
          </cell>
        </row>
        <row r="2211">
          <cell r="M2211">
            <v>-5552194.25</v>
          </cell>
        </row>
        <row r="2212">
          <cell r="M2212">
            <v>-375609630</v>
          </cell>
        </row>
        <row r="2213">
          <cell r="M2213">
            <v>-180754420</v>
          </cell>
        </row>
        <row r="2214">
          <cell r="M2214">
            <v>-506570838.30000001</v>
          </cell>
        </row>
        <row r="2215">
          <cell r="M2215">
            <v>-22067640</v>
          </cell>
        </row>
        <row r="2216">
          <cell r="M2216">
            <v>-24017940</v>
          </cell>
        </row>
        <row r="2217">
          <cell r="M2217">
            <v>-17241288.75</v>
          </cell>
        </row>
        <row r="2218">
          <cell r="M2218">
            <v>-10387927</v>
          </cell>
        </row>
        <row r="2219">
          <cell r="M2219">
            <v>-15694271.1</v>
          </cell>
        </row>
        <row r="2220">
          <cell r="M2220">
            <v>-6736095</v>
          </cell>
        </row>
        <row r="2221">
          <cell r="M2221">
            <v>-83126511.900000006</v>
          </cell>
        </row>
        <row r="2222">
          <cell r="M2222">
            <v>-26944380</v>
          </cell>
        </row>
        <row r="2223">
          <cell r="M2223">
            <v>-59340292.200000003</v>
          </cell>
        </row>
        <row r="2224">
          <cell r="M2224">
            <v>-5886468</v>
          </cell>
        </row>
        <row r="2225">
          <cell r="M2225">
            <v>-3924312</v>
          </cell>
        </row>
        <row r="2226">
          <cell r="M2226">
            <v>-3360555</v>
          </cell>
        </row>
        <row r="2227">
          <cell r="M2227">
            <v>-81743452.769999996</v>
          </cell>
        </row>
        <row r="2228">
          <cell r="M2228">
            <v>-2963143.2</v>
          </cell>
        </row>
        <row r="2229">
          <cell r="M2229">
            <v>-3659119.19</v>
          </cell>
        </row>
        <row r="2230">
          <cell r="M2230">
            <v>-5865600</v>
          </cell>
        </row>
        <row r="2231">
          <cell r="M2231">
            <v>-91246176</v>
          </cell>
        </row>
        <row r="2232">
          <cell r="M2232">
            <v>-57476563.200000003</v>
          </cell>
        </row>
        <row r="2233">
          <cell r="M2233">
            <v>-3173289.6</v>
          </cell>
        </row>
        <row r="2234">
          <cell r="M2234">
            <v>-5414400</v>
          </cell>
        </row>
        <row r="2235">
          <cell r="M2235">
            <v>-99936288</v>
          </cell>
        </row>
        <row r="2236">
          <cell r="M2236">
            <v>-2963143.2</v>
          </cell>
        </row>
        <row r="2237">
          <cell r="M2237">
            <v>177846423.69999999</v>
          </cell>
        </row>
        <row r="2238">
          <cell r="M2238">
            <v>2686019061.3600006</v>
          </cell>
        </row>
        <row r="2239">
          <cell r="M2239">
            <v>-2299725.4900000002</v>
          </cell>
        </row>
        <row r="2240">
          <cell r="M2240">
            <v>-537000</v>
          </cell>
        </row>
        <row r="2241">
          <cell r="M2241">
            <v>-287692.38</v>
          </cell>
        </row>
        <row r="2242">
          <cell r="M2242">
            <v>-389115.6</v>
          </cell>
        </row>
        <row r="2243">
          <cell r="M2243">
            <v>8258129.8499999996</v>
          </cell>
        </row>
        <row r="2244">
          <cell r="M2244">
            <v>3092000</v>
          </cell>
        </row>
        <row r="2245">
          <cell r="M2245">
            <v>2174685.58</v>
          </cell>
        </row>
        <row r="2246">
          <cell r="M2246">
            <v>-7836596.3799999999</v>
          </cell>
        </row>
        <row r="2247">
          <cell r="M2247">
            <v>2174685.5799999991</v>
          </cell>
        </row>
        <row r="2248">
          <cell r="M2248">
            <v>-8605942.6699999999</v>
          </cell>
        </row>
        <row r="2249">
          <cell r="M2249">
            <v>-5458151.25</v>
          </cell>
        </row>
        <row r="2250">
          <cell r="M2250">
            <v>-14064093.92</v>
          </cell>
        </row>
        <row r="2251">
          <cell r="M2251">
            <v>1911025.95</v>
          </cell>
        </row>
        <row r="2252">
          <cell r="M2252">
            <v>-3822051.9</v>
          </cell>
        </row>
        <row r="2253">
          <cell r="M2253">
            <v>1911025.95</v>
          </cell>
        </row>
        <row r="2254">
          <cell r="M2254">
            <v>475157.33</v>
          </cell>
        </row>
        <row r="2255">
          <cell r="M2255">
            <v>-869940</v>
          </cell>
        </row>
        <row r="2256">
          <cell r="M2256">
            <v>-869940</v>
          </cell>
        </row>
        <row r="2257">
          <cell r="M2257">
            <v>-1264722.67</v>
          </cell>
        </row>
        <row r="2258">
          <cell r="M2258">
            <v>4300000</v>
          </cell>
        </row>
        <row r="2259">
          <cell r="M2259">
            <v>4300000</v>
          </cell>
        </row>
        <row r="2260">
          <cell r="M2260">
            <v>1262342</v>
          </cell>
        </row>
        <row r="2261">
          <cell r="M2261">
            <v>-1265599.8600000001</v>
          </cell>
        </row>
        <row r="2262">
          <cell r="M2262">
            <v>-3257.8600000001024</v>
          </cell>
        </row>
        <row r="2263">
          <cell r="M2263">
            <v>10152060</v>
          </cell>
        </row>
        <row r="2264">
          <cell r="M2264">
            <v>69834191.540000007</v>
          </cell>
        </row>
        <row r="2265">
          <cell r="M2265">
            <v>-4981344.1500000004</v>
          </cell>
        </row>
        <row r="2266">
          <cell r="M2266">
            <v>-49671178.659999996</v>
          </cell>
        </row>
        <row r="2267">
          <cell r="M2267">
            <v>-43998675</v>
          </cell>
        </row>
        <row r="2268">
          <cell r="M2268">
            <v>-18664946.269999996</v>
          </cell>
        </row>
        <row r="2269">
          <cell r="M2269">
            <v>-5099.3500000000004</v>
          </cell>
        </row>
        <row r="2270">
          <cell r="M2270">
            <v>-5099.3500000000004</v>
          </cell>
        </row>
        <row r="2271">
          <cell r="M2271">
            <v>129120</v>
          </cell>
        </row>
        <row r="2272">
          <cell r="M2272">
            <v>-128880</v>
          </cell>
        </row>
        <row r="2273">
          <cell r="M2273">
            <v>3042642</v>
          </cell>
        </row>
        <row r="2274">
          <cell r="M2274">
            <v>-3150296</v>
          </cell>
        </row>
        <row r="2275">
          <cell r="M2275">
            <v>-107414</v>
          </cell>
        </row>
        <row r="2276">
          <cell r="M2276">
            <v>266626.94</v>
          </cell>
        </row>
        <row r="2277">
          <cell r="M2277">
            <v>-239024</v>
          </cell>
        </row>
        <row r="2278">
          <cell r="M2278">
            <v>-236720</v>
          </cell>
        </row>
        <row r="2279">
          <cell r="M2279">
            <v>-2442937.5</v>
          </cell>
        </row>
        <row r="2280">
          <cell r="M2280">
            <v>-2652054.56</v>
          </cell>
        </row>
        <row r="2281">
          <cell r="M2281">
            <v>3892590</v>
          </cell>
        </row>
        <row r="2282">
          <cell r="M2282">
            <v>-976179.95</v>
          </cell>
        </row>
        <row r="2283">
          <cell r="M2283">
            <v>-16.66</v>
          </cell>
        </row>
        <row r="2284">
          <cell r="M2284">
            <v>-3896100</v>
          </cell>
        </row>
        <row r="2285">
          <cell r="M2285">
            <v>-979706.61000000034</v>
          </cell>
        </row>
        <row r="2286">
          <cell r="M2286">
            <v>4483725</v>
          </cell>
        </row>
        <row r="2287">
          <cell r="M2287">
            <v>13236075</v>
          </cell>
        </row>
        <row r="2288">
          <cell r="M2288">
            <v>-2313400</v>
          </cell>
        </row>
        <row r="2289">
          <cell r="M2289">
            <v>7349775</v>
          </cell>
        </row>
        <row r="2290">
          <cell r="M2290">
            <v>2397250</v>
          </cell>
        </row>
        <row r="2291">
          <cell r="M2291">
            <v>20824362.5</v>
          </cell>
        </row>
        <row r="2292">
          <cell r="M2292">
            <v>-14410792.68</v>
          </cell>
        </row>
        <row r="2293">
          <cell r="M2293">
            <v>14491150.26</v>
          </cell>
        </row>
        <row r="2294">
          <cell r="M2294">
            <v>4477565.21</v>
          </cell>
        </row>
        <row r="2295">
          <cell r="M2295">
            <v>10694351.4</v>
          </cell>
        </row>
        <row r="2296">
          <cell r="M2296">
            <v>15458823.220000001</v>
          </cell>
        </row>
        <row r="2297">
          <cell r="M2297">
            <v>15458823.220000001</v>
          </cell>
        </row>
        <row r="2298">
          <cell r="M2298">
            <v>19085721.93</v>
          </cell>
        </row>
        <row r="2299">
          <cell r="M2299">
            <v>19085721.93</v>
          </cell>
        </row>
        <row r="2300">
          <cell r="M2300">
            <v>1616646.45</v>
          </cell>
        </row>
        <row r="2301">
          <cell r="M2301">
            <v>8477653.5899999999</v>
          </cell>
        </row>
        <row r="2302">
          <cell r="M2302">
            <v>-10052259.92</v>
          </cell>
        </row>
        <row r="2303">
          <cell r="M2303">
            <v>10178310</v>
          </cell>
        </row>
        <row r="2304">
          <cell r="M2304">
            <v>-10135920</v>
          </cell>
        </row>
        <row r="2305">
          <cell r="M2305">
            <v>10168890</v>
          </cell>
        </row>
        <row r="2306">
          <cell r="M2306">
            <v>10178310</v>
          </cell>
        </row>
        <row r="2307">
          <cell r="M2307">
            <v>-12326961.6</v>
          </cell>
        </row>
        <row r="2308">
          <cell r="M2308">
            <v>45797246.149999999</v>
          </cell>
        </row>
        <row r="2309">
          <cell r="M2309">
            <v>-13283005.32</v>
          </cell>
        </row>
        <row r="2310">
          <cell r="M2310">
            <v>13326252.289999999</v>
          </cell>
        </row>
        <row r="2311">
          <cell r="M2311">
            <v>-45657219.359999999</v>
          </cell>
        </row>
        <row r="2312">
          <cell r="M2312">
            <v>12364767.32</v>
          </cell>
        </row>
        <row r="2313">
          <cell r="M2313">
            <v>-45657219.359999999</v>
          </cell>
        </row>
        <row r="2314">
          <cell r="M2314">
            <v>45797246.149999999</v>
          </cell>
        </row>
        <row r="2315">
          <cell r="M2315">
            <v>11067804.439999999</v>
          </cell>
        </row>
        <row r="2316">
          <cell r="M2316">
            <v>11016469.539999999</v>
          </cell>
        </row>
        <row r="2317">
          <cell r="M2317">
            <v>31773571.370000001</v>
          </cell>
        </row>
        <row r="2318">
          <cell r="M2318">
            <v>11071153.029999999</v>
          </cell>
        </row>
        <row r="2319">
          <cell r="M2319">
            <v>-13893300</v>
          </cell>
        </row>
        <row r="2320">
          <cell r="M2320">
            <v>16835820</v>
          </cell>
        </row>
        <row r="2321">
          <cell r="M2321">
            <v>5028489.5999999996</v>
          </cell>
        </row>
        <row r="2322">
          <cell r="M2322">
            <v>-4840038</v>
          </cell>
        </row>
        <row r="2323">
          <cell r="M2323">
            <v>-872370</v>
          </cell>
        </row>
        <row r="2324">
          <cell r="M2324">
            <v>-3489480</v>
          </cell>
        </row>
        <row r="2325">
          <cell r="M2325">
            <v>-2309100</v>
          </cell>
        </row>
        <row r="2326">
          <cell r="M2326">
            <v>-19663900</v>
          </cell>
        </row>
        <row r="2327">
          <cell r="M2327">
            <v>-19023841.399999999</v>
          </cell>
        </row>
        <row r="2328">
          <cell r="M2328">
            <v>-10135920</v>
          </cell>
        </row>
        <row r="2329">
          <cell r="M2329">
            <v>-17183022</v>
          </cell>
        </row>
        <row r="2330">
          <cell r="M2330">
            <v>-11016469.550000001</v>
          </cell>
        </row>
        <row r="2331">
          <cell r="M2331">
            <v>-11016469.550000001</v>
          </cell>
        </row>
        <row r="2332">
          <cell r="M2332">
            <v>-31685147.699999999</v>
          </cell>
        </row>
        <row r="2333">
          <cell r="M2333">
            <v>-11024916.199999999</v>
          </cell>
        </row>
        <row r="2334">
          <cell r="M2334">
            <v>-13149400</v>
          </cell>
        </row>
        <row r="2335">
          <cell r="M2335">
            <v>-10581365.6</v>
          </cell>
        </row>
        <row r="2336">
          <cell r="M2336">
            <v>-15408702</v>
          </cell>
        </row>
        <row r="2337">
          <cell r="M2337">
            <v>-15408702</v>
          </cell>
        </row>
        <row r="2338">
          <cell r="M2338">
            <v>-19023841.399999999</v>
          </cell>
        </row>
        <row r="2339">
          <cell r="M2339">
            <v>-10135920</v>
          </cell>
        </row>
        <row r="2340">
          <cell r="M2340">
            <v>-31685147.699999999</v>
          </cell>
        </row>
        <row r="2341">
          <cell r="M2341">
            <v>31788308.649999999</v>
          </cell>
        </row>
        <row r="2342">
          <cell r="M2342">
            <v>-31685147.699999999</v>
          </cell>
        </row>
        <row r="2343">
          <cell r="M2343">
            <v>31626198.59</v>
          </cell>
        </row>
        <row r="2344">
          <cell r="M2344">
            <v>-1912497.2000000104</v>
          </cell>
        </row>
        <row r="2345">
          <cell r="M2345">
            <v>145698.21</v>
          </cell>
        </row>
        <row r="2346">
          <cell r="M2346">
            <v>-7.53</v>
          </cell>
        </row>
        <row r="2347">
          <cell r="M2347">
            <v>-145698.21</v>
          </cell>
        </row>
        <row r="2348">
          <cell r="M2348">
            <v>-7.5299999999988358</v>
          </cell>
        </row>
        <row r="2349">
          <cell r="M2349">
            <v>84750141.950000003</v>
          </cell>
        </row>
        <row r="2350">
          <cell r="M2350">
            <v>-280943372.68000001</v>
          </cell>
        </row>
        <row r="2351">
          <cell r="M2351">
            <v>-196193230.73000002</v>
          </cell>
        </row>
        <row r="2352">
          <cell r="M2352">
            <v>3459555.2</v>
          </cell>
        </row>
        <row r="2353">
          <cell r="M2353">
            <v>15230497.470000001</v>
          </cell>
        </row>
        <row r="2354">
          <cell r="M2354">
            <v>1013505.08</v>
          </cell>
        </row>
        <row r="2355">
          <cell r="M2355">
            <v>-68936300.329999998</v>
          </cell>
        </row>
        <row r="2356">
          <cell r="M2356">
            <v>-19824363.75</v>
          </cell>
        </row>
        <row r="2357">
          <cell r="M2357">
            <v>-43233413.649999999</v>
          </cell>
        </row>
        <row r="2358">
          <cell r="M2358">
            <v>-6980825.3399999999</v>
          </cell>
        </row>
        <row r="2359">
          <cell r="M2359">
            <v>138555210.50999999</v>
          </cell>
        </row>
        <row r="2360">
          <cell r="M2360">
            <v>56715244.460000001</v>
          </cell>
        </row>
        <row r="2361">
          <cell r="M2361">
            <v>186061791.96000001</v>
          </cell>
        </row>
        <row r="2362">
          <cell r="M2362">
            <v>124041193.92</v>
          </cell>
        </row>
        <row r="2363">
          <cell r="M2363">
            <v>92370139.980000004</v>
          </cell>
        </row>
        <row r="2364">
          <cell r="M2364">
            <v>37739884.219999999</v>
          </cell>
        </row>
        <row r="2365">
          <cell r="M2365">
            <v>-593579652.91999996</v>
          </cell>
        </row>
        <row r="2366">
          <cell r="M2366">
            <v>-42564754.600000001</v>
          </cell>
        </row>
        <row r="2367">
          <cell r="M2367">
            <v>-119932287.78999993</v>
          </cell>
        </row>
        <row r="2368">
          <cell r="M2368">
            <v>6135766.3700000001</v>
          </cell>
        </row>
        <row r="2369">
          <cell r="M2369">
            <v>-64.44</v>
          </cell>
        </row>
        <row r="2370">
          <cell r="M2370">
            <v>-421437.6</v>
          </cell>
        </row>
        <row r="2371">
          <cell r="M2371">
            <v>5714264.3300000001</v>
          </cell>
        </row>
        <row r="2372">
          <cell r="M2372">
            <v>-2631358</v>
          </cell>
        </row>
        <row r="2373">
          <cell r="M2373">
            <v>2396834.5499999998</v>
          </cell>
        </row>
        <row r="2374">
          <cell r="M2374">
            <v>-234523.45000000019</v>
          </cell>
        </row>
        <row r="2375">
          <cell r="M2375">
            <v>12243.75</v>
          </cell>
        </row>
        <row r="2376">
          <cell r="M2376">
            <v>8224118</v>
          </cell>
        </row>
        <row r="2377">
          <cell r="M2377">
            <v>32780.82</v>
          </cell>
        </row>
        <row r="2378">
          <cell r="M2378">
            <v>840323.22</v>
          </cell>
        </row>
        <row r="2379">
          <cell r="M2379">
            <v>-534203.25</v>
          </cell>
        </row>
        <row r="2380">
          <cell r="M2380">
            <v>8105282.8499999996</v>
          </cell>
        </row>
        <row r="2381">
          <cell r="M2381">
            <v>1721243.18</v>
          </cell>
        </row>
        <row r="2382">
          <cell r="M2382">
            <v>4141084</v>
          </cell>
        </row>
        <row r="2383">
          <cell r="M2383">
            <v>1537308.6</v>
          </cell>
        </row>
        <row r="2384">
          <cell r="M2384">
            <v>12383849</v>
          </cell>
        </row>
        <row r="2385">
          <cell r="M2385">
            <v>-1552252.2</v>
          </cell>
        </row>
        <row r="2386">
          <cell r="M2386">
            <v>-1350880.48</v>
          </cell>
        </row>
        <row r="2387">
          <cell r="M2387">
            <v>-1350880.48</v>
          </cell>
        </row>
        <row r="2388">
          <cell r="M2388">
            <v>-1350880.48</v>
          </cell>
        </row>
        <row r="2389">
          <cell r="M2389">
            <v>-1349623.84</v>
          </cell>
        </row>
        <row r="2390">
          <cell r="M2390">
            <v>-1349623.84</v>
          </cell>
        </row>
        <row r="2391">
          <cell r="M2391">
            <v>25157.96</v>
          </cell>
        </row>
        <row r="2392">
          <cell r="M2392">
            <v>23005</v>
          </cell>
        </row>
        <row r="2393">
          <cell r="M2393">
            <v>8105282.8499999996</v>
          </cell>
        </row>
        <row r="2394">
          <cell r="M2394">
            <v>-6748119.2000000002</v>
          </cell>
        </row>
        <row r="2395">
          <cell r="M2395">
            <v>-1353393.74</v>
          </cell>
        </row>
        <row r="2396">
          <cell r="M2396">
            <v>28211821.720000006</v>
          </cell>
        </row>
        <row r="2397">
          <cell r="M2397">
            <v>-5596060.7999999998</v>
          </cell>
        </row>
        <row r="2398">
          <cell r="M2398">
            <v>-493884</v>
          </cell>
        </row>
        <row r="2399">
          <cell r="M2399">
            <v>-6089944.7999999998</v>
          </cell>
        </row>
        <row r="2400">
          <cell r="M2400">
            <v>4410450</v>
          </cell>
        </row>
        <row r="2401">
          <cell r="M2401">
            <v>490050</v>
          </cell>
        </row>
        <row r="2402">
          <cell r="M2402">
            <v>-4842000</v>
          </cell>
        </row>
        <row r="2403">
          <cell r="M2403">
            <v>58500</v>
          </cell>
        </row>
        <row r="2404">
          <cell r="M2404">
            <v>11468179.85</v>
          </cell>
        </row>
        <row r="2405">
          <cell r="M2405">
            <v>-11727568.85</v>
          </cell>
        </row>
        <row r="2406">
          <cell r="M2406">
            <v>3375900</v>
          </cell>
        </row>
        <row r="2407">
          <cell r="M2407">
            <v>-3326300</v>
          </cell>
        </row>
        <row r="2408">
          <cell r="M2408">
            <v>-209789</v>
          </cell>
        </row>
        <row r="2409">
          <cell r="M2409">
            <v>3969405</v>
          </cell>
        </row>
        <row r="2410">
          <cell r="M2410">
            <v>-4349700</v>
          </cell>
        </row>
      </sheetData>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61.xml><?xml version="1.0" encoding="utf-8"?>
<externalLink xmlns="http://schemas.openxmlformats.org/spreadsheetml/2006/main">
  <externalBook xmlns:r="http://schemas.openxmlformats.org/officeDocument/2006/relationships" r:id="rId1">
    <sheetNames>
      <sheetName val="CSCCincSKR"/>
    </sheetNames>
    <sheetDataSet>
      <sheetData sheetId="0" refreshError="1"/>
    </sheetDataSet>
  </externalBook>
</externalLink>
</file>

<file path=xl/externalLinks/externalLink62.xml><?xml version="1.0" encoding="utf-8"?>
<externalLink xmlns="http://schemas.openxmlformats.org/spreadsheetml/2006/main">
  <externalBook xmlns:r="http://schemas.openxmlformats.org/officeDocument/2006/relationships" r:id="rId1">
    <sheetNames>
      <sheetName val="Fixed Assets Department wise"/>
      <sheetName val="Fin"/>
      <sheetName val="Operation"/>
      <sheetName val="Technical"/>
      <sheetName val="Marketing"/>
      <sheetName val="Administration"/>
    </sheetNames>
    <sheetDataSet>
      <sheetData sheetId="0"/>
      <sheetData sheetId="1"/>
      <sheetData sheetId="2">
        <row r="1">
          <cell r="A1" t="str">
            <v>Burraq Telecom Limited</v>
          </cell>
        </row>
        <row r="3">
          <cell r="A3" t="str">
            <v>Detail of Expenses Department Wise (Operation)</v>
          </cell>
        </row>
        <row r="5">
          <cell r="A5" t="str">
            <v>Head of Department: Mr. Muhammad Aqeel, Mr. Shakeel Ilyas</v>
          </cell>
        </row>
        <row r="9">
          <cell r="B9" t="str">
            <v>Salary</v>
          </cell>
        </row>
        <row r="10">
          <cell r="B10" t="str">
            <v>Entertainment</v>
          </cell>
        </row>
        <row r="11">
          <cell r="B11" t="str">
            <v>Medical</v>
          </cell>
        </row>
        <row r="12">
          <cell r="B12" t="str">
            <v>Mobile</v>
          </cell>
        </row>
        <row r="13">
          <cell r="B13" t="str">
            <v>P.O.L</v>
          </cell>
        </row>
        <row r="14">
          <cell r="B14" t="str">
            <v>Rates &amp; Taxes</v>
          </cell>
        </row>
        <row r="15">
          <cell r="B15" t="str">
            <v>Travelling</v>
          </cell>
        </row>
        <row r="16">
          <cell r="B16" t="str">
            <v>Hotelling</v>
          </cell>
        </row>
        <row r="17">
          <cell r="B17" t="str">
            <v>Vehicle R &amp; M</v>
          </cell>
        </row>
        <row r="18">
          <cell r="B18" t="str">
            <v>Company paid Driver</v>
          </cell>
        </row>
        <row r="21">
          <cell r="A21" t="str">
            <v>Department Expenses</v>
          </cell>
        </row>
        <row r="23">
          <cell r="B23" t="str">
            <v>Salary</v>
          </cell>
        </row>
        <row r="24">
          <cell r="B24" t="str">
            <v>Advertisement</v>
          </cell>
        </row>
        <row r="25">
          <cell r="B25" t="str">
            <v>Car Rentals</v>
          </cell>
        </row>
        <row r="26">
          <cell r="B26" t="str">
            <v>Vehicle R &amp; M</v>
          </cell>
        </row>
        <row r="27">
          <cell r="B27" t="str">
            <v>Daily Allowance to Employees</v>
          </cell>
        </row>
        <row r="28">
          <cell r="B28" t="str">
            <v>Entertainment</v>
          </cell>
        </row>
        <row r="29">
          <cell r="B29" t="str">
            <v>Fee,Registration &amp; Subscription</v>
          </cell>
        </row>
        <row r="30">
          <cell r="B30" t="str">
            <v>Hotelling</v>
          </cell>
        </row>
        <row r="31">
          <cell r="B31" t="str">
            <v>Mark-Up Lease</v>
          </cell>
        </row>
        <row r="32">
          <cell r="B32" t="str">
            <v>Documentation charges-Lease Vehicle</v>
          </cell>
        </row>
        <row r="33">
          <cell r="B33" t="str">
            <v>Medical Expenses</v>
          </cell>
        </row>
        <row r="34">
          <cell r="B34" t="str">
            <v>Misc. Office Expense</v>
          </cell>
        </row>
        <row r="35">
          <cell r="B35" t="str">
            <v>Mobile Expenses</v>
          </cell>
        </row>
        <row r="36">
          <cell r="B36" t="str">
            <v>Office Renovation</v>
          </cell>
        </row>
        <row r="37">
          <cell r="B37" t="str">
            <v>Office Supplies</v>
          </cell>
        </row>
        <row r="38">
          <cell r="B38" t="str">
            <v>P.O.L</v>
          </cell>
        </row>
        <row r="39">
          <cell r="B39" t="str">
            <v>Postage &amp; Delivery</v>
          </cell>
        </row>
        <row r="40">
          <cell r="B40" t="str">
            <v>Printing &amp; Stationay</v>
          </cell>
        </row>
        <row r="41">
          <cell r="B41" t="str">
            <v>Telephone Expenses</v>
          </cell>
        </row>
        <row r="42">
          <cell r="B42" t="str">
            <v>Services</v>
          </cell>
        </row>
        <row r="43">
          <cell r="B43" t="str">
            <v>Rates &amp; Taxes</v>
          </cell>
        </row>
        <row r="44">
          <cell r="B44" t="str">
            <v>Travelling</v>
          </cell>
        </row>
        <row r="47">
          <cell r="B47" t="str">
            <v>Sales Promotion</v>
          </cell>
        </row>
        <row r="48">
          <cell r="B48" t="str">
            <v>Services</v>
          </cell>
        </row>
        <row r="50">
          <cell r="B50" t="str">
            <v>Total</v>
          </cell>
        </row>
        <row r="53">
          <cell r="B53" t="str">
            <v>ADVANCES:Employees:Projects:Operations:Muhammad Aqeel-Dir Ops</v>
          </cell>
        </row>
        <row r="54">
          <cell r="B54" t="str">
            <v>ADVANCES:Employees:Projects:Operations:Shakeel ILyas</v>
          </cell>
        </row>
        <row r="57">
          <cell r="B57" t="str">
            <v>Entertainment:LDI:Head Office:Operations:Director Operations</v>
          </cell>
        </row>
        <row r="58">
          <cell r="B58" t="str">
            <v>Entertainment:LDI:NOC:Operations:Director Operations</v>
          </cell>
        </row>
        <row r="61">
          <cell r="B61" t="str">
            <v>Medical Expenses:LDI:Head Office:Operations:Muhammad Aqeel</v>
          </cell>
        </row>
        <row r="63">
          <cell r="B63" t="str">
            <v>Mobile Expenses:LDI:Head Office:Operations:0300-5011747</v>
          </cell>
        </row>
        <row r="64">
          <cell r="B64" t="str">
            <v>Mobile Expenses:LDI:Head Office:Operations:0300-5011748</v>
          </cell>
        </row>
        <row r="65">
          <cell r="B65" t="str">
            <v>Mobile Expenses:LDI:Head Office:Operations:Director Operations</v>
          </cell>
        </row>
        <row r="68">
          <cell r="B68" t="str">
            <v>P.O.L:LDI:Head Office:Operations:P.O.L-Director Operations</v>
          </cell>
        </row>
        <row r="70">
          <cell r="B70" t="str">
            <v>Rates &amp; Taxes:LDI:Head Office:Operations:Director Operations</v>
          </cell>
        </row>
        <row r="72">
          <cell r="B72" t="str">
            <v>Travelling:LDI:Head Office:Operations:Mr. Muhammad Aqeel</v>
          </cell>
        </row>
        <row r="78">
          <cell r="B78" t="str">
            <v>ADVANCES:Employees:Projects:Operations:Abdul Quyyum</v>
          </cell>
        </row>
        <row r="79">
          <cell r="B79" t="str">
            <v>ADVANCES:Employees:Projects:Operations:Amir Yaqoob(Gujrat)</v>
          </cell>
        </row>
        <row r="80">
          <cell r="B80" t="str">
            <v>ADVANCES:Employees:Projects:Operations:Arif (Quetta)</v>
          </cell>
        </row>
        <row r="81">
          <cell r="B81" t="str">
            <v>ADVANCES:Employees:Projects:Operations:Asim Khan (Peshawar)</v>
          </cell>
        </row>
        <row r="82">
          <cell r="B82" t="str">
            <v>ADVANCES:Employees:Projects:Operations:Danish</v>
          </cell>
        </row>
        <row r="83">
          <cell r="B83" t="str">
            <v>ADVANCES:Employees:Projects:Operations:Faheem Akhtar</v>
          </cell>
        </row>
        <row r="84">
          <cell r="B84" t="str">
            <v>ADVANCES:Employees:Projects:Operations:Faisal Nadeem</v>
          </cell>
        </row>
        <row r="85">
          <cell r="B85" t="str">
            <v>ADVANCES:Employees:Projects:Operations:Farrukh Sajjad</v>
          </cell>
        </row>
        <row r="86">
          <cell r="B86" t="str">
            <v>ADVANCES:Employees:Projects:Operations:Irfan (Jehlum)</v>
          </cell>
        </row>
        <row r="87">
          <cell r="B87" t="str">
            <v>ADVANCES:Employees:Projects:Operations:Irfan Rafi</v>
          </cell>
        </row>
        <row r="88">
          <cell r="B88" t="str">
            <v>ADVANCES:Employees:Projects:Operations:Jamil Ahmed</v>
          </cell>
        </row>
        <row r="89">
          <cell r="B89" t="str">
            <v>ADVANCES:Employees:Projects:Operations:M. Shoaib</v>
          </cell>
        </row>
        <row r="90">
          <cell r="B90" t="str">
            <v>ADVANCES:Employees:Projects:Operations:Malik Niaz Khan</v>
          </cell>
        </row>
        <row r="91">
          <cell r="B91" t="str">
            <v>ADVANCES:Employees:Projects:Operations:Mr. Imtiaz Ahmed (Irfan Ali)</v>
          </cell>
        </row>
        <row r="92">
          <cell r="B92" t="str">
            <v>ADVANCES:Employees:Projects:Operations:Muhammad ILyas</v>
          </cell>
        </row>
        <row r="93">
          <cell r="B93" t="str">
            <v>ADVANCES:Employees:Projects:Operations:Naveed Iqbal</v>
          </cell>
        </row>
        <row r="94">
          <cell r="B94" t="str">
            <v>ADVANCES:Employees:Projects:Operations:Noman (Karachi)</v>
          </cell>
        </row>
        <row r="95">
          <cell r="B95" t="str">
            <v>ADVANCES:Employees:Projects:Operations:Saleh Muhammad (Abbottabad)</v>
          </cell>
        </row>
        <row r="96">
          <cell r="B96" t="str">
            <v>ADVANCES:Employees:Projects:Operations:Siraj (Hyderabad)</v>
          </cell>
        </row>
        <row r="97">
          <cell r="B97" t="str">
            <v>ADVANCES:Employees:Projects:Operations:Tariq Ahmed (Sahiwal)</v>
          </cell>
        </row>
        <row r="98">
          <cell r="B98" t="str">
            <v>ADVANCES:Employees:Projects:Operations:Tariq Memon</v>
          </cell>
        </row>
        <row r="99">
          <cell r="B99" t="str">
            <v>ADVANCES:Employees:Projects:Operations:Zahid Masood</v>
          </cell>
        </row>
        <row r="100">
          <cell r="B100" t="str">
            <v>ADVANCES:Employees:Projects:Operations:Zubair A. Latif (Lahore)</v>
          </cell>
        </row>
        <row r="104">
          <cell r="B104" t="str">
            <v>Advertisement:LDI:NOC:Operations</v>
          </cell>
        </row>
        <row r="107">
          <cell r="B107" t="str">
            <v>Car Rentals:LDI:Head Office:Operations</v>
          </cell>
        </row>
        <row r="110">
          <cell r="B110" t="str">
            <v>Daily Allowance to Employees:LDI:Head Office:Operations:Faheem Akhtar</v>
          </cell>
        </row>
        <row r="111">
          <cell r="B111" t="str">
            <v>Daily Allowance to Employees:LDI:Head Office:Operations:Jamil Ahmed</v>
          </cell>
        </row>
        <row r="112">
          <cell r="B112" t="str">
            <v>Daily Allowance to Employees:LDI:Head Office:Operations:Muhammad ILyas</v>
          </cell>
        </row>
        <row r="113">
          <cell r="B113" t="str">
            <v>Daily Allowance to Employees:LDI:Head Office:Operations:Muhammad Shoaib</v>
          </cell>
        </row>
        <row r="114">
          <cell r="B114" t="str">
            <v>Daily Allowance to Employees:LDI:NOC:Operations:Faheem Akhtar</v>
          </cell>
        </row>
        <row r="115">
          <cell r="B115" t="str">
            <v>Daily Allowance to Employees:LDI:NOC:Operations:Muhammad ILyas</v>
          </cell>
        </row>
        <row r="118">
          <cell r="B118" t="str">
            <v>Entertainment:LDI:NOC:Operations:Faheem Akhtar</v>
          </cell>
        </row>
        <row r="119">
          <cell r="B119" t="str">
            <v>Entertainment:LDI:NOC:Operations:Irfan Rafi</v>
          </cell>
        </row>
        <row r="120">
          <cell r="B120" t="str">
            <v>Entertainment:LDI:NOC:Operations:Muhammad ILyas</v>
          </cell>
        </row>
        <row r="121">
          <cell r="B121" t="str">
            <v>Entertainment:LDI:NOC:Operations:Naveed Iqbal</v>
          </cell>
        </row>
        <row r="122">
          <cell r="B122" t="str">
            <v>Entertainment:LDI:NOC:Operations:Tariq Memon</v>
          </cell>
        </row>
        <row r="126">
          <cell r="B126" t="str">
            <v>Fee,Registration &amp; Subscription:LDI:Head Office:Operations</v>
          </cell>
        </row>
        <row r="129">
          <cell r="B129" t="str">
            <v>Hotelling:LDI:NOC:Operations:Faheem Akhtar</v>
          </cell>
        </row>
        <row r="130">
          <cell r="B130" t="str">
            <v>Hotelling:LDI:NOC:Operations:Muhammad ILyas</v>
          </cell>
        </row>
        <row r="131">
          <cell r="B131" t="str">
            <v>Hotelling:LDI:NOC:Operations:Numan Usman</v>
          </cell>
        </row>
        <row r="132">
          <cell r="B132" t="str">
            <v>Hotelling:LDI:NOC:Operations:Tariq Memon</v>
          </cell>
        </row>
        <row r="135">
          <cell r="B135" t="str">
            <v>legal and Professional charges:LDI:Head Office:Operations</v>
          </cell>
        </row>
        <row r="138">
          <cell r="B138" t="str">
            <v>Mark-Up Lease:LDI:NOC:Operation</v>
          </cell>
        </row>
        <row r="141">
          <cell r="B141" t="str">
            <v>Medical Expenses:LDI:Head Office:Operations:Farrukh Sajjad</v>
          </cell>
        </row>
        <row r="142">
          <cell r="B142" t="str">
            <v>Medical Expenses:LDI:Head Office:Operations:Muhammad ILyas</v>
          </cell>
        </row>
        <row r="145">
          <cell r="B145" t="str">
            <v>Misc. Office Expense:LDI:NOC:Operations</v>
          </cell>
        </row>
        <row r="146">
          <cell r="B146" t="str">
            <v>Misc. Office Expense:LDI:NOC:Operations:Asim Khan</v>
          </cell>
        </row>
        <row r="147">
          <cell r="B147" t="str">
            <v>Misc. Office Expense:LDI:NOC:Operations:Faheem Akhtar</v>
          </cell>
        </row>
        <row r="148">
          <cell r="B148" t="str">
            <v>Misc. Office Expense:LDI:NOC:Operations:Irfan Rafi</v>
          </cell>
        </row>
        <row r="149">
          <cell r="B149" t="str">
            <v>Misc. Office Expense:LDI:NOC:Operations:Muhammad Tariq</v>
          </cell>
        </row>
        <row r="153">
          <cell r="B153" t="str">
            <v>Mobile Expenses:LDI:Head Office:Operations:0300-5011743</v>
          </cell>
        </row>
        <row r="154">
          <cell r="B154" t="str">
            <v>Mobile Expenses:LDI:Head Office:Operations:Naveed Iqbal</v>
          </cell>
        </row>
        <row r="155">
          <cell r="B155" t="str">
            <v>Mobile Expenses:LDI:NOC:Operations</v>
          </cell>
        </row>
        <row r="156">
          <cell r="B156" t="str">
            <v>Mobile Expenses:LDI:NOC:Operations:0300-5015330</v>
          </cell>
        </row>
        <row r="157">
          <cell r="B157" t="str">
            <v>Mobile Expenses:LDI:NOC:Operations:0300-8566066</v>
          </cell>
        </row>
        <row r="158">
          <cell r="B158" t="str">
            <v>Mobile Expenses:LDI:NOC:Operations:Faheem Akhtar</v>
          </cell>
        </row>
        <row r="159">
          <cell r="B159" t="str">
            <v>Mobile Expenses:LDI:NOC:Operations:Muhammad Tariq</v>
          </cell>
        </row>
        <row r="160">
          <cell r="B160" t="str">
            <v>Mobile Expenses:LDI:R.O Karachi:Operations:0300-2014845</v>
          </cell>
        </row>
        <row r="164">
          <cell r="B164" t="str">
            <v>Office Renovation:LDI:NOC:Operations</v>
          </cell>
        </row>
        <row r="165">
          <cell r="B165" t="str">
            <v>Office Renovation:LDI:NOC:Operations:Malik Niaz Khan</v>
          </cell>
        </row>
        <row r="169">
          <cell r="B169" t="str">
            <v>Office Supplies:LDI:A.O Quetta:Operations</v>
          </cell>
        </row>
        <row r="170">
          <cell r="B170" t="str">
            <v>Office Supplies:LDI:Head Office:Operations:Muhammad ILyas</v>
          </cell>
        </row>
        <row r="171">
          <cell r="B171" t="str">
            <v>Office Supplies:LDI:NOC:Operations</v>
          </cell>
        </row>
        <row r="172">
          <cell r="B172" t="str">
            <v>Office Supplies:LDI:NOC:Operations:Faheem Akhtar</v>
          </cell>
        </row>
        <row r="173">
          <cell r="B173" t="str">
            <v>Office Supplies:LDI:NOC:Operations:Irfan Rafi</v>
          </cell>
        </row>
        <row r="174">
          <cell r="B174" t="str">
            <v>Office Supplies:LDI:R.O Faisalabad:Operations</v>
          </cell>
        </row>
        <row r="177">
          <cell r="B177" t="str">
            <v>P.O.L:LDI:Head Office:Operations:P.O.L Mr. Tariq Memon</v>
          </cell>
        </row>
        <row r="181">
          <cell r="B181" t="str">
            <v>Postage &amp; Delivery:LDI:A.O Faisalabad:Operations:Faisal Nadeem</v>
          </cell>
        </row>
        <row r="182">
          <cell r="B182" t="str">
            <v>Postage &amp; Delivery:LDI:A.O Quetta:Operations:Muhammad Arif</v>
          </cell>
        </row>
        <row r="183">
          <cell r="B183" t="str">
            <v>Postage &amp; Delivery:LDI:NOC:Operations</v>
          </cell>
        </row>
        <row r="184">
          <cell r="B184" t="str">
            <v>Postage &amp; Delivery:LDI:NOC:Operations:Asim Khan</v>
          </cell>
        </row>
        <row r="185">
          <cell r="B185" t="str">
            <v>Postage &amp; Delivery:LDI:NOC:Operations:Malik Niaz Khan</v>
          </cell>
        </row>
        <row r="186">
          <cell r="B186" t="str">
            <v>Postage &amp; Delivery:LDI:NOC:Operations:Muhammad ILyas</v>
          </cell>
        </row>
        <row r="187">
          <cell r="B187" t="str">
            <v>Postage &amp; Delivery:LDI:NOC:Operations:Muhammad Tariq</v>
          </cell>
        </row>
        <row r="188">
          <cell r="B188" t="str">
            <v>Postage &amp; Delivery:LDI:NOC:Operations:Naveed Iqbal</v>
          </cell>
        </row>
        <row r="189">
          <cell r="B189" t="str">
            <v>Postage &amp; Delivery:LDI:NOC:Operations:Numan Usman</v>
          </cell>
        </row>
        <row r="192">
          <cell r="B192" t="str">
            <v>Printing &amp; Stationay:LDI:NOC:Operations</v>
          </cell>
        </row>
        <row r="193">
          <cell r="B193" t="str">
            <v>Printing &amp; Stationay:LDI:NOC:Operations:Malik Niaz Khan</v>
          </cell>
        </row>
        <row r="194">
          <cell r="B194" t="str">
            <v>Printing &amp; Stationay:LDI:NOC:Operations:Muhammad Tariq</v>
          </cell>
        </row>
        <row r="197">
          <cell r="B197" t="str">
            <v>R &amp; M Electric Equipment:LDI:NOC:Operations</v>
          </cell>
        </row>
        <row r="201">
          <cell r="B201" t="str">
            <v>Rates &amp; Taxes:LDI:Head Office:Operations:Faheem Akhtar</v>
          </cell>
        </row>
        <row r="202">
          <cell r="B202" t="str">
            <v>Rates &amp; Taxes:LDI:Head Office:Operations:Tariq Memon</v>
          </cell>
        </row>
        <row r="203">
          <cell r="B203" t="str">
            <v>Rates &amp; Taxes:LDI:NOC:Operations</v>
          </cell>
        </row>
        <row r="206">
          <cell r="B206" t="str">
            <v>Sales Promotion:LDI:NOC:Operations</v>
          </cell>
        </row>
        <row r="207">
          <cell r="B207" t="str">
            <v>Sales Promotion:LDI:R.O Karachi:Operations</v>
          </cell>
        </row>
        <row r="210">
          <cell r="B210" t="str">
            <v>Services:LDI:NOC:Operations</v>
          </cell>
        </row>
        <row r="211">
          <cell r="B211" t="str">
            <v>Services:LDI:NOC:Operations:Naveed Iqbal</v>
          </cell>
        </row>
        <row r="212">
          <cell r="B212" t="str">
            <v>Services:LDI:NOC:Operations:Numan Usman</v>
          </cell>
        </row>
        <row r="215">
          <cell r="B215" t="str">
            <v>Telephone Expenses:LDI:Head Office:Operations:Muhammad ILyas</v>
          </cell>
        </row>
        <row r="216">
          <cell r="B216" t="str">
            <v>Telephone Expenses:LDI:NOC:Operations</v>
          </cell>
        </row>
        <row r="217">
          <cell r="B217" t="str">
            <v>Telephone Expenses:LDI:NOC:Operations:Malik Niaz Khan</v>
          </cell>
        </row>
        <row r="218">
          <cell r="B218" t="str">
            <v>Telephone Expenses:LDI:NOC:Operations:Muhammad Tariq</v>
          </cell>
        </row>
        <row r="221">
          <cell r="B221" t="str">
            <v>Travelling:LDI:A.O Quetta:Operations:Muhammad Arif</v>
          </cell>
        </row>
        <row r="222">
          <cell r="B222" t="str">
            <v>Travelling:LDI:NOC:Operations</v>
          </cell>
        </row>
        <row r="223">
          <cell r="B223" t="str">
            <v>Travelling:LDI:NOC:Operations:Abdul Quyyum</v>
          </cell>
        </row>
        <row r="224">
          <cell r="B224" t="str">
            <v>Travelling:LDI:NOC:Operations:Asim Khan</v>
          </cell>
        </row>
        <row r="225">
          <cell r="B225" t="str">
            <v>Travelling:LDI:NOC:Operations:Faheem Akhtar</v>
          </cell>
        </row>
        <row r="226">
          <cell r="B226" t="str">
            <v>Travelling:LDI:NOC:Operations:Farrukh Sajjad</v>
          </cell>
        </row>
        <row r="227">
          <cell r="B227" t="str">
            <v>Travelling:LDI:NOC:Operations:Irfan Rafi</v>
          </cell>
        </row>
        <row r="228">
          <cell r="B228" t="str">
            <v>Travelling:LDI:NOC:Operations:Islam Gull</v>
          </cell>
        </row>
        <row r="229">
          <cell r="B229" t="str">
            <v>Travelling:LDI:NOC:Operations:Jamil Ahmed</v>
          </cell>
        </row>
        <row r="230">
          <cell r="B230" t="str">
            <v>Travelling:LDI:NOC:Operations:Malik Niaz Khan</v>
          </cell>
        </row>
        <row r="231">
          <cell r="B231" t="str">
            <v>Travelling:LDI:NOC:Operations:Mr. Naveed Iqbal</v>
          </cell>
        </row>
        <row r="232">
          <cell r="B232" t="str">
            <v>Travelling:LDI:NOC:Operations:Muhammad ILyas</v>
          </cell>
        </row>
        <row r="233">
          <cell r="B233" t="str">
            <v>Travelling:LDI:NOC:Operations:Muhammad Tariq</v>
          </cell>
        </row>
        <row r="234">
          <cell r="B234" t="str">
            <v>Travelling:LDI:NOC:Operations:Numan Usman</v>
          </cell>
        </row>
        <row r="235">
          <cell r="B235" t="str">
            <v>Travelling:LDI:NOC:Operations:Tariq Memon</v>
          </cell>
        </row>
        <row r="238">
          <cell r="B238" t="str">
            <v>Vehicle R &amp; M:LDI:Head Office:Operations:Tariq Memon</v>
          </cell>
        </row>
      </sheetData>
      <sheetData sheetId="3">
        <row r="1">
          <cell r="A1" t="str">
            <v>Burraq Telecom Limited</v>
          </cell>
        </row>
        <row r="3">
          <cell r="A3" t="str">
            <v>Detail of Expenses Department Wise (Technical)</v>
          </cell>
        </row>
        <row r="5">
          <cell r="A5" t="str">
            <v>Head of Department: Mr. Asad Karim (CTO)</v>
          </cell>
        </row>
        <row r="9">
          <cell r="B9" t="str">
            <v>Salary</v>
          </cell>
        </row>
        <row r="10">
          <cell r="B10" t="str">
            <v>Entertainment</v>
          </cell>
        </row>
        <row r="11">
          <cell r="B11" t="str">
            <v>Medical Expenses</v>
          </cell>
        </row>
        <row r="12">
          <cell r="B12" t="str">
            <v>Mobile Expenses</v>
          </cell>
        </row>
        <row r="13">
          <cell r="B13" t="str">
            <v>Internet</v>
          </cell>
        </row>
        <row r="14">
          <cell r="B14" t="str">
            <v>P.O.L</v>
          </cell>
        </row>
        <row r="15">
          <cell r="B15" t="str">
            <v>Telephone Expenses</v>
          </cell>
        </row>
        <row r="16">
          <cell r="B16" t="str">
            <v>Vehicle R &amp; M</v>
          </cell>
        </row>
        <row r="17">
          <cell r="B17" t="str">
            <v>Company paid Driver</v>
          </cell>
        </row>
        <row r="20">
          <cell r="A20" t="str">
            <v>Department Expenses</v>
          </cell>
        </row>
        <row r="22">
          <cell r="B22" t="str">
            <v>Salary</v>
          </cell>
        </row>
        <row r="23">
          <cell r="B23" t="str">
            <v>Daily Allowance to Employees</v>
          </cell>
        </row>
        <row r="24">
          <cell r="B24" t="str">
            <v>Documentation Charges</v>
          </cell>
        </row>
        <row r="25">
          <cell r="B25" t="str">
            <v>Entertainment</v>
          </cell>
        </row>
        <row r="26">
          <cell r="B26" t="str">
            <v>Fee,Registration &amp; Subscription</v>
          </cell>
        </row>
        <row r="27">
          <cell r="B27" t="str">
            <v>Hotelling</v>
          </cell>
        </row>
        <row r="28">
          <cell r="B28" t="str">
            <v>Internet Expenses</v>
          </cell>
        </row>
        <row r="29">
          <cell r="B29" t="str">
            <v>legal and Professional charges</v>
          </cell>
        </row>
        <row r="30">
          <cell r="B30" t="str">
            <v>Mark-Up Lease</v>
          </cell>
        </row>
        <row r="31">
          <cell r="B31" t="str">
            <v>Medical Expenses</v>
          </cell>
        </row>
        <row r="32">
          <cell r="B32" t="str">
            <v>Misc. Office Expense</v>
          </cell>
        </row>
        <row r="33">
          <cell r="B33" t="str">
            <v>Mobile Expenses</v>
          </cell>
        </row>
        <row r="34">
          <cell r="B34" t="str">
            <v>Office Renovation</v>
          </cell>
        </row>
        <row r="35">
          <cell r="B35" t="str">
            <v>Office Rent</v>
          </cell>
        </row>
        <row r="36">
          <cell r="B36" t="str">
            <v>Office Supplies</v>
          </cell>
        </row>
        <row r="37">
          <cell r="B37" t="str">
            <v>P.O.L</v>
          </cell>
        </row>
        <row r="38">
          <cell r="B38" t="str">
            <v>Postage &amp; Delivery</v>
          </cell>
        </row>
        <row r="39">
          <cell r="B39" t="str">
            <v>Printing &amp; Stationay</v>
          </cell>
        </row>
        <row r="40">
          <cell r="B40" t="str">
            <v>R &amp; M Machinery</v>
          </cell>
        </row>
        <row r="41">
          <cell r="B41" t="str">
            <v>R &amp; M Vehicle</v>
          </cell>
        </row>
        <row r="42">
          <cell r="B42" t="str">
            <v>Security Services</v>
          </cell>
        </row>
        <row r="43">
          <cell r="B43" t="str">
            <v>Telephone Expenses</v>
          </cell>
        </row>
        <row r="44">
          <cell r="B44" t="str">
            <v>Services</v>
          </cell>
        </row>
        <row r="45">
          <cell r="B45" t="str">
            <v>Travelling</v>
          </cell>
        </row>
        <row r="46">
          <cell r="B46" t="str">
            <v>Utility Bills- Electricity</v>
          </cell>
        </row>
        <row r="49">
          <cell r="A49" t="str">
            <v>WLL</v>
          </cell>
        </row>
        <row r="50">
          <cell r="B50" t="str">
            <v>ADVANCES:Employees:Projects:WLL:Sajjad Mumtaz</v>
          </cell>
        </row>
        <row r="51">
          <cell r="B51" t="str">
            <v>Salary</v>
          </cell>
        </row>
        <row r="52">
          <cell r="B52" t="str">
            <v>Entertainment</v>
          </cell>
        </row>
        <row r="53">
          <cell r="B53" t="str">
            <v>P.O.L</v>
          </cell>
        </row>
        <row r="54">
          <cell r="B54" t="str">
            <v>Mobile Expenses:WLL:300-8500438</v>
          </cell>
        </row>
        <row r="55">
          <cell r="B55" t="str">
            <v>Printing &amp; Stationay</v>
          </cell>
        </row>
        <row r="56">
          <cell r="B56" t="str">
            <v>Travelling</v>
          </cell>
        </row>
        <row r="62">
          <cell r="B62" t="str">
            <v>Entertainment:LDI:Head Office:Technical:Asad Karim</v>
          </cell>
        </row>
        <row r="63">
          <cell r="B63" t="str">
            <v>Internet Expenses:LDI:NOC:Technical:Asad Karim</v>
          </cell>
        </row>
        <row r="64">
          <cell r="B64" t="str">
            <v>Medical Expenses:LDI:NOC:Technical:Mr. Asad Karim C.T.O.</v>
          </cell>
        </row>
        <row r="65">
          <cell r="B65" t="str">
            <v>Mobile Expenses:LDI:Head Office:Technical:Mr. Asad Karim C.T.O</v>
          </cell>
        </row>
        <row r="66">
          <cell r="B66" t="str">
            <v>P.O.L:LDI:Head Office:Technical:P.O.L Mr. Asad Karim</v>
          </cell>
        </row>
        <row r="67">
          <cell r="B67" t="str">
            <v>Telephone Expenses:LDI:Head Office:Director's Telephone Expenses:Mr. Asad Karim C.T.O.</v>
          </cell>
        </row>
        <row r="68">
          <cell r="B68" t="str">
            <v>Vehicle R &amp; M:LDI:Head Office:Technical:Mr. Asad Karim</v>
          </cell>
        </row>
        <row r="72">
          <cell r="B72" t="str">
            <v>ADVANCES:Employees:Projects:NOC:Hamid Bashir</v>
          </cell>
        </row>
        <row r="73">
          <cell r="B73" t="str">
            <v>ADVANCES:Employees:Projects:NOC:Shahzad Ahmed (Admin)</v>
          </cell>
        </row>
        <row r="74">
          <cell r="B74" t="str">
            <v>ADVANCES:Employees:Projects:NOC:Tabish Anwar</v>
          </cell>
        </row>
        <row r="75">
          <cell r="B75" t="str">
            <v>ADVANCES:Employees:Projects:Technical:Abdul Quyyum</v>
          </cell>
        </row>
        <row r="79">
          <cell r="B79" t="str">
            <v>Car Rentals:LDI:NOC:Technical</v>
          </cell>
        </row>
        <row r="82">
          <cell r="B82" t="str">
            <v>Consultancy:LDI:NOC:Technical</v>
          </cell>
        </row>
        <row r="85">
          <cell r="B85" t="str">
            <v>Cost of Services:LDI:NOC-Expenses:Electricity Bills</v>
          </cell>
        </row>
        <row r="88">
          <cell r="B88" t="str">
            <v>Daily Allowance to Employees:LDI:NOC:Technical:Abdul Quyyum</v>
          </cell>
        </row>
        <row r="89">
          <cell r="B89" t="str">
            <v>Daily Allowance to Employees:LDI:NOC:Technical:Muhammad Shoaib</v>
          </cell>
        </row>
        <row r="90">
          <cell r="B90" t="str">
            <v>Daily Allowance to Employees:LDI:NOC:Technical:Syed Babar Abbass</v>
          </cell>
        </row>
        <row r="91">
          <cell r="B91" t="str">
            <v>Daily Allowance to Employees:LDI:NOC:Technical:Zahid Masood</v>
          </cell>
        </row>
        <row r="95">
          <cell r="B95" t="str">
            <v>Entertainment:LDI:NOC:Administration</v>
          </cell>
        </row>
        <row r="96">
          <cell r="B96" t="str">
            <v>Entertainment:LDI:NOC:Network Administration:Asif Ahmed</v>
          </cell>
        </row>
        <row r="97">
          <cell r="B97" t="str">
            <v>Entertainment:LDI:NOC:Network Administration:Nauman Jamil</v>
          </cell>
        </row>
        <row r="98">
          <cell r="B98" t="str">
            <v>Entertainment:LDI:NOC:Technical:Syed Babar Abbass</v>
          </cell>
        </row>
        <row r="99">
          <cell r="B99" t="str">
            <v>Entertainment:LDI:NOC:Technical:Zahid Masood</v>
          </cell>
        </row>
        <row r="103">
          <cell r="B103" t="str">
            <v>Hotelling:LDI:NOC:Network Administration:Nauman Jamil</v>
          </cell>
        </row>
        <row r="104">
          <cell r="B104" t="str">
            <v>Hotelling:LDI:NOC:Operations:Jamil Ahmed</v>
          </cell>
        </row>
        <row r="105">
          <cell r="B105" t="str">
            <v>Hotelling:LDI:NOC:Technical</v>
          </cell>
        </row>
        <row r="109">
          <cell r="B109" t="str">
            <v>Internet Expenses:LDI:NOC:Administration</v>
          </cell>
        </row>
        <row r="110">
          <cell r="B110" t="str">
            <v>Internet Expenses:LDI:NOC:Network Administration:Amir Nasir</v>
          </cell>
        </row>
        <row r="111">
          <cell r="B111" t="str">
            <v>Internet Expenses:LDI:NOC:Network Administration:Atif Rasheed</v>
          </cell>
        </row>
        <row r="112">
          <cell r="B112" t="str">
            <v>Internet Expenses:LDI:NOC:Network Administration:Numan Jamil</v>
          </cell>
        </row>
        <row r="113">
          <cell r="B113" t="str">
            <v>Internet Expenses:LDI:NOC:Technical</v>
          </cell>
        </row>
        <row r="117">
          <cell r="B117" t="str">
            <v>legal and Professional charges:LDI:NOC:Administration</v>
          </cell>
        </row>
        <row r="121">
          <cell r="B121" t="str">
            <v>Mark-Up Lease:LDI:NOC:Technical</v>
          </cell>
        </row>
        <row r="122">
          <cell r="B122" t="str">
            <v>Mark-Up Lease:LDI:NOC:Technical:Equipment</v>
          </cell>
        </row>
        <row r="126">
          <cell r="B126" t="str">
            <v>Medical Expenses:LDI:NOC:Administration:Tabib Hussain</v>
          </cell>
        </row>
        <row r="127">
          <cell r="B127" t="str">
            <v>Medical Expenses:LDI:NOC:Technical:Abdul Quyyum</v>
          </cell>
        </row>
        <row r="128">
          <cell r="B128" t="str">
            <v>Medical Expenses:LDI:NOC:Technical:Mr. Abdul Qayyum NOC</v>
          </cell>
        </row>
        <row r="129">
          <cell r="B129" t="str">
            <v>Medical Expenses:LDI:NOC:Technical:Mr. Amer Nasir</v>
          </cell>
        </row>
        <row r="130">
          <cell r="B130" t="str">
            <v>Medical Expenses:LDI:NOC:Technical:Mr. Nadeem M. Khan</v>
          </cell>
        </row>
        <row r="131">
          <cell r="B131" t="str">
            <v>Medical Expenses:LDI:NOC:Technical:Mr. Tabish Anwar</v>
          </cell>
        </row>
        <row r="132">
          <cell r="B132" t="str">
            <v>Medical Expenses:LDI:NOC:Technical:Syed Babar Abbass</v>
          </cell>
        </row>
        <row r="133">
          <cell r="B133" t="str">
            <v>Medical Expenses:LDI:NOC:Technical:Zahid Masood</v>
          </cell>
        </row>
        <row r="138">
          <cell r="B138" t="str">
            <v>Mobile Expenses:LDI:NOC:Administration</v>
          </cell>
        </row>
        <row r="139">
          <cell r="B139" t="str">
            <v>Mobile Expenses:LDI:NOC:Network Administration:Nauman Jamil</v>
          </cell>
        </row>
        <row r="140">
          <cell r="B140" t="str">
            <v>Mobile Expenses:LDI:NOC:Tehnical:0300-5011742</v>
          </cell>
        </row>
        <row r="141">
          <cell r="B141" t="str">
            <v>Mobile Expenses:LDI:NOC:Tehnical:0300-5011745</v>
          </cell>
        </row>
        <row r="142">
          <cell r="B142" t="str">
            <v>Mobile Expenses:LDI:NOC:Tehnical:0333-5679922</v>
          </cell>
        </row>
        <row r="145">
          <cell r="B145" t="str">
            <v>Office Renovation:LDI:NOC:Administration</v>
          </cell>
        </row>
        <row r="148">
          <cell r="B148" t="str">
            <v>Office Rent:LDI:NOC:Administration</v>
          </cell>
        </row>
        <row r="151">
          <cell r="B151" t="str">
            <v>Office Supplies:LDI:NOC:Administration</v>
          </cell>
        </row>
        <row r="152">
          <cell r="B152" t="str">
            <v>Office Supplies:LDI:NOC:Network Administration</v>
          </cell>
        </row>
        <row r="155">
          <cell r="B155" t="str">
            <v>P.O.L:LDI:Head Office:Technical:Mr.Tabish Anwar-P.O.L</v>
          </cell>
        </row>
        <row r="156">
          <cell r="B156" t="str">
            <v>P.O.L:LDI:Head Office:Technical:P.O.L Mr. Amer Nasir</v>
          </cell>
        </row>
        <row r="157">
          <cell r="B157" t="str">
            <v>P.O.L:LDI:NOC:Administration</v>
          </cell>
        </row>
        <row r="158">
          <cell r="B158" t="str">
            <v>P.O.L:LDI:NOC:Administration:Generator</v>
          </cell>
        </row>
        <row r="159">
          <cell r="B159" t="str">
            <v>P.O.L:LDI:NOC:Technical</v>
          </cell>
        </row>
        <row r="162">
          <cell r="B162" t="str">
            <v>Postage &amp; Delivery:LDI:NOC:Administration</v>
          </cell>
        </row>
        <row r="165">
          <cell r="B165" t="str">
            <v>PREPAYMENTS:Rent- NOC Office</v>
          </cell>
        </row>
        <row r="168">
          <cell r="B168" t="str">
            <v>Printing &amp; Stationay:LDI:NOC:Administration</v>
          </cell>
        </row>
        <row r="169">
          <cell r="B169" t="str">
            <v>Printing &amp; Stationay:LDI:NOC:Technical</v>
          </cell>
        </row>
        <row r="172">
          <cell r="B172" t="str">
            <v>Security Services:LDI:NOC:Administration</v>
          </cell>
        </row>
        <row r="175">
          <cell r="B175" t="str">
            <v>Services:LDI:Head Office:Technical</v>
          </cell>
        </row>
        <row r="176">
          <cell r="B176" t="str">
            <v>Services:LDI:NOC:Administration</v>
          </cell>
        </row>
        <row r="180">
          <cell r="B180" t="str">
            <v>Telephone Expenses:LDI:NOC:Administration</v>
          </cell>
        </row>
        <row r="181">
          <cell r="B181" t="str">
            <v>Telephone Expenses:LDI:NOC:Administration:051-4100856</v>
          </cell>
        </row>
        <row r="182">
          <cell r="B182" t="str">
            <v>Telephone Expenses:LDI:NOC:Administration:051-4100857</v>
          </cell>
        </row>
        <row r="183">
          <cell r="B183" t="str">
            <v>Telephone Expenses:LDI:NOC:Administration:051-4101408</v>
          </cell>
        </row>
        <row r="184">
          <cell r="B184" t="str">
            <v>Telephone Expenses:LDI:NOC:Administration:051-4101417</v>
          </cell>
        </row>
        <row r="185">
          <cell r="B185" t="str">
            <v>Telephone Expenses:LDI:NOC:Administration:051-4101420</v>
          </cell>
        </row>
        <row r="189">
          <cell r="B189" t="str">
            <v>Travelling:LDI:NOC:Administration</v>
          </cell>
        </row>
        <row r="190">
          <cell r="B190" t="str">
            <v>Travelling:LDI:NOC:Network Administration:Hamid Bashir</v>
          </cell>
        </row>
        <row r="191">
          <cell r="B191" t="str">
            <v>Travelling:LDI:NOC:Network Administration:Mr. Amir Nasir</v>
          </cell>
        </row>
        <row r="192">
          <cell r="B192" t="str">
            <v>Travelling:LDI:NOC:Network Administration:Nauman Jamil</v>
          </cell>
        </row>
        <row r="193">
          <cell r="B193" t="str">
            <v>Travelling:LDI:NOC:Technical</v>
          </cell>
        </row>
        <row r="194">
          <cell r="B194" t="str">
            <v>Travelling:LDI:NOC:Technical:Abdul Quyyum</v>
          </cell>
        </row>
        <row r="195">
          <cell r="B195" t="str">
            <v>Travelling:LDI:NOC:Technical:Asif Ahmed</v>
          </cell>
        </row>
        <row r="196">
          <cell r="B196" t="str">
            <v>Travelling:LDI:NOC:Technical:Hammad Ullah</v>
          </cell>
        </row>
        <row r="197">
          <cell r="B197" t="str">
            <v>Travelling:LDI:NOC:Technical:Mian Hammad Ullah</v>
          </cell>
        </row>
        <row r="198">
          <cell r="B198" t="str">
            <v>Travelling:LDI:NOC:Technical:Mr. Sajid Tareen</v>
          </cell>
        </row>
        <row r="199">
          <cell r="B199" t="str">
            <v>Travelling:LDI:NOC:Technical:Muhammad Shoaib</v>
          </cell>
        </row>
        <row r="200">
          <cell r="B200" t="str">
            <v>Travelling:LDI:NOC:Technical:Syed Babar Abbass</v>
          </cell>
        </row>
        <row r="201">
          <cell r="B201" t="str">
            <v>Travelling:LDI:NOC:Technical:Zahid Masood</v>
          </cell>
        </row>
        <row r="204">
          <cell r="B204" t="str">
            <v>Utility Bills- Electricity:LDI:NOC:Administration</v>
          </cell>
        </row>
        <row r="206">
          <cell r="B206" t="str">
            <v>Vehicle R &amp; M:LDI:NOC:Administration</v>
          </cell>
        </row>
        <row r="207">
          <cell r="B207" t="str">
            <v>Vehicle R &amp; M:LDI:NOC:Technical:Mr. Amer Nasir</v>
          </cell>
        </row>
        <row r="208">
          <cell r="B208" t="str">
            <v>Vehicle R &amp; M:LDI:NOC:Technical:Mr. Tabish Anwar</v>
          </cell>
        </row>
        <row r="212">
          <cell r="B212" t="str">
            <v>ADVANCES:Employees:Projects:WLL:Sajjad Mumtaz</v>
          </cell>
        </row>
        <row r="213">
          <cell r="B213" t="str">
            <v>Entertainment:WLL:Head Office</v>
          </cell>
        </row>
        <row r="214">
          <cell r="B214" t="str">
            <v>Mobile Expenses:WLL:300-8500438</v>
          </cell>
        </row>
        <row r="215">
          <cell r="B215" t="str">
            <v>P.O.L:WLL:NOC:Mr. Sajjad Mumtaz</v>
          </cell>
        </row>
        <row r="216">
          <cell r="B216" t="str">
            <v>Printing &amp; Stationay:WLL:Head Office</v>
          </cell>
        </row>
        <row r="220">
          <cell r="B220" t="str">
            <v>Vehicle R &amp; M:WLL:Mr. Sajjad Mumtaz</v>
          </cell>
        </row>
      </sheetData>
      <sheetData sheetId="4">
        <row r="1">
          <cell r="A1" t="str">
            <v>Burraq Telecom Limited</v>
          </cell>
        </row>
        <row r="3">
          <cell r="A3" t="str">
            <v>Detail of Expenses Department Wise (MARKETING)</v>
          </cell>
        </row>
        <row r="5">
          <cell r="A5" t="str">
            <v>Head of Department: Mr. Sadiq Yousaf Yalmaz-CEO</v>
          </cell>
        </row>
        <row r="10">
          <cell r="C10" t="str">
            <v>Salary</v>
          </cell>
        </row>
        <row r="11">
          <cell r="C11" t="str">
            <v>Entertainment</v>
          </cell>
        </row>
        <row r="12">
          <cell r="C12" t="str">
            <v>Hotelling</v>
          </cell>
        </row>
        <row r="13">
          <cell r="C13" t="str">
            <v>Medical Expenses</v>
          </cell>
        </row>
        <row r="14">
          <cell r="C14" t="str">
            <v>Mobile Expenses</v>
          </cell>
        </row>
        <row r="15">
          <cell r="C15" t="str">
            <v>P.O.L</v>
          </cell>
        </row>
        <row r="16">
          <cell r="C16" t="str">
            <v>Vehicle R &amp; M</v>
          </cell>
        </row>
        <row r="17">
          <cell r="C17" t="str">
            <v>Travelling</v>
          </cell>
        </row>
        <row r="18">
          <cell r="C18" t="str">
            <v>Company Paid Driver</v>
          </cell>
        </row>
        <row r="21">
          <cell r="B21" t="str">
            <v>TVC</v>
          </cell>
        </row>
        <row r="22">
          <cell r="B22" t="str">
            <v>ADVANCES:Manhattan Pakistan (Pvt.) Ltd</v>
          </cell>
        </row>
        <row r="24">
          <cell r="B24" t="str">
            <v>ADVANCES:Advertisement &amp; Sales Promotion-BTL</v>
          </cell>
        </row>
        <row r="25">
          <cell r="B25" t="str">
            <v>Advertisement &amp; Sales Promotion-BTL</v>
          </cell>
        </row>
        <row r="26">
          <cell r="C26" t="str">
            <v>BTL-Total</v>
          </cell>
        </row>
        <row r="28">
          <cell r="B28" t="str">
            <v>Advertisement &amp; Sales Promotion-ATL</v>
          </cell>
        </row>
        <row r="29">
          <cell r="C29" t="str">
            <v>Electronic Media</v>
          </cell>
        </row>
        <row r="30">
          <cell r="C30" t="str">
            <v>Print Media</v>
          </cell>
        </row>
        <row r="31">
          <cell r="C31" t="str">
            <v>ATL-Total</v>
          </cell>
        </row>
        <row r="33">
          <cell r="B33" t="str">
            <v>ADVANCES:PR Activities (MPL)</v>
          </cell>
        </row>
        <row r="34">
          <cell r="B34" t="str">
            <v>AD for Distributors</v>
          </cell>
        </row>
        <row r="35">
          <cell r="B35" t="str">
            <v>Advertisement:Sponsorship (FAST, Shaukat Khanum,PTCL,PTA,Old Ravians,Terjuman)</v>
          </cell>
        </row>
        <row r="36">
          <cell r="B36" t="str">
            <v>Sales Promotion-ITCN,E-Commerce Gateway,NASCON &amp; (Distributors meeting) Marriott</v>
          </cell>
        </row>
        <row r="37">
          <cell r="B37" t="str">
            <v>Advertisement</v>
          </cell>
        </row>
        <row r="40">
          <cell r="B40" t="str">
            <v>Amortized on 12 months</v>
          </cell>
        </row>
        <row r="42">
          <cell r="B42" t="str">
            <v>Department Expenses</v>
          </cell>
        </row>
        <row r="44">
          <cell r="C44" t="str">
            <v>Salary</v>
          </cell>
        </row>
        <row r="45">
          <cell r="C45" t="str">
            <v>Consultancy (Sajid Tareen)</v>
          </cell>
        </row>
        <row r="46">
          <cell r="C46" t="str">
            <v>Daily Allowance to Employees</v>
          </cell>
        </row>
        <row r="47">
          <cell r="C47" t="str">
            <v>Medical</v>
          </cell>
        </row>
        <row r="48">
          <cell r="C48" t="str">
            <v>Entertainment</v>
          </cell>
        </row>
        <row r="49">
          <cell r="C49" t="str">
            <v>Travelling</v>
          </cell>
        </row>
        <row r="50">
          <cell r="C50" t="str">
            <v>Hotelling</v>
          </cell>
        </row>
        <row r="51">
          <cell r="C51" t="str">
            <v>Mobile Expenses</v>
          </cell>
        </row>
        <row r="52">
          <cell r="C52" t="str">
            <v>P.O.L</v>
          </cell>
        </row>
        <row r="53">
          <cell r="C53" t="str">
            <v>Services</v>
          </cell>
        </row>
        <row r="54">
          <cell r="C54" t="str">
            <v>Printing &amp; Stationay</v>
          </cell>
        </row>
        <row r="55">
          <cell r="C55" t="str">
            <v>Telephone Expenses</v>
          </cell>
        </row>
        <row r="56">
          <cell r="C56" t="str">
            <v>Car Rentals</v>
          </cell>
        </row>
        <row r="57">
          <cell r="C57" t="str">
            <v>Fee,Registration &amp; Subscription</v>
          </cell>
        </row>
        <row r="58">
          <cell r="C58" t="str">
            <v>Rates &amp; Taxes</v>
          </cell>
        </row>
        <row r="59">
          <cell r="C59" t="str">
            <v>Mark-Up Lease</v>
          </cell>
        </row>
        <row r="60">
          <cell r="C60" t="str">
            <v>Postage &amp; Delivery</v>
          </cell>
        </row>
        <row r="61">
          <cell r="C61" t="str">
            <v>Bad Debts</v>
          </cell>
        </row>
        <row r="62">
          <cell r="C62" t="str">
            <v>Documentation Charges</v>
          </cell>
        </row>
        <row r="63">
          <cell r="C63" t="str">
            <v>Office Rent:R.O Faisalabad</v>
          </cell>
        </row>
        <row r="64">
          <cell r="C64" t="str">
            <v>Office Rent:R.O Lahore</v>
          </cell>
        </row>
        <row r="65">
          <cell r="C65" t="str">
            <v>Office Rent:R.O Multan</v>
          </cell>
        </row>
        <row r="66">
          <cell r="C66" t="str">
            <v>Office Rent:R.O Rawalpindi</v>
          </cell>
        </row>
        <row r="67">
          <cell r="C67" t="str">
            <v>Office Rent:R.O Karachi</v>
          </cell>
        </row>
        <row r="68">
          <cell r="C68" t="str">
            <v>Internet Expenses:R.Os</v>
          </cell>
        </row>
        <row r="69">
          <cell r="C69" t="str">
            <v>Office Supplies</v>
          </cell>
        </row>
        <row r="70">
          <cell r="C70" t="str">
            <v>legal and Professional charges</v>
          </cell>
        </row>
        <row r="71">
          <cell r="C71" t="str">
            <v>Misc. Office Expenses</v>
          </cell>
        </row>
        <row r="72">
          <cell r="C72" t="str">
            <v>R &amp; M Vehicle</v>
          </cell>
        </row>
        <row r="73">
          <cell r="C73" t="str">
            <v>Utiliy Bills-R.Os</v>
          </cell>
        </row>
        <row r="75">
          <cell r="B75" t="str">
            <v>Call Center</v>
          </cell>
        </row>
        <row r="76">
          <cell r="C76" t="str">
            <v>Salary</v>
          </cell>
        </row>
        <row r="77">
          <cell r="C77" t="str">
            <v>Entertainment</v>
          </cell>
        </row>
        <row r="78">
          <cell r="C78" t="str">
            <v>Mobile Expenses</v>
          </cell>
        </row>
        <row r="79">
          <cell r="C79" t="str">
            <v>Office Supplies</v>
          </cell>
        </row>
        <row r="80">
          <cell r="C80" t="str">
            <v>Travelling</v>
          </cell>
        </row>
        <row r="85">
          <cell r="C85" t="str">
            <v>ADVANCES:Advances-Projects:Interior Studio</v>
          </cell>
        </row>
        <row r="87">
          <cell r="C87" t="str">
            <v>ADVANCES:Advances-Projects:Marriott Hotel - Islamabad</v>
          </cell>
        </row>
        <row r="90">
          <cell r="C90" t="str">
            <v>ADVANCES:Manhattan Pakistan (Pvt.) Ltd</v>
          </cell>
        </row>
        <row r="91">
          <cell r="C91" t="str">
            <v>ADVANCES:Advertisement &amp; Sales Promotion:Digi Print</v>
          </cell>
        </row>
        <row r="92">
          <cell r="C92" t="str">
            <v>ADVANCES:Advertisement &amp; Sales Promotion:Expo Men</v>
          </cell>
        </row>
        <row r="93">
          <cell r="C93" t="str">
            <v>ADVANCES:Advertisement &amp; Sales Promotion:KTN Productions</v>
          </cell>
        </row>
        <row r="94">
          <cell r="C94" t="str">
            <v>ADVANCES:Advertisement &amp; Sales Promotion:M/s Ad King</v>
          </cell>
        </row>
        <row r="95">
          <cell r="C95" t="str">
            <v>ADVANCES:Advertisement &amp; Sales Promotion:M/s Omar &amp; Co.</v>
          </cell>
        </row>
        <row r="96">
          <cell r="C96" t="str">
            <v>ADVANCES:Advertisement &amp; Sales Promotion:M/s Sign Mark</v>
          </cell>
        </row>
        <row r="97">
          <cell r="C97" t="str">
            <v>ADVANCES:Advertisement &amp; Sales Promotion:M/s Vital Links</v>
          </cell>
        </row>
        <row r="98">
          <cell r="C98" t="str">
            <v>ADVANCES:Advertisement &amp; Sales Promotion:M/s Waqas Advertisers</v>
          </cell>
        </row>
        <row r="99">
          <cell r="C99" t="str">
            <v>ADVANCES:Advertisement &amp; Sales Promotion:Marketing Support Services</v>
          </cell>
        </row>
        <row r="100">
          <cell r="C100" t="str">
            <v>ADVANCES:Advertisement &amp; Sales Promotion:Pearl Graphics</v>
          </cell>
        </row>
        <row r="101">
          <cell r="C101" t="str">
            <v>ADVANCES:Advertisement &amp; Sales Promotion:Talha Advertisers</v>
          </cell>
        </row>
        <row r="104">
          <cell r="C104" t="str">
            <v>ADVANCES:Manhattan Pakistan (Pvt.) Ltd</v>
          </cell>
        </row>
        <row r="107">
          <cell r="C107" t="str">
            <v>ADVANCES:Employees:Projects:Administration:Iqbal Haider Jafri (Lhr)</v>
          </cell>
        </row>
        <row r="108">
          <cell r="C108" t="str">
            <v>ADVANCES:Employees:Projects:Marketing:A. R Sherazi (KHI)</v>
          </cell>
        </row>
        <row r="109">
          <cell r="C109" t="str">
            <v>ADVANCES:Employees:Projects:Marketing:Faheem Mumtaz</v>
          </cell>
        </row>
        <row r="110">
          <cell r="C110" t="str">
            <v>ADVANCES:Employees:Projects:Marketing:Mr. Imran Bashir (RSM LHR)</v>
          </cell>
        </row>
        <row r="111">
          <cell r="C111" t="str">
            <v>ADVANCES:Employees:Projects:Marketing:Mr. Mustansir Sheikh</v>
          </cell>
        </row>
        <row r="112">
          <cell r="C112" t="str">
            <v>ADVANCES:Employees:Projects:Marketing:Mr. Usama Muneer</v>
          </cell>
        </row>
        <row r="115">
          <cell r="C115" t="str">
            <v>ADVANCES:M/S Saeed Akhtar Studio</v>
          </cell>
        </row>
        <row r="117">
          <cell r="C117" t="str">
            <v>Advertisement:LDI:Head Office:Marketing Prepaid</v>
          </cell>
        </row>
        <row r="118">
          <cell r="C118" t="str">
            <v>Advertisement:LDI:Head Office:Marketing Prepaid:ATL</v>
          </cell>
        </row>
        <row r="119">
          <cell r="C119" t="str">
            <v>Advertisement:LDI:Head Office:Marketing Prepaid:BTL - DA</v>
          </cell>
        </row>
        <row r="120">
          <cell r="C120" t="str">
            <v>Advertisement:LDI:Head Office:Marketing Prepaid:Sponsorship</v>
          </cell>
        </row>
        <row r="121">
          <cell r="C121" t="str">
            <v>Advertisement:LDI:R.O Lahore</v>
          </cell>
        </row>
        <row r="124">
          <cell r="C124" t="str">
            <v>Sales Promotion:LDI:H.O:Marketing Prepaid</v>
          </cell>
        </row>
        <row r="127">
          <cell r="C127" t="str">
            <v>Selling Expenses:Advertisment:Prepaid Calling Card:Below The Line:POS</v>
          </cell>
        </row>
        <row r="128">
          <cell r="C128" t="str">
            <v>Selling Expenses:Advertisment:Prepaid Calling Card:Below The Line:Promotional Material</v>
          </cell>
        </row>
        <row r="135">
          <cell r="C135" t="str">
            <v>Books, Newspaper &amp; Periodicals:LDI:R.O. Lahore</v>
          </cell>
        </row>
        <row r="138">
          <cell r="C138" t="str">
            <v>Car Rentals:LDI:A.O Faisalabad:Marketing Prepaid</v>
          </cell>
        </row>
        <row r="139">
          <cell r="C139" t="str">
            <v>Car Rentals:LDI:A.O Faisalabad:Marketing Prepaid:Osama Muneer</v>
          </cell>
        </row>
        <row r="140">
          <cell r="C140" t="str">
            <v>Car Rentals:LDI:Head Office:Marketing Prepaid</v>
          </cell>
        </row>
        <row r="141">
          <cell r="C141" t="str">
            <v>Car Rentals:LDI:Head Office:Marketing Prepaid:Mr. Waqas Safdar</v>
          </cell>
        </row>
        <row r="142">
          <cell r="C142" t="str">
            <v>Car Rentals:LDI:Head Office:Marketing Prepaid:Waqas Safdar Ch.</v>
          </cell>
        </row>
        <row r="143">
          <cell r="C143" t="str">
            <v>Car Rentals:LDI:R.O Multan:ASM Fiaz Ahmed</v>
          </cell>
        </row>
        <row r="144">
          <cell r="C144" t="str">
            <v>Car Rentals:LDI:R.O Multan:Marketing Prepaid:Faiz Ahmed</v>
          </cell>
        </row>
        <row r="148">
          <cell r="C148" t="str">
            <v>Daily Allowance to Employees:LDI:A.O Bahawalpur:Marketing Prepaid:M. Tariq Khan</v>
          </cell>
        </row>
        <row r="149">
          <cell r="C149" t="str">
            <v>Daily Allowance to Employees:LDI:A.O Hyderabad:Marketing Prepaid:Khan Mujeeb Azam</v>
          </cell>
        </row>
        <row r="150">
          <cell r="C150" t="str">
            <v>Daily Allowance to Employees:LDI:A.O Quetta:Marketing Prepaid:Kaleem Ullah Abbassi</v>
          </cell>
        </row>
        <row r="151">
          <cell r="C151" t="str">
            <v>Daily Allowance to Employees:LDI:A.O Sargodha:Prepaid:Hafiz Nasir</v>
          </cell>
        </row>
        <row r="152">
          <cell r="C152" t="str">
            <v>Daily Allowance to Employees:LDI:R.O Faisalabad:Marketing Prepaid:Irfan Habib</v>
          </cell>
        </row>
        <row r="153">
          <cell r="C153" t="str">
            <v>Daily Allowance to Employees:LDI:R.O Multan:Marketing Prepaid:Fiaz Ahmed</v>
          </cell>
        </row>
        <row r="154">
          <cell r="C154" t="str">
            <v>Daily Allowance to Employees:LDI:R.O Quetta:Marketing Prepaid:Kaleem Ullah Abbassi</v>
          </cell>
        </row>
        <row r="155">
          <cell r="C155" t="str">
            <v>Daily Allowance to Employees:LDI:R.O Rawalpindi:Marketing Prepaid:Waqas Safdar</v>
          </cell>
        </row>
        <row r="159">
          <cell r="C159" t="str">
            <v>Entertainment:LDI:A.O Peshawar:Marketing Prepaid:Islam Gull</v>
          </cell>
        </row>
        <row r="160">
          <cell r="C160" t="str">
            <v>Entertainment:LDI:Head Office:Marketing Payphone:Obaid Ullah Dar</v>
          </cell>
        </row>
        <row r="161">
          <cell r="C161" t="str">
            <v>Entertainment:LDI:Head Office:Marketing Prepaid</v>
          </cell>
        </row>
        <row r="162">
          <cell r="C162" t="str">
            <v>Entertainment:LDI:Head Office:Marketing Prepaid:Faisal Bashir Gill</v>
          </cell>
        </row>
        <row r="163">
          <cell r="C163" t="str">
            <v>Entertainment:LDI:Head Office:Marketing Prepaid:Mr. Mustansir Sheikh</v>
          </cell>
        </row>
        <row r="164">
          <cell r="C164" t="str">
            <v>Entertainment:LDI:R.O Faisalabad:Marketing Prepaid:Irfan Habib</v>
          </cell>
        </row>
        <row r="165">
          <cell r="C165" t="str">
            <v>Entertainment:LDI:R.O Faisalabad:Marketing Prepaid:Usama Muneer</v>
          </cell>
        </row>
        <row r="166">
          <cell r="C166" t="str">
            <v>Entertainment:LDI:R.O Karachi:Marketing Prepaid</v>
          </cell>
        </row>
        <row r="167">
          <cell r="C167" t="str">
            <v>Entertainment:LDI:R.O Karachi:Marketing Prepaid:A. R Sherazi</v>
          </cell>
        </row>
        <row r="168">
          <cell r="C168" t="str">
            <v>Entertainment:LDI:R.O Lahore:Marketing Prepaid</v>
          </cell>
        </row>
        <row r="169">
          <cell r="C169" t="str">
            <v>Entertainment:LDI:R.O Lahore:Marketing Prepaid:Imran Bashir</v>
          </cell>
        </row>
        <row r="173">
          <cell r="C173" t="str">
            <v>Hotelling:LDI:A.O Bahawalpur:Marketing Prepaid:M. Tariq Khan</v>
          </cell>
        </row>
        <row r="174">
          <cell r="C174" t="str">
            <v>Hotelling:LDI:A.O Jehlum:Marketing Prepaid:Syed Khurram Abbass</v>
          </cell>
        </row>
        <row r="175">
          <cell r="C175" t="str">
            <v>Hotelling:LDI:A.O Peshawar:Marketing Prepaid:Islam Gull</v>
          </cell>
        </row>
        <row r="176">
          <cell r="C176" t="str">
            <v>Hotelling:LDI:A.O Quetta:Marketing Prepaid:Kaleem Ullah Abbassi</v>
          </cell>
        </row>
        <row r="177">
          <cell r="C177" t="str">
            <v>Hotelling:LDI:A.O Sargodha:Marketing Prepaid:Hafiz Nasir Mehmood</v>
          </cell>
        </row>
        <row r="178">
          <cell r="C178" t="str">
            <v>Hotelling:LDI:Head Office:Marketing Payphone:Obaid Ullah Dar</v>
          </cell>
        </row>
        <row r="179">
          <cell r="C179" t="str">
            <v>Hotelling:LDI:Head Office:Marketing Prepaid</v>
          </cell>
        </row>
        <row r="180">
          <cell r="C180" t="str">
            <v>Hotelling:LDI:R.O Faisalabad:Marketing Prepaid:Usama Muneer</v>
          </cell>
        </row>
        <row r="181">
          <cell r="C181" t="str">
            <v>Hotelling:LDI:R.O Karachi:Marketing Prepaid:A.R Sherazi</v>
          </cell>
        </row>
        <row r="182">
          <cell r="C182" t="str">
            <v>Hotelling:LDI:R.O Multan:Marketing Prepaid:Baber Aftab</v>
          </cell>
        </row>
        <row r="183">
          <cell r="C183" t="str">
            <v>Hotelling:LDI:R.O Multan:Marketing Prepaid:Fiaz Ahmed</v>
          </cell>
        </row>
        <row r="184">
          <cell r="C184" t="str">
            <v>Hotelling:LDI:R.O Rawalpindi:Waqas Safdar</v>
          </cell>
        </row>
        <row r="187">
          <cell r="C187" t="str">
            <v>Internet Expenses:LDI:A.O Bahawalpur:Marketing Prepaid</v>
          </cell>
        </row>
        <row r="188">
          <cell r="C188" t="str">
            <v>Internet Expenses:LDI:A.O Hyderabad:Marketing Prepaid:Khan Mujeeb Azam</v>
          </cell>
        </row>
        <row r="189">
          <cell r="C189" t="str">
            <v>Internet Expenses:LDI:A.O Jehlum:Marketing Prepaid:Syed Khurram Abbass</v>
          </cell>
        </row>
        <row r="190">
          <cell r="C190" t="str">
            <v>Internet Expenses:LDI:A.O Sargodha:Marketing Prepaid:Hafiz Nasir Mehmood</v>
          </cell>
        </row>
        <row r="191">
          <cell r="C191" t="str">
            <v>Internet Expenses:LDI:R.O Faisalabad:Marketing Prepaid</v>
          </cell>
        </row>
        <row r="192">
          <cell r="C192" t="str">
            <v>Internet Expenses:LDI:R.O Faisalabad:Marketing Prepaid:Usama Muneer</v>
          </cell>
        </row>
        <row r="193">
          <cell r="C193" t="str">
            <v>Internet Expenses:LDI:R.O Karachi:Marketing Prepaid:A. R Sherazi</v>
          </cell>
        </row>
        <row r="194">
          <cell r="C194" t="str">
            <v>Internet Expenses:LDI:R.O Karachi:Marketing Prepaid:Irfan Javed Lari</v>
          </cell>
        </row>
        <row r="195">
          <cell r="C195" t="str">
            <v>Internet Expenses:LDI:R.O Karachi:Marketing Prepaid:Kh. Shoaib ILyas</v>
          </cell>
        </row>
        <row r="196">
          <cell r="C196" t="str">
            <v>Internet Expenses:LDI:R.O Lahore:Administration</v>
          </cell>
        </row>
        <row r="197">
          <cell r="C197" t="str">
            <v>Internet Expenses:LDI:R.O Lahore:Marketing Prepaid:Imran Bashir</v>
          </cell>
        </row>
        <row r="198">
          <cell r="C198" t="str">
            <v>Internet Expenses:LDI:R.O Multan:Marketing Prepaid:Baber Aftab</v>
          </cell>
        </row>
        <row r="199">
          <cell r="C199" t="str">
            <v>Internet Expenses:LDI:R.O Multan:Marketing Prepaid:Fiaz Ahmed</v>
          </cell>
        </row>
        <row r="202">
          <cell r="C202" t="str">
            <v>legal and Professional charges:LDI:Head Office:Marketing Prepaid</v>
          </cell>
        </row>
        <row r="205">
          <cell r="C205" t="str">
            <v>Mark-Up Lease:LDI:A.O Gujranwala:Marketing PCC</v>
          </cell>
        </row>
        <row r="206">
          <cell r="C206" t="str">
            <v>Mark-Up Lease:LDI:A.O Multan:Marketing PCC</v>
          </cell>
        </row>
        <row r="207">
          <cell r="C207" t="str">
            <v>Mark-Up Lease:LDI:A.O Peshawar:Marketing PCC</v>
          </cell>
        </row>
        <row r="208">
          <cell r="C208" t="str">
            <v>Mark-Up Lease:LDI:A.O Quetta:Marketing PCC</v>
          </cell>
        </row>
        <row r="209">
          <cell r="C209" t="str">
            <v>Mark-Up Lease:LDI:A.O Sukkur:Marketing PCC</v>
          </cell>
        </row>
        <row r="210">
          <cell r="C210" t="str">
            <v>Mark-Up Lease:LDI:Head Office:Marketing</v>
          </cell>
        </row>
        <row r="211">
          <cell r="C211" t="str">
            <v>Mark-Up Lease:LDI:R.O Faisalabad:Marketing PPC</v>
          </cell>
        </row>
        <row r="212">
          <cell r="C212" t="str">
            <v>Mark-Up Lease:LDI:R.O Karachi:Marketing PPC</v>
          </cell>
        </row>
        <row r="213">
          <cell r="C213" t="str">
            <v>Mark-Up Lease:LDI:R.O Lahore:Marketing PCC</v>
          </cell>
        </row>
        <row r="214">
          <cell r="C214" t="str">
            <v>Mark-Up Lease:LDI:R.O Rawalpindi:Marketing PCC</v>
          </cell>
        </row>
        <row r="218">
          <cell r="C218" t="str">
            <v>Medical Expenses:LDI:Head Office:Marketing Payphone:Mr. Obaid Ullah Dar</v>
          </cell>
        </row>
        <row r="219">
          <cell r="C219" t="str">
            <v>Medical Expenses:LDI:Head Office:Marketing Prepaid:Medical NSM</v>
          </cell>
        </row>
        <row r="223">
          <cell r="C223" t="str">
            <v>Misc. Office Expense:LDI:R.O Faisalabad:Marketing Prepaid</v>
          </cell>
        </row>
        <row r="224">
          <cell r="C224" t="str">
            <v>Misc. Office Expense:LDI:R.O Faisalabad:Marketing Prepaid:Usama Muneer</v>
          </cell>
        </row>
        <row r="225">
          <cell r="C225" t="str">
            <v>Misc. Office Expense:LDI:R.O Lahore:Marketing Prepaid</v>
          </cell>
        </row>
        <row r="229">
          <cell r="C229" t="str">
            <v>Mobile Expenses:LDI:A.O Bahawalpur:Marketing Prepaid:0300-8681765</v>
          </cell>
        </row>
        <row r="230">
          <cell r="C230" t="str">
            <v>Mobile Expenses:LDI:A.O Faisalabad:Marketing Prepaid:0300-8658972</v>
          </cell>
        </row>
        <row r="231">
          <cell r="C231" t="str">
            <v>Mobile Expenses:LDI:A.O Faisalabad:Marketing Prepaid:0300-8658973</v>
          </cell>
        </row>
        <row r="232">
          <cell r="C232" t="str">
            <v>Mobile Expenses:LDI:A.O Gujranwala:Marketing Prepaid:0300-8648137</v>
          </cell>
        </row>
        <row r="233">
          <cell r="C233" t="str">
            <v>Mobile Expenses:LDI:A.O Hyderabad:Marketing Prepaid:0300-8378321</v>
          </cell>
        </row>
        <row r="234">
          <cell r="C234" t="str">
            <v>Mobile Expenses:LDI:A.O Jehlum:Marketing Prepaid:0300-8511694</v>
          </cell>
        </row>
        <row r="235">
          <cell r="C235" t="str">
            <v>Mobile Expenses:LDI:A.O Multan:Marketing Prepaid:0300-8734450</v>
          </cell>
        </row>
        <row r="236">
          <cell r="C236" t="str">
            <v>Mobile Expenses:LDI:A.O Multan:Marketing Prepaid:0300-8734451</v>
          </cell>
        </row>
        <row r="237">
          <cell r="C237" t="str">
            <v>Mobile Expenses:LDI:A.O Peshawar:Marketing Prepaid:0300-8584158</v>
          </cell>
        </row>
        <row r="238">
          <cell r="C238" t="str">
            <v>Mobile Expenses:LDI:A.O Peshawar:Marketing Prepaid:Islam Gull</v>
          </cell>
        </row>
        <row r="239">
          <cell r="C239" t="str">
            <v>Mobile Expenses:LDI:A.O Sargodha:Marketing Prepaid:0300-8600704</v>
          </cell>
        </row>
        <row r="240">
          <cell r="C240" t="str">
            <v>Mobile Expenses:LDI:A.O Sukkur:Marketing Prepaid:0300-8313389</v>
          </cell>
        </row>
        <row r="241">
          <cell r="C241" t="str">
            <v>Mobile Expenses:LDI:A.O. Quetta:Marketing Prepaid:0300-8383578</v>
          </cell>
        </row>
        <row r="242">
          <cell r="C242" t="str">
            <v>Mobile Expenses:LDI:Head Office:Marketing Intl. Termination:0300-5016342</v>
          </cell>
        </row>
        <row r="243">
          <cell r="C243" t="str">
            <v>Mobile Expenses:LDI:Head Office:Marketing Payphone:0300-5014814</v>
          </cell>
        </row>
        <row r="244">
          <cell r="C244" t="str">
            <v>Mobile Expenses:LDI:Head Office:Marketing Prepaid:0300-5011746</v>
          </cell>
        </row>
        <row r="245">
          <cell r="C245" t="str">
            <v>Mobile Expenses:LDI:Head Office:Marketing Prepaid:0300-8485865</v>
          </cell>
        </row>
        <row r="246">
          <cell r="C246" t="str">
            <v>Mobile Expenses:LDI:Head Office:Marketing Prepaid:0300-8504535</v>
          </cell>
        </row>
        <row r="247">
          <cell r="C247" t="str">
            <v>Mobile Expenses:LDI:R.O Karachi:Marketing Prepaid:0300-2014841</v>
          </cell>
        </row>
        <row r="248">
          <cell r="C248" t="str">
            <v>Mobile Expenses:LDI:R.O Karachi:Marketing Prepaid:0300-2014842</v>
          </cell>
        </row>
        <row r="249">
          <cell r="C249" t="str">
            <v>Mobile Expenses:LDI:R.O Karachi:Marketing Prepaid:0300-2014843</v>
          </cell>
        </row>
        <row r="250">
          <cell r="C250" t="str">
            <v>Mobile Expenses:LDI:R.O Lahore:Marketing Prepaid:0300-4001861</v>
          </cell>
        </row>
        <row r="251">
          <cell r="C251" t="str">
            <v>Mobile Expenses:LDI:R.O Lahore:Marketing Prepaid:0300-4001865</v>
          </cell>
        </row>
        <row r="252">
          <cell r="C252" t="str">
            <v>Mobile Expenses:LDI:R.O Lahore:Marketing Prepaid:0300-4029027</v>
          </cell>
        </row>
        <row r="253">
          <cell r="C253" t="str">
            <v>Mobile Expenses:LDI:R.O Rawapindi:Marketing Prepaid:0300-5014815</v>
          </cell>
        </row>
        <row r="254">
          <cell r="C254" t="str">
            <v>Mobile Expenses:LDI:R.O Rawapindi:Marketing Prepaid:0300-5015990</v>
          </cell>
        </row>
        <row r="258">
          <cell r="C258" t="str">
            <v>Office Rent:LDI:R.O Faisalabad:Administration</v>
          </cell>
        </row>
        <row r="259">
          <cell r="C259" t="str">
            <v>Office Rent:LDI:R.O Karachi:Administration</v>
          </cell>
        </row>
        <row r="260">
          <cell r="C260" t="str">
            <v>Office Rent:LDI:R.O Lahore:Administration</v>
          </cell>
        </row>
        <row r="261">
          <cell r="C261" t="str">
            <v>Office Rent:LDI:R.O Multan:Administration</v>
          </cell>
        </row>
        <row r="262">
          <cell r="C262" t="str">
            <v>Office Rent:LDI:R.O Rawalpindi:Administration</v>
          </cell>
        </row>
        <row r="266">
          <cell r="C266" t="str">
            <v>Office Supplies:LDI:A.O Hyderabad:Marketing Prepaid:Khan Mujeeb Azam</v>
          </cell>
        </row>
        <row r="267">
          <cell r="C267" t="str">
            <v>Office Supplies:LDI:Head Office:Marketing Payphone:Obaid Ullah Dar</v>
          </cell>
        </row>
        <row r="268">
          <cell r="C268" t="str">
            <v>Office Supplies:LDI:R.O Faisalabad:Marketing Prepaid</v>
          </cell>
        </row>
        <row r="269">
          <cell r="C269" t="str">
            <v>Office Supplies:LDI:R.O Karachi:Marketing Prepaid:A. R Sherazi</v>
          </cell>
        </row>
        <row r="270">
          <cell r="C270" t="str">
            <v>Office Supplies:LDI:R.O Karachi:Marketing Prepaid:Kh. Shoaib ILyas</v>
          </cell>
        </row>
        <row r="271">
          <cell r="C271" t="str">
            <v>Office Supplies:LDI:R.O Lahore:Marketing Prepaid</v>
          </cell>
        </row>
        <row r="272">
          <cell r="C272" t="str">
            <v>Office Supplies:LDI:R.O Lahore:Marketing Prepaid:Imran Bashir</v>
          </cell>
        </row>
        <row r="273">
          <cell r="C273" t="str">
            <v>Office Supplies:LDI:R.O Lahore:Marketing Prepaid:Syed Ali Imran</v>
          </cell>
        </row>
        <row r="274">
          <cell r="C274" t="str">
            <v>Office Supplies:LDI:R.O Lahore:Marketing Prepaid:Syed Muhammad Hassan</v>
          </cell>
        </row>
        <row r="278">
          <cell r="C278" t="str">
            <v>P.O.L:LDI:A.O Gujranwala:Marketing Prepaid:Ali Imran</v>
          </cell>
        </row>
        <row r="279">
          <cell r="C279" t="str">
            <v>P.O.L:LDI:A.O Sargodha:Marketing Prepaid:Hafiz Nasir Mehmood</v>
          </cell>
        </row>
        <row r="280">
          <cell r="C280" t="str">
            <v>P.O.L:LDI:Head Office:Marketing Prepaid:P.O.L Mr. Mustansir</v>
          </cell>
        </row>
        <row r="281">
          <cell r="C281" t="str">
            <v>P.O.L:LDI:Head Office:Marketing Prepaid:P.O.L NSM</v>
          </cell>
        </row>
        <row r="282">
          <cell r="C282" t="str">
            <v>P.O.L:LDI:Head Office:Marketing Prepaid:Sohail Sarwar</v>
          </cell>
        </row>
        <row r="283">
          <cell r="C283" t="str">
            <v>P.O.L:LDI:R.O Faisalabad:Marketing Prepaid:Irfan Habib</v>
          </cell>
        </row>
        <row r="284">
          <cell r="C284" t="str">
            <v>P.O.L:LDI:R.O Faisalabad:Marketing Prepaid:Kaleem Ullah Abbassi</v>
          </cell>
        </row>
        <row r="285">
          <cell r="C285" t="str">
            <v>P.O.L:LDI:R.O Faisalabad:Marketing Prepaid:Usama Muneer</v>
          </cell>
        </row>
        <row r="286">
          <cell r="C286" t="str">
            <v>P.O.L:LDI:R.O Karachi:Marketing Prepaid:A. R Sherazi</v>
          </cell>
        </row>
        <row r="287">
          <cell r="C287" t="str">
            <v>P.O.L:LDI:R.O Karachi:Marketing Prepaid:Irfan Javed Lari</v>
          </cell>
        </row>
        <row r="288">
          <cell r="C288" t="str">
            <v>P.O.L:LDI:R.O Karachi:Marketing Prepaid:Kh. Shoaib ILyas</v>
          </cell>
        </row>
        <row r="289">
          <cell r="C289" t="str">
            <v>P.O.L:LDI:R.O Lahore:Marketing Prepaid:Imran Bashir</v>
          </cell>
        </row>
        <row r="290">
          <cell r="C290" t="str">
            <v>P.O.L:LDI:R.O Lahore:Marketing Prepaid:Zubair A. Latif</v>
          </cell>
        </row>
        <row r="291">
          <cell r="C291" t="str">
            <v>P.O.L:LDI:R.O Quetta:Marketing Prepaid:Kaleem Ullah Abbassi</v>
          </cell>
        </row>
        <row r="292">
          <cell r="C292" t="str">
            <v>P.O.L:LDI:R.O Rawalpindi:Marketing Prepaid:Waqas Safdar</v>
          </cell>
        </row>
        <row r="296">
          <cell r="C296" t="str">
            <v>Postage &amp; Delivery:LDI:.O Hyderabad:Marketing Prepaid:Khan Mujeeb Azam</v>
          </cell>
        </row>
        <row r="297">
          <cell r="C297" t="str">
            <v>Postage &amp; Delivery:LDI:A.O Faisalabad:Marketing Prepaid</v>
          </cell>
        </row>
        <row r="298">
          <cell r="C298" t="str">
            <v>Postage &amp; Delivery:LDI:A.O Faisalabad:Marketing Prepaid:Irfan Habib</v>
          </cell>
        </row>
        <row r="299">
          <cell r="C299" t="str">
            <v>Postage &amp; Delivery:LDI:A.O Faisalabad:Marketing Prepaid:Kaleem Ullah Abbassi</v>
          </cell>
        </row>
        <row r="300">
          <cell r="C300" t="str">
            <v>Postage &amp; Delivery:LDI:A.O Faisalabad:Marketing Prepaid:Usama Muneer</v>
          </cell>
        </row>
        <row r="301">
          <cell r="C301" t="str">
            <v>Postage &amp; Delivery:LDI:A.O Hyderabad:Marketing Prepaid:Khan Mujeeb Azam</v>
          </cell>
        </row>
        <row r="302">
          <cell r="C302" t="str">
            <v>Postage &amp; Delivery:LDI:A.O Jehlum:Marketing Prepaid:Syed Khurram Abbass</v>
          </cell>
        </row>
        <row r="303">
          <cell r="C303" t="str">
            <v>Postage &amp; Delivery:LDI:A.O Quetta:Marketing Prepaid:Kaleem Ullah Abbassi</v>
          </cell>
        </row>
        <row r="304">
          <cell r="C304" t="str">
            <v>Postage &amp; Delivery:LDI:A.O Sargodha</v>
          </cell>
        </row>
        <row r="305">
          <cell r="C305" t="str">
            <v>Postage &amp; Delivery:LDI:A.O Sargodha:Marketing Prepaid:Hafiz Nasir Mehmood</v>
          </cell>
        </row>
        <row r="306">
          <cell r="C306" t="str">
            <v>Postage &amp; Delivery:LDI:R.O Karachi:Marketing Prepaid</v>
          </cell>
        </row>
        <row r="307">
          <cell r="C307" t="str">
            <v>Postage &amp; Delivery:LDI:R.O Karachi:Marketing Prepaid:A. R Sherazi</v>
          </cell>
        </row>
        <row r="308">
          <cell r="C308" t="str">
            <v>Postage &amp; Delivery:LDI:R.O Karachi:Marketing Prepaid:Irfan Javed Lari</v>
          </cell>
        </row>
        <row r="309">
          <cell r="C309" t="str">
            <v>Postage &amp; Delivery:LDI:R.O Karachi:Marketing Prepaid:Kh. Shoaib ILyas</v>
          </cell>
        </row>
        <row r="310">
          <cell r="C310" t="str">
            <v>Postage &amp; Delivery:LDI:R.O Lahore:Marketing Prepaid</v>
          </cell>
        </row>
        <row r="311">
          <cell r="C311" t="str">
            <v>Postage &amp; Delivery:LDI:R.O Lahore:Marketing Prepaid:Imran Bashir</v>
          </cell>
        </row>
        <row r="312">
          <cell r="C312" t="str">
            <v>Postage &amp; Delivery:LDI:R.O Lahore:Marketing Prepaid:Zubair A. Latif</v>
          </cell>
        </row>
        <row r="316">
          <cell r="C316" t="str">
            <v>PREPAYMENTS:Rent - Regional Offices:Faisalabad</v>
          </cell>
        </row>
        <row r="317">
          <cell r="C317" t="str">
            <v>PREPAYMENTS:Rent - Regional Offices:Karachi</v>
          </cell>
        </row>
        <row r="318">
          <cell r="C318" t="str">
            <v>PREPAYMENTS:Rent - Regional Offices:Lahore</v>
          </cell>
        </row>
        <row r="319">
          <cell r="C319" t="str">
            <v>PREPAYMENTS:Rent - Regional Offices:Multan</v>
          </cell>
        </row>
        <row r="320">
          <cell r="C320" t="str">
            <v>PREPAYMENTS:Rent - Regional Offices:Rawalpindi</v>
          </cell>
        </row>
        <row r="324">
          <cell r="C324" t="str">
            <v>Printing &amp; Stationay:LDI:A.O Bahwalpur:Marketing Prepaid</v>
          </cell>
        </row>
        <row r="325">
          <cell r="C325" t="str">
            <v>Printing &amp; Stationay:LDI:A.O Hyderabad:Marketing Prepaid:Khan Mujeeb Azam</v>
          </cell>
        </row>
        <row r="326">
          <cell r="C326" t="str">
            <v>Printing &amp; Stationay:LDI:A.O Peshawar:Marketing Prepaid</v>
          </cell>
        </row>
        <row r="327">
          <cell r="C327" t="str">
            <v>Printing &amp; Stationay:LDI:A.O Quetta:Marketing Prepaid:Kaleem Ullah Abbassi</v>
          </cell>
        </row>
        <row r="328">
          <cell r="C328" t="str">
            <v>Printing &amp; Stationay:LDI:A.O Quetta:Operations</v>
          </cell>
        </row>
        <row r="329">
          <cell r="C329" t="str">
            <v>Printing &amp; Stationay:LDI:Head Office:Marketing Postpaid</v>
          </cell>
        </row>
        <row r="330">
          <cell r="C330" t="str">
            <v>Printing &amp; Stationay:LDI:Head Office:Marketing Prepaid</v>
          </cell>
        </row>
        <row r="331">
          <cell r="C331" t="str">
            <v>Printing &amp; Stationay:LDI:R.O Faisalabad:Marketing Prepaid</v>
          </cell>
        </row>
        <row r="332">
          <cell r="C332" t="str">
            <v>Printing &amp; Stationay:LDI:R.O Faisalabad:Marketing Prepaid:Irfan Habib</v>
          </cell>
        </row>
        <row r="333">
          <cell r="C333" t="str">
            <v>Printing &amp; Stationay:LDI:R.O Faisalabad:Marketing Prepaid:Kaleem Ullah Abbassi</v>
          </cell>
        </row>
        <row r="334">
          <cell r="C334" t="str">
            <v>Printing &amp; Stationay:LDI:R.O Faisalabad:Operations</v>
          </cell>
        </row>
        <row r="335">
          <cell r="C335" t="str">
            <v>Printing &amp; Stationay:LDI:R.O Karachi:Marketing Prepaid</v>
          </cell>
        </row>
        <row r="336">
          <cell r="C336" t="str">
            <v>Printing &amp; Stationay:LDI:R.O Lahore:Marketing Prepaid</v>
          </cell>
        </row>
        <row r="337">
          <cell r="C337" t="str">
            <v>Printing &amp; Stationay:LDI:R.O Lahore:Marketing Prepaid:Imran Bashir</v>
          </cell>
        </row>
        <row r="338">
          <cell r="C338" t="str">
            <v>Printing &amp; Stationay:LDI:R.O Lahore:Marketing Prepaid:Syed Muhammad Hassan</v>
          </cell>
        </row>
        <row r="339">
          <cell r="C339" t="str">
            <v>Printing &amp; Stationay:LDI:R.O Multan</v>
          </cell>
        </row>
        <row r="340">
          <cell r="C340" t="str">
            <v>Printing &amp; Stationay:LDI:R.O Multan:Marketing Prepaid</v>
          </cell>
        </row>
        <row r="341">
          <cell r="C341" t="str">
            <v>Printing &amp; Stationay:LDI:R.O Quetta:Marketing Prepaid:Kaleem Ullah Abbassi</v>
          </cell>
        </row>
        <row r="345">
          <cell r="C345" t="str">
            <v>R &amp; M Building:LDI:R.O Faisalabad:Marketing Prepaid</v>
          </cell>
        </row>
        <row r="346">
          <cell r="C346" t="str">
            <v>R &amp; M Building:LDI:R.O Lahore:Marketing Prepaid</v>
          </cell>
        </row>
        <row r="349">
          <cell r="C349" t="str">
            <v>R &amp; M Electric Equipment:LDI:R.O Faisalabad:Marketing Prepaid</v>
          </cell>
        </row>
        <row r="352">
          <cell r="C352" t="str">
            <v>R &amp; M Vehicle:LDI:A.O. Sargodha:Hafiz Nasir</v>
          </cell>
        </row>
        <row r="355">
          <cell r="C355" t="str">
            <v>Rates &amp; Taxes:LDI:A.O Faisalabad:Marketing Prepaid:Irfan Habib</v>
          </cell>
        </row>
        <row r="356">
          <cell r="C356" t="str">
            <v>Rates &amp; Taxes:LDI:A.O Faisalabad:Marketing Prepaid:Usama Muneer</v>
          </cell>
        </row>
        <row r="357">
          <cell r="C357" t="str">
            <v>Rates &amp; Taxes:LDI:A.O Gujranwala:Marketing Prepaid:Ali Imran</v>
          </cell>
        </row>
        <row r="358">
          <cell r="C358" t="str">
            <v>Rates &amp; Taxes:LDI:A.O Sargodha:Marketing Prepaid:Hafiz Nasir Mehmood</v>
          </cell>
        </row>
        <row r="359">
          <cell r="C359" t="str">
            <v>Rates &amp; Taxes:LDI:Head Office:Marketing Payphone:Obaid Ullah Dar</v>
          </cell>
        </row>
        <row r="360">
          <cell r="C360" t="str">
            <v>Rates &amp; Taxes:LDI:Head Office:Marketing Prepaid:Mr. Mustansir Sheikh</v>
          </cell>
        </row>
        <row r="361">
          <cell r="C361" t="str">
            <v>Rates &amp; Taxes:LDI:Head Office:Marketing Prepaid:NSM</v>
          </cell>
        </row>
        <row r="362">
          <cell r="C362" t="str">
            <v>Rates &amp; Taxes:LDI:R.O Lahore:Marketing Prepaid:Imran Bashir</v>
          </cell>
        </row>
        <row r="363">
          <cell r="C363" t="str">
            <v>Rates &amp; Taxes:LDI:R.O Lahore:Marketing Prepaid:Zubair A. Latif</v>
          </cell>
        </row>
        <row r="364">
          <cell r="C364" t="str">
            <v>Rates &amp; Taxes:LDI:R.O Multan:Marketing Prepaid:Baber Aftab</v>
          </cell>
        </row>
        <row r="365">
          <cell r="C365" t="str">
            <v>Rates &amp; Taxes:LDI:R.O Rawalpindi:Marketing Prepaid:Sheikh Mustansir</v>
          </cell>
        </row>
        <row r="366">
          <cell r="C366" t="str">
            <v>Rates &amp; Taxes:LDI:R.O Rawalpindi:Marketing Prepaid:Waqas Safdar</v>
          </cell>
        </row>
        <row r="367">
          <cell r="C367" t="str">
            <v>Rates &amp; Taxes:LDI:R.O Rawalpindi:Waqas Safdar</v>
          </cell>
        </row>
        <row r="378">
          <cell r="C378" t="str">
            <v>Services:LDI:A.O Peshawar:Marketing Prepaid:Islam Gull</v>
          </cell>
        </row>
        <row r="379">
          <cell r="C379" t="str">
            <v>Services:LDI:Head Office:Marketing Prepaid</v>
          </cell>
        </row>
        <row r="380">
          <cell r="C380" t="str">
            <v>Services:LDI:R.O Faisalabad:Marketing Prepaid</v>
          </cell>
        </row>
        <row r="383">
          <cell r="C383" t="str">
            <v>Telephone Expenses:LDI:A.O Hyderabad:Marketing Prepaid:Khan Mujeeb Azam</v>
          </cell>
        </row>
        <row r="384">
          <cell r="C384" t="str">
            <v>Telephone Expenses:LDI:A.O Jehlum:Marketing Prepaid:Syed Khurram Abbass</v>
          </cell>
        </row>
        <row r="385">
          <cell r="C385" t="str">
            <v>Telephone Expenses:LDI:A.O Sargodha:Marketing Prepaid:Hafiz Nasir Mehmood</v>
          </cell>
        </row>
        <row r="386">
          <cell r="C386" t="str">
            <v>Telephone Expenses:LDI:Head Office:Administration:Calling Cards</v>
          </cell>
        </row>
        <row r="387">
          <cell r="C387" t="str">
            <v>Telephone Expenses:LDI:R.O Faisalabad:041-8556771</v>
          </cell>
        </row>
        <row r="388">
          <cell r="C388" t="str">
            <v>Telephone Expenses:LDI:R.O Faisalabad:041-8556772</v>
          </cell>
        </row>
        <row r="389">
          <cell r="C389" t="str">
            <v>Telephone Expenses:LDI:R.O Faisalabad:041-8556773</v>
          </cell>
        </row>
        <row r="390">
          <cell r="C390" t="str">
            <v>Telephone Expenses:LDI:R.O Faisalabad:041-8556774</v>
          </cell>
        </row>
        <row r="391">
          <cell r="C391" t="str">
            <v>Telephone Expenses:LDI:R.O Faisalabad:Marketing Prepaid</v>
          </cell>
        </row>
        <row r="392">
          <cell r="C392" t="str">
            <v>Telephone Expenses:LDI:R.O Faisalabad:Marketing Prepaid:Kaleem Ullah Abbassi</v>
          </cell>
        </row>
        <row r="393">
          <cell r="C393" t="str">
            <v>Telephone Expenses:LDI:R.O Karachi:Marketing Prepaid</v>
          </cell>
        </row>
        <row r="394">
          <cell r="C394" t="str">
            <v>Telephone Expenses:LDI:R.O Lahore:042-5781237</v>
          </cell>
        </row>
        <row r="395">
          <cell r="C395" t="str">
            <v>Telephone Expenses:LDI:R.O Lahore:042-5781238</v>
          </cell>
        </row>
        <row r="396">
          <cell r="C396" t="str">
            <v>Telephone Expenses:LDI:R.O Lahore:042-5781239</v>
          </cell>
        </row>
        <row r="397">
          <cell r="C397" t="str">
            <v>Telephone Expenses:LDI:R.O Lahore:042-5781240</v>
          </cell>
        </row>
        <row r="398">
          <cell r="C398" t="str">
            <v>Telephone Expenses:LDI:R.O Lahore:042-5781241</v>
          </cell>
        </row>
        <row r="399">
          <cell r="C399" t="str">
            <v>Telephone Expenses:LDI:R.O Lahore:Marketing Prepaid:Imran Bashir</v>
          </cell>
        </row>
        <row r="403">
          <cell r="C403" t="str">
            <v>Travelling:LDI:A.O Bahawalpur:Marketing Prepaid:M. Tariq Khan</v>
          </cell>
        </row>
        <row r="404">
          <cell r="C404" t="str">
            <v>Travelling:LDI:A.O Faisalabad:Marketing Prepaid:Irfan Habib</v>
          </cell>
        </row>
        <row r="405">
          <cell r="C405" t="str">
            <v>Travelling:LDI:A.O Faisalabad:Marketing Prepaid:Kaleem Ullah Abbassi</v>
          </cell>
        </row>
        <row r="406">
          <cell r="C406" t="str">
            <v>Travelling:LDI:A.O Faisalabad:Marketing Prepaid:Usma Muneer</v>
          </cell>
        </row>
        <row r="407">
          <cell r="C407" t="str">
            <v>Travelling:LDI:A.O Gujranwala:Marketing Prepaid:Ali Imran</v>
          </cell>
        </row>
        <row r="408">
          <cell r="C408" t="str">
            <v>Travelling:LDI:A.O Hyderabad:Marketing Prepaid:Khan Mujeeb Azam</v>
          </cell>
        </row>
        <row r="409">
          <cell r="C409" t="str">
            <v>Travelling:LDI:A.O Quetta:Marketing Prepaid:Kaleem Ullah Abbassi</v>
          </cell>
        </row>
        <row r="410">
          <cell r="C410" t="str">
            <v>Travelling:LDI:A.O Sargodha:Marketing Prepaid:Hafiz Nasir Mehmood</v>
          </cell>
        </row>
        <row r="411">
          <cell r="C411" t="str">
            <v>Travelling:LDI:A.O. Jhelum:Marketing Prepaid:Syed Khurram Abbass</v>
          </cell>
        </row>
        <row r="412">
          <cell r="C412" t="str">
            <v>Travelling:LDI:Head Office:Marketing Payphone:Obaid Ullah Dar</v>
          </cell>
        </row>
        <row r="413">
          <cell r="C413" t="str">
            <v>Travelling:LDI:Head Office:Marketing Prepaid</v>
          </cell>
        </row>
        <row r="414">
          <cell r="C414" t="str">
            <v>Travelling:LDI:Head Office:Marketing Prepaid:Sohail Sarwar Khan</v>
          </cell>
        </row>
        <row r="415">
          <cell r="C415" t="str">
            <v>Travelling:LDI:R.O Karachi:Marketing Prepaid:Irfan Javed Lari</v>
          </cell>
        </row>
        <row r="416">
          <cell r="C416" t="str">
            <v>Travelling:LDI:R.O Karachi:Marketing Prepaid:Kh. Shoaib ILyas</v>
          </cell>
        </row>
        <row r="417">
          <cell r="C417" t="str">
            <v>Travelling:LDI:R.O Lahore:Marketing Prepaid:Ali Naeem</v>
          </cell>
        </row>
        <row r="418">
          <cell r="C418" t="str">
            <v>Travelling:LDI:R.O Lahore:Marketing Prepaid:Imran Bashir</v>
          </cell>
        </row>
        <row r="419">
          <cell r="C419" t="str">
            <v>Travelling:LDI:R.O Lahore:Marketing Prepaid:Syed Muhammad Hassan</v>
          </cell>
        </row>
        <row r="420">
          <cell r="C420" t="str">
            <v>Travelling:LDI:R.O Lahore:Marketing Prepaid:Zubair A. Latif</v>
          </cell>
        </row>
        <row r="421">
          <cell r="C421" t="str">
            <v>Travelling:LDI:R.O Multan:Marketing Prepaid:Baber Aftab</v>
          </cell>
        </row>
        <row r="422">
          <cell r="C422" t="str">
            <v>Travelling:LDI:R.O Multan:Marketing Prepaid:Fiaz Ahmad</v>
          </cell>
        </row>
        <row r="423">
          <cell r="C423" t="str">
            <v>Travelling:LDI:R.O Rawalpindi:Marketing Prepaid:Sheikh Mustansir</v>
          </cell>
        </row>
        <row r="424">
          <cell r="C424" t="str">
            <v>Travelling:LDI:R.O Rawalpindi:Marketing Prepaid:Waqas Safdar</v>
          </cell>
        </row>
        <row r="428">
          <cell r="C428" t="str">
            <v>Utility Bills- Electricity:LDI:R.O Failsalabad:Marketing Prepaid</v>
          </cell>
        </row>
        <row r="429">
          <cell r="C429" t="str">
            <v>Utility Bills- Electricity:LDI:R.O Karachi</v>
          </cell>
        </row>
        <row r="430">
          <cell r="C430" t="str">
            <v>Utility Bills- Electricity:LDI:R.O Lahore:Marketing Prepaid</v>
          </cell>
        </row>
        <row r="433">
          <cell r="C433" t="str">
            <v>Vehicle R &amp; M:LDI:A.O Faisalabad:Marketing Prepaid:Irfan Habib</v>
          </cell>
        </row>
        <row r="434">
          <cell r="C434" t="str">
            <v>Vehicle R &amp; M:LDI:A.O Faisalabad:Marketing Prepaid:Usama Muneer</v>
          </cell>
        </row>
        <row r="435">
          <cell r="C435" t="str">
            <v>Vehicle R &amp; M:LDI:A.O Sargodha:Marketing Prepaid:Hafiz Nasir Mehmood</v>
          </cell>
        </row>
        <row r="436">
          <cell r="C436" t="str">
            <v>Vehicle R &amp; M:LDI:Head Office:Marketing Prepaid:Faisal Bashir Gill</v>
          </cell>
        </row>
        <row r="437">
          <cell r="C437" t="str">
            <v>Vehicle R &amp; M:LDI:Head Office:Marketing Prepaid:Mr. Mustansir Sheikh</v>
          </cell>
        </row>
        <row r="438">
          <cell r="C438" t="str">
            <v>Vehicle R &amp; M:LDI:R.O Karachi:Marketing Prepaid:A. R Sherazi</v>
          </cell>
        </row>
        <row r="439">
          <cell r="C439" t="str">
            <v>Vehicle R &amp; M:LDI:R.O Karachi:Marketing Prepaid:Kh. Shoaib ILyas</v>
          </cell>
        </row>
        <row r="440">
          <cell r="C440" t="str">
            <v>Vehicle R &amp; M:LDI:R.O Lahore:Marketing Prepaid:Imran Bashir</v>
          </cell>
        </row>
        <row r="441">
          <cell r="C441" t="str">
            <v>Vehicle R &amp; M:LDI:R.O Quetta:Marketing Prepaid:Kaleem Ullah Abbassi</v>
          </cell>
        </row>
        <row r="442">
          <cell r="C442" t="str">
            <v>Vehicle R &amp; M:LDI:R.O Rawalpindi:Marketing Prepaid:Shekh Mustansir</v>
          </cell>
        </row>
        <row r="443">
          <cell r="C443" t="str">
            <v>Vehicle R &amp; M:LDI:R.O Rawalpindi:Waqas Safdar</v>
          </cell>
        </row>
        <row r="448">
          <cell r="C448" t="str">
            <v>Mobile Expenses:LDI:NOC:Call Centre:0300-5014813</v>
          </cell>
        </row>
        <row r="449">
          <cell r="C449" t="str">
            <v>Office Supplies:LDI:NOC:CallCenter</v>
          </cell>
        </row>
        <row r="450">
          <cell r="C450" t="str">
            <v>Travelling:LDI:NOC:Call Centre:Khurram Malik</v>
          </cell>
        </row>
        <row r="453">
          <cell r="C453" t="str">
            <v>Entertainment:WLL:Head Office:Osama Rahat Khawaja</v>
          </cell>
        </row>
        <row r="454">
          <cell r="C454" t="str">
            <v>Rates &amp; Taxes:WLL:Marketing:Osama Rahat Khuwaja</v>
          </cell>
        </row>
        <row r="455">
          <cell r="C455" t="str">
            <v>Telephone Expenses:WLL:Head Office:Marketing:Osama Rahat Khawaja</v>
          </cell>
        </row>
        <row r="456">
          <cell r="C456" t="str">
            <v>Travelling:WLL:Head Office:Marketing:Osama Rahat Khuwaja</v>
          </cell>
        </row>
      </sheetData>
      <sheetData sheetId="5">
        <row r="1">
          <cell r="A1" t="str">
            <v>Burraq Telecom Limited</v>
          </cell>
        </row>
        <row r="3">
          <cell r="A3" t="str">
            <v>Detail of Expenses Department Wise (Administration)</v>
          </cell>
        </row>
        <row r="5">
          <cell r="A5" t="str">
            <v>Head of Department: Mr. Sadiq Yousaf Yalmaz-CEO</v>
          </cell>
        </row>
        <row r="9">
          <cell r="B9" t="str">
            <v>Department Expenses</v>
          </cell>
        </row>
        <row r="11">
          <cell r="B11" t="str">
            <v>HR</v>
          </cell>
        </row>
        <row r="12">
          <cell r="C12" t="str">
            <v>Salary</v>
          </cell>
        </row>
        <row r="13">
          <cell r="C13" t="str">
            <v>Hotelling</v>
          </cell>
        </row>
        <row r="14">
          <cell r="C14" t="str">
            <v>Daily Allowance to Employees</v>
          </cell>
        </row>
        <row r="15">
          <cell r="C15" t="str">
            <v>Trevalling</v>
          </cell>
        </row>
        <row r="16">
          <cell r="C16" t="str">
            <v>Ad for Jobs</v>
          </cell>
        </row>
        <row r="17">
          <cell r="C17" t="str">
            <v>Entertainment</v>
          </cell>
        </row>
        <row r="18">
          <cell r="C18" t="str">
            <v>Fee, Registration &amp; Subscription</v>
          </cell>
        </row>
        <row r="20">
          <cell r="B20" t="str">
            <v>Regulatory Affairs</v>
          </cell>
        </row>
        <row r="21">
          <cell r="C21" t="str">
            <v>Salary</v>
          </cell>
        </row>
        <row r="22">
          <cell r="C22" t="str">
            <v>Daily Allowance to Employees</v>
          </cell>
        </row>
        <row r="23">
          <cell r="C23" t="str">
            <v>Entertainment</v>
          </cell>
        </row>
        <row r="24">
          <cell r="C24" t="str">
            <v>Medical Expenses</v>
          </cell>
        </row>
        <row r="25">
          <cell r="C25" t="str">
            <v>Mobile Expenses</v>
          </cell>
        </row>
        <row r="26">
          <cell r="C26" t="str">
            <v>Rates &amp; Taxes</v>
          </cell>
        </row>
        <row r="27">
          <cell r="C27" t="str">
            <v>Printing &amp; Stationery</v>
          </cell>
        </row>
        <row r="28">
          <cell r="C28" t="str">
            <v>Travelling</v>
          </cell>
        </row>
        <row r="30">
          <cell r="B30" t="str">
            <v>Administration</v>
          </cell>
        </row>
        <row r="31">
          <cell r="C31" t="str">
            <v>Salary</v>
          </cell>
        </row>
        <row r="32">
          <cell r="C32" t="str">
            <v>Daily Allowance</v>
          </cell>
        </row>
        <row r="33">
          <cell r="C33" t="str">
            <v>Travelling</v>
          </cell>
        </row>
        <row r="34">
          <cell r="C34" t="str">
            <v>Office Rent</v>
          </cell>
        </row>
        <row r="35">
          <cell r="C35" t="str">
            <v>Books, Newspaper &amp; Periodicals</v>
          </cell>
        </row>
        <row r="36">
          <cell r="C36" t="str">
            <v>Postage &amp; Delivery</v>
          </cell>
        </row>
        <row r="37">
          <cell r="C37" t="str">
            <v>Printing &amp; Stationay</v>
          </cell>
        </row>
        <row r="38">
          <cell r="C38" t="str">
            <v>Documentation charges</v>
          </cell>
        </row>
        <row r="39">
          <cell r="C39" t="str">
            <v>Car Rentals</v>
          </cell>
        </row>
        <row r="40">
          <cell r="C40" t="str">
            <v>Entertainment</v>
          </cell>
        </row>
        <row r="41">
          <cell r="C41" t="str">
            <v>Fee,Registration &amp; Subscription</v>
          </cell>
        </row>
        <row r="42">
          <cell r="C42" t="str">
            <v>Rates &amp; Taxes</v>
          </cell>
        </row>
        <row r="43">
          <cell r="C43" t="str">
            <v>Internet Expenses</v>
          </cell>
        </row>
        <row r="44">
          <cell r="C44" t="str">
            <v>legal and Professional charges</v>
          </cell>
        </row>
        <row r="45">
          <cell r="C45" t="str">
            <v>Mark-Up Lease</v>
          </cell>
        </row>
        <row r="46">
          <cell r="C46" t="str">
            <v>Misc. Office Expense</v>
          </cell>
        </row>
        <row r="47">
          <cell r="C47" t="str">
            <v>Office Supplies</v>
          </cell>
        </row>
        <row r="48">
          <cell r="C48" t="str">
            <v>Mobile Expenses</v>
          </cell>
        </row>
        <row r="49">
          <cell r="C49" t="str">
            <v>P.O.L</v>
          </cell>
        </row>
        <row r="50">
          <cell r="C50" t="str">
            <v>R &amp; M Electric Equipment</v>
          </cell>
        </row>
        <row r="51">
          <cell r="C51" t="str">
            <v>R &amp; M Vehicle</v>
          </cell>
        </row>
        <row r="52">
          <cell r="C52" t="str">
            <v>Office Renovation</v>
          </cell>
        </row>
        <row r="53">
          <cell r="C53" t="str">
            <v>Security Services</v>
          </cell>
        </row>
        <row r="54">
          <cell r="C54" t="str">
            <v>Gardening</v>
          </cell>
        </row>
        <row r="55">
          <cell r="C55" t="str">
            <v>Services</v>
          </cell>
        </row>
        <row r="56">
          <cell r="C56" t="str">
            <v>Seminar &amp; Functions (Contract Sign Cery)</v>
          </cell>
        </row>
        <row r="57">
          <cell r="C57" t="str">
            <v>Telephone Expenses</v>
          </cell>
        </row>
        <row r="58">
          <cell r="C58" t="str">
            <v>Utility Bills- Electricity</v>
          </cell>
        </row>
        <row r="59">
          <cell r="C59" t="str">
            <v>Utility Bills-Sui Gas</v>
          </cell>
        </row>
        <row r="60">
          <cell r="C60" t="str">
            <v>Utiliy Bills-Water</v>
          </cell>
        </row>
        <row r="67">
          <cell r="C67" t="str">
            <v>Cost of Services:LDI:Insurance-LDI Equipment</v>
          </cell>
        </row>
        <row r="68">
          <cell r="C68" t="str">
            <v>PREPAYMENTS:Insurance:Vehicles</v>
          </cell>
        </row>
        <row r="70">
          <cell r="C70" t="str">
            <v>Car Rentals:LDI:Administration:CEO</v>
          </cell>
        </row>
        <row r="71">
          <cell r="C71" t="str">
            <v>Entertainment:LDI:Head Office:Administration:- CEO</v>
          </cell>
        </row>
        <row r="72">
          <cell r="C72" t="str">
            <v>Hotelling:LDI:Head Office:Administration:CEO</v>
          </cell>
        </row>
        <row r="73">
          <cell r="C73" t="str">
            <v>Medical Expenses:LDI:Head Office:Medical CEO</v>
          </cell>
        </row>
        <row r="74">
          <cell r="C74" t="str">
            <v>Mobile Expenses:LDI:Head Office:Administration:0300-8454399</v>
          </cell>
        </row>
        <row r="75">
          <cell r="C75" t="str">
            <v>P.O.L:LDI:Head Office:Administration:P.O.L-CEO</v>
          </cell>
        </row>
        <row r="76">
          <cell r="C76" t="str">
            <v>Rates &amp; Taxes:LDI:Head Office:Administration:CEO</v>
          </cell>
        </row>
        <row r="77">
          <cell r="C77" t="str">
            <v>Vehicle R &amp; M:LDI:Head Office:Administration:CEO</v>
          </cell>
        </row>
        <row r="83">
          <cell r="C83" t="str">
            <v>ADVANCES:Employees:Projects:Administration:Imran W Khan</v>
          </cell>
        </row>
        <row r="84">
          <cell r="C84" t="str">
            <v>ADVANCES:Employees:Projects:Administration:Mailk Yasir</v>
          </cell>
        </row>
        <row r="85">
          <cell r="C85" t="str">
            <v>ADVANCES:Employees:Projects:Administration:Mr. Noor Hussain</v>
          </cell>
        </row>
        <row r="86">
          <cell r="C86" t="str">
            <v>ADVANCES:Employees:Projects:Administration:Uzma Kiani</v>
          </cell>
        </row>
        <row r="89">
          <cell r="C89" t="str">
            <v>Books, Newspaper &amp; Periodicals:LDI:Head Office:Administration</v>
          </cell>
        </row>
        <row r="93">
          <cell r="C93" t="str">
            <v>Daily Allowance to Employees:LDI:Head Office:Administration:Hamid (Driver)</v>
          </cell>
        </row>
        <row r="95">
          <cell r="C95" t="str">
            <v>Entertainment:LDI:Head Office:Administration</v>
          </cell>
        </row>
        <row r="97">
          <cell r="C97" t="str">
            <v>Gardening:LDI:H.O:Administration</v>
          </cell>
        </row>
        <row r="99">
          <cell r="C99" t="str">
            <v>Internet Expenses:LDI:Head Office:Administration</v>
          </cell>
        </row>
        <row r="101">
          <cell r="C101" t="str">
            <v>Mark-Up Lease:LDI:Head Office:Administration</v>
          </cell>
        </row>
        <row r="103">
          <cell r="C103" t="str">
            <v>Misc. Office Expense</v>
          </cell>
        </row>
        <row r="104">
          <cell r="C104" t="str">
            <v>Misc. Office Expense:LDI:Head Office:Administration</v>
          </cell>
        </row>
        <row r="107">
          <cell r="C107" t="str">
            <v>Office Renovation:LDI:Head Office:Administration</v>
          </cell>
        </row>
        <row r="109">
          <cell r="C109" t="str">
            <v>Office Rent:LDI:Head Office:Administration</v>
          </cell>
        </row>
        <row r="111">
          <cell r="C111" t="str">
            <v>Office Supplies:LDI:Head Office:Administration</v>
          </cell>
        </row>
        <row r="113">
          <cell r="C113" t="str">
            <v>P.O.L:LDI:Head Office:Administration:P.O.L-Official</v>
          </cell>
        </row>
        <row r="116">
          <cell r="C116" t="str">
            <v>Postage &amp; Delivery:LDI:Head Office:Adminstration</v>
          </cell>
        </row>
        <row r="119">
          <cell r="C119" t="str">
            <v>PREPAYMENTS:Rent- Head Office</v>
          </cell>
        </row>
        <row r="121">
          <cell r="C121" t="str">
            <v>Printing &amp; Stationay</v>
          </cell>
        </row>
        <row r="122">
          <cell r="C122" t="str">
            <v>Printing &amp; Stationay:LDI:Head Office:Administration</v>
          </cell>
        </row>
        <row r="125">
          <cell r="C125" t="str">
            <v>R &amp; M Building:LDI:Head Office:Administration</v>
          </cell>
        </row>
        <row r="128">
          <cell r="C128" t="str">
            <v>R &amp; M Electric Equipment:LDI:Head Office:Administration</v>
          </cell>
        </row>
        <row r="131">
          <cell r="C131" t="str">
            <v>Rates &amp; Taxes:LDI:Head Office:Administration</v>
          </cell>
        </row>
        <row r="132">
          <cell r="C132" t="str">
            <v>Rates &amp; Taxes:LDI:Head Office:Administration:Uzma Kiani</v>
          </cell>
        </row>
        <row r="135">
          <cell r="C135" t="str">
            <v>Security Services:LDI:Head Office:Administration</v>
          </cell>
        </row>
        <row r="138">
          <cell r="C138" t="str">
            <v>Services:LDI:Head Office:Administration</v>
          </cell>
        </row>
        <row r="141">
          <cell r="C141" t="str">
            <v>Telephone Expenses:LDI:Head Office:Administration:051-2112379</v>
          </cell>
        </row>
        <row r="142">
          <cell r="C142" t="str">
            <v>Telephone Expenses:LDI:Head Office:Administration:051-2112380</v>
          </cell>
        </row>
        <row r="143">
          <cell r="C143" t="str">
            <v>Telephone Expenses:LDI:Head Office:Administration:051-2112381</v>
          </cell>
        </row>
        <row r="144">
          <cell r="C144" t="str">
            <v>Telephone Expenses:LDI:Head Office:Administration:051-2112382</v>
          </cell>
        </row>
        <row r="145">
          <cell r="C145" t="str">
            <v>Telephone Expenses:LDI:Head Office:Administration:051-2113644</v>
          </cell>
        </row>
        <row r="146">
          <cell r="C146" t="str">
            <v>Telephone Expenses:LDI:Head Office:Administration:051-2113645</v>
          </cell>
        </row>
        <row r="147">
          <cell r="C147" t="str">
            <v>Telephone Expenses:LDI:Head Office:Administration:051-2113646</v>
          </cell>
        </row>
        <row r="148">
          <cell r="C148" t="str">
            <v>Telephone Expenses:LDI:Head Office:Administration:051-2113647</v>
          </cell>
        </row>
        <row r="149">
          <cell r="C149" t="str">
            <v>Telephone Expenses:LDI:Head Office:Administration:051-2113648</v>
          </cell>
        </row>
        <row r="150">
          <cell r="C150" t="str">
            <v>Telephone Expenses:LDI:Head Office:Administration:051-2113649</v>
          </cell>
        </row>
        <row r="153">
          <cell r="C153" t="str">
            <v>Travelling:LDI:Head Office:Administration</v>
          </cell>
        </row>
        <row r="155">
          <cell r="C155" t="str">
            <v>Utility Bills- Electricity</v>
          </cell>
        </row>
        <row r="156">
          <cell r="C156" t="str">
            <v>Utility Bills- Electricity:LDI:Head Office:Administration</v>
          </cell>
        </row>
        <row r="157">
          <cell r="C157" t="str">
            <v>Utility Bills-Sui Gas:LDI:Head Office:Administration</v>
          </cell>
        </row>
        <row r="160">
          <cell r="C160" t="str">
            <v>Vehicle R &amp; M:LDI:Head Office:Administration</v>
          </cell>
        </row>
        <row r="162">
          <cell r="C162" t="str">
            <v>Vehicle R &amp; M:LDI:Head Office:Administration:Pool Car</v>
          </cell>
        </row>
        <row r="166">
          <cell r="C166" t="str">
            <v>Daily Allowance to Employees:LDI:Head Office:HR:Wajahat Hussain</v>
          </cell>
        </row>
        <row r="167">
          <cell r="C167" t="str">
            <v>Entertainment:LDI:Head Office:HR:Salman T. Ghani</v>
          </cell>
        </row>
        <row r="168">
          <cell r="C168" t="str">
            <v>Entertainment:LDI:Head Office:HR:Wajahat Hussain</v>
          </cell>
        </row>
        <row r="169">
          <cell r="C169" t="str">
            <v>Fee,Registration &amp; Subscription:LDI:Head Office:Human Resouce</v>
          </cell>
        </row>
        <row r="170">
          <cell r="C170" t="str">
            <v>Travelling:LDI:Head Office:HR:Wajahat Hussain</v>
          </cell>
        </row>
        <row r="173">
          <cell r="C173" t="str">
            <v>ADVANCES:Employees:Projects:Regulatory Affairs:Mubashir Mubeen</v>
          </cell>
        </row>
        <row r="174">
          <cell r="C174" t="str">
            <v>Medical Expenses:LDI:Head Office:Regulatory Affairs:Mubashir Mubeen</v>
          </cell>
        </row>
        <row r="175">
          <cell r="C175" t="str">
            <v>Mobile Expenses:LDI:Head Office:Regulatory Affairs:0300-5011741</v>
          </cell>
        </row>
        <row r="176">
          <cell r="C176" t="str">
            <v>Printing &amp; Stationay:LDI:Head Office:Regulatory Affairs</v>
          </cell>
        </row>
        <row r="177">
          <cell r="C177" t="str">
            <v>Travelling:LDI:Head Office:Regulatory Affairs:Mubashir Mubeen</v>
          </cell>
        </row>
      </sheetData>
    </sheetDataSet>
  </externalBook>
</externalLink>
</file>

<file path=xl/externalLinks/externalLink63.xml><?xml version="1.0" encoding="utf-8"?>
<externalLink xmlns="http://schemas.openxmlformats.org/spreadsheetml/2006/main">
  <externalBook xmlns:r="http://schemas.openxmlformats.org/officeDocument/2006/relationships" r:id="rId1">
    <sheetNames>
      <sheetName val="Fixed Assets Department wise"/>
      <sheetName val="Fin"/>
      <sheetName val="Operation"/>
      <sheetName val="Technical"/>
      <sheetName val="Marketing"/>
      <sheetName val="Administration"/>
    </sheetNames>
    <sheetDataSet>
      <sheetData sheetId="0">
        <row r="1">
          <cell r="A1" t="str">
            <v>Burraq Telecom Limited</v>
          </cell>
        </row>
        <row r="3">
          <cell r="A3" t="str">
            <v>Detail of Fixed Assets, Department Wise</v>
          </cell>
        </row>
        <row r="5">
          <cell r="B5" t="str">
            <v>Particulars of Operating Assets</v>
          </cell>
        </row>
        <row r="8">
          <cell r="B8" t="str">
            <v>Soft Switch</v>
          </cell>
        </row>
        <row r="9">
          <cell r="B9" t="str">
            <v>Neura Gate Ways</v>
          </cell>
        </row>
        <row r="10">
          <cell r="B10" t="str">
            <v>Juniper Routers</v>
          </cell>
        </row>
        <row r="11">
          <cell r="B11" t="str">
            <v>Oracle Data Base</v>
          </cell>
        </row>
        <row r="12">
          <cell r="B12" t="str">
            <v>Sun Systems</v>
          </cell>
        </row>
        <row r="13">
          <cell r="B13" t="str">
            <v>Installation Material</v>
          </cell>
        </row>
        <row r="14">
          <cell r="B14" t="str">
            <v>Orthogon System</v>
          </cell>
        </row>
        <row r="15">
          <cell r="B15" t="str">
            <v>Guide Tower</v>
          </cell>
        </row>
        <row r="16">
          <cell r="B16" t="str">
            <v>3 Com Switches</v>
          </cell>
        </row>
        <row r="17">
          <cell r="B17" t="str">
            <v>NMS BTL</v>
          </cell>
        </row>
        <row r="18">
          <cell r="B18" t="str">
            <v>NetPac SBC</v>
          </cell>
        </row>
        <row r="19">
          <cell r="B19" t="str">
            <v>RJ45 Connector &amp; Cabinet Rack</v>
          </cell>
        </row>
        <row r="20">
          <cell r="B20" t="str">
            <v>UPS</v>
          </cell>
        </row>
        <row r="21">
          <cell r="B21" t="str">
            <v>Dish Antina</v>
          </cell>
        </row>
        <row r="22">
          <cell r="B22" t="str">
            <v>Racks-Tele city-UK</v>
          </cell>
        </row>
        <row r="23">
          <cell r="B23" t="str">
            <v>PIX 525</v>
          </cell>
        </row>
        <row r="24">
          <cell r="B24" t="str">
            <v>Ethernet Convertor</v>
          </cell>
        </row>
        <row r="25">
          <cell r="B25" t="str">
            <v>Weather Goose</v>
          </cell>
        </row>
        <row r="26">
          <cell r="B26" t="str">
            <v>Cameras</v>
          </cell>
        </row>
        <row r="27">
          <cell r="B27" t="str">
            <v>IP PBX</v>
          </cell>
        </row>
        <row r="28">
          <cell r="B28" t="str">
            <v>Micro Wave Radio</v>
          </cell>
        </row>
        <row r="29">
          <cell r="B29" t="str">
            <v>Quad E1 Digium PCI card</v>
          </cell>
        </row>
        <row r="32">
          <cell r="B32" t="str">
            <v>Head Office Renovation</v>
          </cell>
        </row>
        <row r="34">
          <cell r="B34" t="str">
            <v>NOC-Preparations</v>
          </cell>
        </row>
        <row r="40">
          <cell r="B40" t="str">
            <v>Regional offices-Preparation</v>
          </cell>
        </row>
        <row r="41">
          <cell r="B41" t="str">
            <v>Time Management Systems</v>
          </cell>
        </row>
        <row r="44">
          <cell r="B44" t="str">
            <v>Call Center-</v>
          </cell>
        </row>
        <row r="47">
          <cell r="B47" t="str">
            <v>Furniture &amp; Fixture</v>
          </cell>
        </row>
        <row r="48">
          <cell r="B48" t="str">
            <v>Computer Equipment</v>
          </cell>
        </row>
        <row r="49">
          <cell r="B49" t="str">
            <v>Vehicles</v>
          </cell>
        </row>
        <row r="51">
          <cell r="B51" t="str">
            <v xml:space="preserve">Co-Location- </v>
          </cell>
        </row>
        <row r="55">
          <cell r="B55" t="str">
            <v>Total Fixed Assets</v>
          </cell>
        </row>
        <row r="58">
          <cell r="B58" t="str">
            <v>DIU`s</v>
          </cell>
        </row>
        <row r="59">
          <cell r="B59" t="str">
            <v>Media E1s</v>
          </cell>
        </row>
        <row r="61">
          <cell r="B61" t="str">
            <v>Grand Total</v>
          </cell>
        </row>
      </sheetData>
      <sheetData sheetId="1"/>
      <sheetData sheetId="2">
        <row r="1">
          <cell r="A1" t="str">
            <v>Burraq Telecom Limited</v>
          </cell>
        </row>
        <row r="3">
          <cell r="A3" t="str">
            <v>Detail of Expenses Department Wise (Operation)</v>
          </cell>
        </row>
        <row r="5">
          <cell r="A5" t="str">
            <v>Head of Department: Mr. Muhammad Aqeel, Mr. Shakeel Ilyas</v>
          </cell>
        </row>
        <row r="9">
          <cell r="B9" t="str">
            <v>Salary</v>
          </cell>
        </row>
        <row r="10">
          <cell r="B10" t="str">
            <v>Entertainment</v>
          </cell>
        </row>
        <row r="11">
          <cell r="B11" t="str">
            <v>Medical</v>
          </cell>
        </row>
        <row r="12">
          <cell r="B12" t="str">
            <v>Mobile</v>
          </cell>
        </row>
        <row r="13">
          <cell r="B13" t="str">
            <v>P.O.L</v>
          </cell>
        </row>
        <row r="14">
          <cell r="B14" t="str">
            <v>Rates &amp; Taxes</v>
          </cell>
        </row>
        <row r="15">
          <cell r="B15" t="str">
            <v>Travelling</v>
          </cell>
        </row>
        <row r="16">
          <cell r="B16" t="str">
            <v>Hotelling</v>
          </cell>
        </row>
        <row r="17">
          <cell r="B17" t="str">
            <v>Vehicle R &amp; M</v>
          </cell>
        </row>
        <row r="18">
          <cell r="B18" t="str">
            <v>Company paid Driver</v>
          </cell>
        </row>
        <row r="21">
          <cell r="A21" t="str">
            <v>Department Expenses</v>
          </cell>
        </row>
        <row r="23">
          <cell r="B23" t="str">
            <v>Salary</v>
          </cell>
        </row>
        <row r="24">
          <cell r="B24" t="str">
            <v>Advertisement</v>
          </cell>
        </row>
        <row r="25">
          <cell r="B25" t="str">
            <v>Car Rentals</v>
          </cell>
        </row>
        <row r="26">
          <cell r="B26" t="str">
            <v>Vehicle R &amp; M</v>
          </cell>
        </row>
        <row r="27">
          <cell r="B27" t="str">
            <v>Daily Allowance to Employees</v>
          </cell>
        </row>
        <row r="28">
          <cell r="B28" t="str">
            <v>Entertainment</v>
          </cell>
        </row>
        <row r="29">
          <cell r="B29" t="str">
            <v>Fee,Registration &amp; Subscription</v>
          </cell>
        </row>
        <row r="30">
          <cell r="B30" t="str">
            <v>Hotelling</v>
          </cell>
        </row>
        <row r="31">
          <cell r="B31" t="str">
            <v>Mark-Up Lease</v>
          </cell>
        </row>
        <row r="32">
          <cell r="B32" t="str">
            <v>Documentation charges-Lease Vehicle</v>
          </cell>
        </row>
        <row r="33">
          <cell r="B33" t="str">
            <v>Medical Expenses</v>
          </cell>
        </row>
        <row r="34">
          <cell r="B34" t="str">
            <v>Misc. Office Expense</v>
          </cell>
        </row>
        <row r="35">
          <cell r="B35" t="str">
            <v>Mobile Expenses</v>
          </cell>
        </row>
        <row r="36">
          <cell r="B36" t="str">
            <v>Office Renovation</v>
          </cell>
        </row>
        <row r="37">
          <cell r="B37" t="str">
            <v>Office Supplies</v>
          </cell>
        </row>
        <row r="38">
          <cell r="B38" t="str">
            <v>P.O.L</v>
          </cell>
        </row>
        <row r="39">
          <cell r="B39" t="str">
            <v>Postage &amp; Delivery</v>
          </cell>
        </row>
        <row r="40">
          <cell r="B40" t="str">
            <v>Printing &amp; Stationay</v>
          </cell>
        </row>
        <row r="41">
          <cell r="B41" t="str">
            <v>Telephone Expenses</v>
          </cell>
        </row>
        <row r="42">
          <cell r="B42" t="str">
            <v>Services</v>
          </cell>
        </row>
        <row r="43">
          <cell r="B43" t="str">
            <v>Rates &amp; Taxes</v>
          </cell>
        </row>
        <row r="44">
          <cell r="B44" t="str">
            <v>Travelling</v>
          </cell>
        </row>
        <row r="47">
          <cell r="B47" t="str">
            <v>Sales Promotion</v>
          </cell>
        </row>
        <row r="48">
          <cell r="B48" t="str">
            <v>Services</v>
          </cell>
        </row>
        <row r="50">
          <cell r="B50" t="str">
            <v>Total</v>
          </cell>
        </row>
        <row r="53">
          <cell r="B53" t="str">
            <v>ADVANCES:Employees:Projects:Operations:Muhammad Aqeel-Dir Ops</v>
          </cell>
        </row>
        <row r="54">
          <cell r="B54" t="str">
            <v>ADVANCES:Employees:Projects:Operations:Shakeel ILyas</v>
          </cell>
        </row>
        <row r="57">
          <cell r="B57" t="str">
            <v>Entertainment:LDI:Head Office:Operations:Director Operations</v>
          </cell>
        </row>
        <row r="58">
          <cell r="B58" t="str">
            <v>Entertainment:LDI:NOC:Operations:Director Operations</v>
          </cell>
        </row>
        <row r="61">
          <cell r="B61" t="str">
            <v>Medical Expenses:LDI:Head Office:Operations:Muhammad Aqeel</v>
          </cell>
        </row>
        <row r="63">
          <cell r="B63" t="str">
            <v>Mobile Expenses:LDI:Head Office:Operations:0300-5011747</v>
          </cell>
        </row>
        <row r="64">
          <cell r="B64" t="str">
            <v>Mobile Expenses:LDI:Head Office:Operations:0300-5011748</v>
          </cell>
        </row>
        <row r="65">
          <cell r="B65" t="str">
            <v>Mobile Expenses:LDI:Head Office:Operations:Director Operations</v>
          </cell>
        </row>
        <row r="68">
          <cell r="B68" t="str">
            <v>P.O.L:LDI:Head Office:Operations:P.O.L-Director Operations</v>
          </cell>
        </row>
        <row r="70">
          <cell r="B70" t="str">
            <v>Rates &amp; Taxes:LDI:Head Office:Operations:Director Operations</v>
          </cell>
        </row>
        <row r="72">
          <cell r="B72" t="str">
            <v>Travelling:LDI:Head Office:Operations:Mr. Muhammad Aqeel</v>
          </cell>
        </row>
        <row r="78">
          <cell r="B78" t="str">
            <v>ADVANCES:Employees:Projects:Operations:Abdul Quyyum</v>
          </cell>
        </row>
        <row r="79">
          <cell r="B79" t="str">
            <v>ADVANCES:Employees:Projects:Operations:Amir Yaqoob(Gujrat)</v>
          </cell>
        </row>
        <row r="80">
          <cell r="B80" t="str">
            <v>ADVANCES:Employees:Projects:Operations:Arif (Quetta)</v>
          </cell>
        </row>
        <row r="81">
          <cell r="B81" t="str">
            <v>ADVANCES:Employees:Projects:Operations:Asim Khan (Peshawar)</v>
          </cell>
        </row>
        <row r="82">
          <cell r="B82" t="str">
            <v>ADVANCES:Employees:Projects:Operations:Danish</v>
          </cell>
        </row>
        <row r="83">
          <cell r="B83" t="str">
            <v>ADVANCES:Employees:Projects:Operations:Faheem Akhtar</v>
          </cell>
        </row>
        <row r="84">
          <cell r="B84" t="str">
            <v>ADVANCES:Employees:Projects:Operations:Faisal Nadeem</v>
          </cell>
        </row>
        <row r="85">
          <cell r="B85" t="str">
            <v>ADVANCES:Employees:Projects:Operations:Farrukh Sajjad</v>
          </cell>
        </row>
        <row r="86">
          <cell r="B86" t="str">
            <v>ADVANCES:Employees:Projects:Operations:Irfan (Jehlum)</v>
          </cell>
        </row>
        <row r="87">
          <cell r="B87" t="str">
            <v>ADVANCES:Employees:Projects:Operations:Irfan Rafi</v>
          </cell>
        </row>
        <row r="88">
          <cell r="B88" t="str">
            <v>ADVANCES:Employees:Projects:Operations:Jamil Ahmed</v>
          </cell>
        </row>
        <row r="89">
          <cell r="B89" t="str">
            <v>ADVANCES:Employees:Projects:Operations:M. Shoaib</v>
          </cell>
        </row>
        <row r="90">
          <cell r="B90" t="str">
            <v>ADVANCES:Employees:Projects:Operations:Malik Niaz Khan</v>
          </cell>
        </row>
        <row r="91">
          <cell r="B91" t="str">
            <v>ADVANCES:Employees:Projects:Operations:Mr. Imtiaz Ahmed (Irfan Ali)</v>
          </cell>
        </row>
        <row r="92">
          <cell r="B92" t="str">
            <v>ADVANCES:Employees:Projects:Operations:Muhammad ILyas</v>
          </cell>
        </row>
        <row r="93">
          <cell r="B93" t="str">
            <v>ADVANCES:Employees:Projects:Operations:Naveed Iqbal</v>
          </cell>
        </row>
        <row r="94">
          <cell r="B94" t="str">
            <v>ADVANCES:Employees:Projects:Operations:Noman (Karachi)</v>
          </cell>
        </row>
        <row r="95">
          <cell r="B95" t="str">
            <v>ADVANCES:Employees:Projects:Operations:Saleh Muhammad (Abbottabad)</v>
          </cell>
        </row>
        <row r="96">
          <cell r="B96" t="str">
            <v>ADVANCES:Employees:Projects:Operations:Siraj (Hyderabad)</v>
          </cell>
        </row>
        <row r="97">
          <cell r="B97" t="str">
            <v>ADVANCES:Employees:Projects:Operations:Tariq Ahmed (Sahiwal)</v>
          </cell>
        </row>
        <row r="98">
          <cell r="B98" t="str">
            <v>ADVANCES:Employees:Projects:Operations:Tariq Memon</v>
          </cell>
        </row>
        <row r="99">
          <cell r="B99" t="str">
            <v>ADVANCES:Employees:Projects:Operations:Zahid Masood</v>
          </cell>
        </row>
        <row r="100">
          <cell r="B100" t="str">
            <v>ADVANCES:Employees:Projects:Operations:Zubair A. Latif (Lahore)</v>
          </cell>
        </row>
        <row r="104">
          <cell r="B104" t="str">
            <v>Advertisement:LDI:NOC:Operations</v>
          </cell>
        </row>
        <row r="107">
          <cell r="B107" t="str">
            <v>Car Rentals:LDI:Head Office:Operations</v>
          </cell>
        </row>
        <row r="110">
          <cell r="B110" t="str">
            <v>Daily Allowance to Employees:LDI:Head Office:Operations:Faheem Akhtar</v>
          </cell>
        </row>
        <row r="111">
          <cell r="B111" t="str">
            <v>Daily Allowance to Employees:LDI:Head Office:Operations:Jamil Ahmed</v>
          </cell>
        </row>
        <row r="112">
          <cell r="B112" t="str">
            <v>Daily Allowance to Employees:LDI:Head Office:Operations:Muhammad ILyas</v>
          </cell>
        </row>
        <row r="113">
          <cell r="B113" t="str">
            <v>Daily Allowance to Employees:LDI:Head Office:Operations:Muhammad Shoaib</v>
          </cell>
        </row>
        <row r="114">
          <cell r="B114" t="str">
            <v>Daily Allowance to Employees:LDI:NOC:Operations:Faheem Akhtar</v>
          </cell>
        </row>
        <row r="115">
          <cell r="B115" t="str">
            <v>Daily Allowance to Employees:LDI:NOC:Operations:Muhammad ILyas</v>
          </cell>
        </row>
        <row r="118">
          <cell r="B118" t="str">
            <v>Entertainment:LDI:NOC:Operations:Faheem Akhtar</v>
          </cell>
        </row>
        <row r="119">
          <cell r="B119" t="str">
            <v>Entertainment:LDI:NOC:Operations:Irfan Rafi</v>
          </cell>
        </row>
        <row r="120">
          <cell r="B120" t="str">
            <v>Entertainment:LDI:NOC:Operations:Muhammad ILyas</v>
          </cell>
        </row>
        <row r="121">
          <cell r="B121" t="str">
            <v>Entertainment:LDI:NOC:Operations:Naveed Iqbal</v>
          </cell>
        </row>
        <row r="122">
          <cell r="B122" t="str">
            <v>Entertainment:LDI:NOC:Operations:Tariq Memon</v>
          </cell>
        </row>
        <row r="126">
          <cell r="B126" t="str">
            <v>Fee,Registration &amp; Subscription:LDI:Head Office:Operations</v>
          </cell>
        </row>
        <row r="129">
          <cell r="B129" t="str">
            <v>Hotelling:LDI:NOC:Operations:Faheem Akhtar</v>
          </cell>
        </row>
        <row r="130">
          <cell r="B130" t="str">
            <v>Hotelling:LDI:NOC:Operations:Muhammad ILyas</v>
          </cell>
        </row>
        <row r="131">
          <cell r="B131" t="str">
            <v>Hotelling:LDI:NOC:Operations:Numan Usman</v>
          </cell>
        </row>
        <row r="132">
          <cell r="B132" t="str">
            <v>Hotelling:LDI:NOC:Operations:Tariq Memon</v>
          </cell>
        </row>
        <row r="135">
          <cell r="B135" t="str">
            <v>legal and Professional charges:LDI:Head Office:Operations</v>
          </cell>
        </row>
        <row r="138">
          <cell r="B138" t="str">
            <v>Mark-Up Lease:LDI:NOC:Operation</v>
          </cell>
        </row>
        <row r="141">
          <cell r="B141" t="str">
            <v>Medical Expenses:LDI:Head Office:Operations:Farrukh Sajjad</v>
          </cell>
        </row>
        <row r="142">
          <cell r="B142" t="str">
            <v>Medical Expenses:LDI:Head Office:Operations:Muhammad ILyas</v>
          </cell>
        </row>
        <row r="145">
          <cell r="B145" t="str">
            <v>Misc. Office Expense:LDI:NOC:Operations</v>
          </cell>
        </row>
        <row r="146">
          <cell r="B146" t="str">
            <v>Misc. Office Expense:LDI:NOC:Operations:Asim Khan</v>
          </cell>
        </row>
        <row r="147">
          <cell r="B147" t="str">
            <v>Misc. Office Expense:LDI:NOC:Operations:Faheem Akhtar</v>
          </cell>
        </row>
        <row r="148">
          <cell r="B148" t="str">
            <v>Misc. Office Expense:LDI:NOC:Operations:Irfan Rafi</v>
          </cell>
        </row>
        <row r="149">
          <cell r="B149" t="str">
            <v>Misc. Office Expense:LDI:NOC:Operations:Muhammad Tariq</v>
          </cell>
        </row>
        <row r="153">
          <cell r="B153" t="str">
            <v>Mobile Expenses:LDI:Head Office:Operations:0300-5011743</v>
          </cell>
        </row>
        <row r="154">
          <cell r="B154" t="str">
            <v>Mobile Expenses:LDI:Head Office:Operations:Naveed Iqbal</v>
          </cell>
        </row>
        <row r="155">
          <cell r="B155" t="str">
            <v>Mobile Expenses:LDI:NOC:Operations</v>
          </cell>
        </row>
        <row r="156">
          <cell r="B156" t="str">
            <v>Mobile Expenses:LDI:NOC:Operations:0300-5015330</v>
          </cell>
        </row>
        <row r="157">
          <cell r="B157" t="str">
            <v>Mobile Expenses:LDI:NOC:Operations:0300-8566066</v>
          </cell>
        </row>
        <row r="158">
          <cell r="B158" t="str">
            <v>Mobile Expenses:LDI:NOC:Operations:Faheem Akhtar</v>
          </cell>
        </row>
        <row r="159">
          <cell r="B159" t="str">
            <v>Mobile Expenses:LDI:NOC:Operations:Muhammad Tariq</v>
          </cell>
        </row>
        <row r="160">
          <cell r="B160" t="str">
            <v>Mobile Expenses:LDI:R.O Karachi:Operations:0300-2014845</v>
          </cell>
        </row>
        <row r="164">
          <cell r="B164" t="str">
            <v>Office Renovation:LDI:NOC:Operations</v>
          </cell>
        </row>
        <row r="165">
          <cell r="B165" t="str">
            <v>Office Renovation:LDI:NOC:Operations:Malik Niaz Khan</v>
          </cell>
        </row>
        <row r="169">
          <cell r="B169" t="str">
            <v>Office Supplies:LDI:A.O Quetta:Operations</v>
          </cell>
        </row>
        <row r="170">
          <cell r="B170" t="str">
            <v>Office Supplies:LDI:Head Office:Operations:Muhammad ILyas</v>
          </cell>
        </row>
        <row r="171">
          <cell r="B171" t="str">
            <v>Office Supplies:LDI:NOC:Operations</v>
          </cell>
        </row>
        <row r="172">
          <cell r="B172" t="str">
            <v>Office Supplies:LDI:NOC:Operations:Faheem Akhtar</v>
          </cell>
        </row>
        <row r="173">
          <cell r="B173" t="str">
            <v>Office Supplies:LDI:NOC:Operations:Irfan Rafi</v>
          </cell>
        </row>
        <row r="174">
          <cell r="B174" t="str">
            <v>Office Supplies:LDI:R.O Faisalabad:Operations</v>
          </cell>
        </row>
        <row r="177">
          <cell r="B177" t="str">
            <v>P.O.L:LDI:Head Office:Operations:P.O.L Mr. Tariq Memon</v>
          </cell>
        </row>
        <row r="181">
          <cell r="B181" t="str">
            <v>Postage &amp; Delivery:LDI:A.O Faisalabad:Operations:Faisal Nadeem</v>
          </cell>
        </row>
        <row r="182">
          <cell r="B182" t="str">
            <v>Postage &amp; Delivery:LDI:A.O Quetta:Operations:Muhammad Arif</v>
          </cell>
        </row>
        <row r="183">
          <cell r="B183" t="str">
            <v>Postage &amp; Delivery:LDI:NOC:Operations</v>
          </cell>
        </row>
        <row r="184">
          <cell r="B184" t="str">
            <v>Postage &amp; Delivery:LDI:NOC:Operations:Asim Khan</v>
          </cell>
        </row>
        <row r="185">
          <cell r="B185" t="str">
            <v>Postage &amp; Delivery:LDI:NOC:Operations:Malik Niaz Khan</v>
          </cell>
        </row>
        <row r="186">
          <cell r="B186" t="str">
            <v>Postage &amp; Delivery:LDI:NOC:Operations:Muhammad ILyas</v>
          </cell>
        </row>
        <row r="187">
          <cell r="B187" t="str">
            <v>Postage &amp; Delivery:LDI:NOC:Operations:Muhammad Tariq</v>
          </cell>
        </row>
        <row r="188">
          <cell r="B188" t="str">
            <v>Postage &amp; Delivery:LDI:NOC:Operations:Naveed Iqbal</v>
          </cell>
        </row>
        <row r="189">
          <cell r="B189" t="str">
            <v>Postage &amp; Delivery:LDI:NOC:Operations:Numan Usman</v>
          </cell>
        </row>
        <row r="192">
          <cell r="B192" t="str">
            <v>Printing &amp; Stationay:LDI:NOC:Operations</v>
          </cell>
        </row>
        <row r="193">
          <cell r="B193" t="str">
            <v>Printing &amp; Stationay:LDI:NOC:Operations:Malik Niaz Khan</v>
          </cell>
        </row>
        <row r="194">
          <cell r="B194" t="str">
            <v>Printing &amp; Stationay:LDI:NOC:Operations:Muhammad Tariq</v>
          </cell>
        </row>
        <row r="197">
          <cell r="B197" t="str">
            <v>R &amp; M Electric Equipment:LDI:NOC:Operations</v>
          </cell>
        </row>
        <row r="201">
          <cell r="B201" t="str">
            <v>Rates &amp; Taxes:LDI:Head Office:Operations:Faheem Akhtar</v>
          </cell>
        </row>
        <row r="202">
          <cell r="B202" t="str">
            <v>Rates &amp; Taxes:LDI:Head Office:Operations:Tariq Memon</v>
          </cell>
        </row>
        <row r="203">
          <cell r="B203" t="str">
            <v>Rates &amp; Taxes:LDI:NOC:Operations</v>
          </cell>
        </row>
        <row r="206">
          <cell r="B206" t="str">
            <v>Sales Promotion:LDI:NOC:Operations</v>
          </cell>
        </row>
        <row r="207">
          <cell r="B207" t="str">
            <v>Sales Promotion:LDI:R.O Karachi:Operations</v>
          </cell>
        </row>
        <row r="210">
          <cell r="B210" t="str">
            <v>Services:LDI:NOC:Operations</v>
          </cell>
        </row>
        <row r="211">
          <cell r="B211" t="str">
            <v>Services:LDI:NOC:Operations:Naveed Iqbal</v>
          </cell>
        </row>
        <row r="212">
          <cell r="B212" t="str">
            <v>Services:LDI:NOC:Operations:Numan Usman</v>
          </cell>
        </row>
        <row r="215">
          <cell r="B215" t="str">
            <v>Telephone Expenses:LDI:Head Office:Operations:Muhammad ILyas</v>
          </cell>
        </row>
        <row r="216">
          <cell r="B216" t="str">
            <v>Telephone Expenses:LDI:NOC:Operations</v>
          </cell>
        </row>
        <row r="217">
          <cell r="B217" t="str">
            <v>Telephone Expenses:LDI:NOC:Operations:Malik Niaz Khan</v>
          </cell>
        </row>
        <row r="218">
          <cell r="B218" t="str">
            <v>Telephone Expenses:LDI:NOC:Operations:Muhammad Tariq</v>
          </cell>
        </row>
        <row r="221">
          <cell r="B221" t="str">
            <v>Travelling:LDI:A.O Quetta:Operations:Muhammad Arif</v>
          </cell>
        </row>
        <row r="222">
          <cell r="B222" t="str">
            <v>Travelling:LDI:NOC:Operations</v>
          </cell>
        </row>
        <row r="223">
          <cell r="B223" t="str">
            <v>Travelling:LDI:NOC:Operations:Abdul Quyyum</v>
          </cell>
        </row>
        <row r="224">
          <cell r="B224" t="str">
            <v>Travelling:LDI:NOC:Operations:Asim Khan</v>
          </cell>
        </row>
        <row r="225">
          <cell r="B225" t="str">
            <v>Travelling:LDI:NOC:Operations:Faheem Akhtar</v>
          </cell>
        </row>
        <row r="226">
          <cell r="B226" t="str">
            <v>Travelling:LDI:NOC:Operations:Farrukh Sajjad</v>
          </cell>
        </row>
        <row r="227">
          <cell r="B227" t="str">
            <v>Travelling:LDI:NOC:Operations:Irfan Rafi</v>
          </cell>
        </row>
        <row r="228">
          <cell r="B228" t="str">
            <v>Travelling:LDI:NOC:Operations:Islam Gull</v>
          </cell>
        </row>
        <row r="229">
          <cell r="B229" t="str">
            <v>Travelling:LDI:NOC:Operations:Jamil Ahmed</v>
          </cell>
        </row>
        <row r="230">
          <cell r="B230" t="str">
            <v>Travelling:LDI:NOC:Operations:Malik Niaz Khan</v>
          </cell>
        </row>
        <row r="231">
          <cell r="B231" t="str">
            <v>Travelling:LDI:NOC:Operations:Mr. Naveed Iqbal</v>
          </cell>
        </row>
        <row r="232">
          <cell r="B232" t="str">
            <v>Travelling:LDI:NOC:Operations:Muhammad ILyas</v>
          </cell>
        </row>
        <row r="233">
          <cell r="B233" t="str">
            <v>Travelling:LDI:NOC:Operations:Muhammad Tariq</v>
          </cell>
        </row>
        <row r="234">
          <cell r="B234" t="str">
            <v>Travelling:LDI:NOC:Operations:Numan Usman</v>
          </cell>
        </row>
        <row r="235">
          <cell r="B235" t="str">
            <v>Travelling:LDI:NOC:Operations:Tariq Memon</v>
          </cell>
        </row>
        <row r="238">
          <cell r="B238" t="str">
            <v>Vehicle R &amp; M:LDI:Head Office:Operations:Tariq Memon</v>
          </cell>
        </row>
      </sheetData>
      <sheetData sheetId="3">
        <row r="1">
          <cell r="A1" t="str">
            <v>Burraq Telecom Limited</v>
          </cell>
        </row>
        <row r="3">
          <cell r="A3" t="str">
            <v>Detail of Expenses Department Wise (Technical)</v>
          </cell>
        </row>
        <row r="5">
          <cell r="A5" t="str">
            <v>Head of Department: Mr. Asad Karim (CTO)</v>
          </cell>
        </row>
        <row r="9">
          <cell r="B9" t="str">
            <v>Salary</v>
          </cell>
        </row>
        <row r="10">
          <cell r="B10" t="str">
            <v>Entertainment</v>
          </cell>
        </row>
        <row r="11">
          <cell r="B11" t="str">
            <v>Medical Expenses</v>
          </cell>
        </row>
        <row r="12">
          <cell r="B12" t="str">
            <v>Mobile Expenses</v>
          </cell>
        </row>
        <row r="13">
          <cell r="B13" t="str">
            <v>Internet</v>
          </cell>
        </row>
        <row r="14">
          <cell r="B14" t="str">
            <v>P.O.L</v>
          </cell>
        </row>
        <row r="15">
          <cell r="B15" t="str">
            <v>Telephone Expenses</v>
          </cell>
        </row>
        <row r="16">
          <cell r="B16" t="str">
            <v>Vehicle R &amp; M</v>
          </cell>
        </row>
        <row r="17">
          <cell r="B17" t="str">
            <v>Company paid Driver</v>
          </cell>
        </row>
        <row r="20">
          <cell r="A20" t="str">
            <v>Department Expenses</v>
          </cell>
        </row>
        <row r="22">
          <cell r="B22" t="str">
            <v>Salary</v>
          </cell>
        </row>
        <row r="23">
          <cell r="B23" t="str">
            <v>Daily Allowance to Employees</v>
          </cell>
        </row>
        <row r="24">
          <cell r="B24" t="str">
            <v>Documentation Charges</v>
          </cell>
        </row>
        <row r="25">
          <cell r="B25" t="str">
            <v>Entertainment</v>
          </cell>
        </row>
        <row r="26">
          <cell r="B26" t="str">
            <v>Fee,Registration &amp; Subscription</v>
          </cell>
        </row>
        <row r="27">
          <cell r="B27" t="str">
            <v>Hotelling</v>
          </cell>
        </row>
        <row r="28">
          <cell r="B28" t="str">
            <v>Internet Expenses</v>
          </cell>
        </row>
        <row r="29">
          <cell r="B29" t="str">
            <v>legal and Professional charges</v>
          </cell>
        </row>
        <row r="30">
          <cell r="B30" t="str">
            <v>Mark-Up Lease</v>
          </cell>
        </row>
        <row r="31">
          <cell r="B31" t="str">
            <v>Medical Expenses</v>
          </cell>
        </row>
        <row r="32">
          <cell r="B32" t="str">
            <v>Misc. Office Expense</v>
          </cell>
        </row>
        <row r="33">
          <cell r="B33" t="str">
            <v>Mobile Expenses</v>
          </cell>
        </row>
        <row r="34">
          <cell r="B34" t="str">
            <v>Office Renovation</v>
          </cell>
        </row>
        <row r="35">
          <cell r="B35" t="str">
            <v>Office Rent</v>
          </cell>
        </row>
        <row r="36">
          <cell r="B36" t="str">
            <v>Office Supplies</v>
          </cell>
        </row>
        <row r="37">
          <cell r="B37" t="str">
            <v>P.O.L</v>
          </cell>
        </row>
        <row r="38">
          <cell r="B38" t="str">
            <v>Postage &amp; Delivery</v>
          </cell>
        </row>
        <row r="39">
          <cell r="B39" t="str">
            <v>Printing &amp; Stationay</v>
          </cell>
        </row>
        <row r="40">
          <cell r="B40" t="str">
            <v>R &amp; M Machinery</v>
          </cell>
        </row>
        <row r="41">
          <cell r="B41" t="str">
            <v>R &amp; M Vehicle</v>
          </cell>
        </row>
        <row r="42">
          <cell r="B42" t="str">
            <v>Security Services</v>
          </cell>
        </row>
        <row r="43">
          <cell r="B43" t="str">
            <v>Telephone Expenses</v>
          </cell>
        </row>
        <row r="44">
          <cell r="B44" t="str">
            <v>Services</v>
          </cell>
        </row>
        <row r="45">
          <cell r="B45" t="str">
            <v>Travelling</v>
          </cell>
        </row>
        <row r="46">
          <cell r="B46" t="str">
            <v>Utility Bills- Electricity</v>
          </cell>
        </row>
        <row r="49">
          <cell r="A49" t="str">
            <v>WLL</v>
          </cell>
        </row>
        <row r="50">
          <cell r="B50" t="str">
            <v>ADVANCES:Employees:Projects:WLL:Sajjad Mumtaz</v>
          </cell>
        </row>
        <row r="51">
          <cell r="B51" t="str">
            <v>Salary</v>
          </cell>
        </row>
        <row r="52">
          <cell r="B52" t="str">
            <v>Entertainment</v>
          </cell>
        </row>
        <row r="53">
          <cell r="B53" t="str">
            <v>P.O.L</v>
          </cell>
        </row>
        <row r="54">
          <cell r="B54" t="str">
            <v>Mobile Expenses:WLL:300-8500438</v>
          </cell>
        </row>
        <row r="55">
          <cell r="B55" t="str">
            <v>Printing &amp; Stationay</v>
          </cell>
        </row>
        <row r="56">
          <cell r="B56" t="str">
            <v>Travelling</v>
          </cell>
        </row>
        <row r="62">
          <cell r="B62" t="str">
            <v>Entertainment:LDI:Head Office:Technical:Asad Karim</v>
          </cell>
        </row>
        <row r="63">
          <cell r="B63" t="str">
            <v>Internet Expenses:LDI:NOC:Technical:Asad Karim</v>
          </cell>
        </row>
        <row r="64">
          <cell r="B64" t="str">
            <v>Medical Expenses:LDI:NOC:Technical:Mr. Asad Karim C.T.O.</v>
          </cell>
        </row>
        <row r="65">
          <cell r="B65" t="str">
            <v>Mobile Expenses:LDI:Head Office:Technical:Mr. Asad Karim C.T.O</v>
          </cell>
        </row>
        <row r="66">
          <cell r="B66" t="str">
            <v>P.O.L:LDI:Head Office:Technical:P.O.L Mr. Asad Karim</v>
          </cell>
        </row>
        <row r="67">
          <cell r="B67" t="str">
            <v>Telephone Expenses:LDI:Head Office:Director's Telephone Expenses:Mr. Asad Karim C.T.O.</v>
          </cell>
        </row>
        <row r="68">
          <cell r="B68" t="str">
            <v>Vehicle R &amp; M:LDI:Head Office:Technical:Mr. Asad Karim</v>
          </cell>
        </row>
        <row r="72">
          <cell r="B72" t="str">
            <v>ADVANCES:Employees:Projects:NOC:Hamid Bashir</v>
          </cell>
        </row>
        <row r="73">
          <cell r="B73" t="str">
            <v>ADVANCES:Employees:Projects:NOC:Shahzad Ahmed (Admin)</v>
          </cell>
        </row>
        <row r="74">
          <cell r="B74" t="str">
            <v>ADVANCES:Employees:Projects:NOC:Tabish Anwar</v>
          </cell>
        </row>
        <row r="75">
          <cell r="B75" t="str">
            <v>ADVANCES:Employees:Projects:Technical:Abdul Quyyum</v>
          </cell>
        </row>
        <row r="79">
          <cell r="B79" t="str">
            <v>Car Rentals:LDI:NOC:Technical</v>
          </cell>
        </row>
        <row r="82">
          <cell r="B82" t="str">
            <v>Consultancy:LDI:NOC:Technical</v>
          </cell>
        </row>
        <row r="85">
          <cell r="B85" t="str">
            <v>Cost of Services:LDI:NOC-Expenses:Electricity Bills</v>
          </cell>
        </row>
        <row r="88">
          <cell r="B88" t="str">
            <v>Daily Allowance to Employees:LDI:NOC:Technical:Abdul Quyyum</v>
          </cell>
        </row>
        <row r="89">
          <cell r="B89" t="str">
            <v>Daily Allowance to Employees:LDI:NOC:Technical:Muhammad Shoaib</v>
          </cell>
        </row>
        <row r="90">
          <cell r="B90" t="str">
            <v>Daily Allowance to Employees:LDI:NOC:Technical:Syed Babar Abbass</v>
          </cell>
        </row>
        <row r="91">
          <cell r="B91" t="str">
            <v>Daily Allowance to Employees:LDI:NOC:Technical:Zahid Masood</v>
          </cell>
        </row>
        <row r="95">
          <cell r="B95" t="str">
            <v>Entertainment:LDI:NOC:Administration</v>
          </cell>
        </row>
        <row r="96">
          <cell r="B96" t="str">
            <v>Entertainment:LDI:NOC:Network Administration:Asif Ahmed</v>
          </cell>
        </row>
        <row r="97">
          <cell r="B97" t="str">
            <v>Entertainment:LDI:NOC:Network Administration:Nauman Jamil</v>
          </cell>
        </row>
        <row r="98">
          <cell r="B98" t="str">
            <v>Entertainment:LDI:NOC:Technical:Syed Babar Abbass</v>
          </cell>
        </row>
        <row r="99">
          <cell r="B99" t="str">
            <v>Entertainment:LDI:NOC:Technical:Zahid Masood</v>
          </cell>
        </row>
        <row r="103">
          <cell r="B103" t="str">
            <v>Hotelling:LDI:NOC:Network Administration:Nauman Jamil</v>
          </cell>
        </row>
        <row r="104">
          <cell r="B104" t="str">
            <v>Hotelling:LDI:NOC:Operations:Jamil Ahmed</v>
          </cell>
        </row>
        <row r="105">
          <cell r="B105" t="str">
            <v>Hotelling:LDI:NOC:Technical</v>
          </cell>
        </row>
        <row r="109">
          <cell r="B109" t="str">
            <v>Internet Expenses:LDI:NOC:Administration</v>
          </cell>
        </row>
        <row r="110">
          <cell r="B110" t="str">
            <v>Internet Expenses:LDI:NOC:Network Administration:Amir Nasir</v>
          </cell>
        </row>
        <row r="111">
          <cell r="B111" t="str">
            <v>Internet Expenses:LDI:NOC:Network Administration:Atif Rasheed</v>
          </cell>
        </row>
        <row r="112">
          <cell r="B112" t="str">
            <v>Internet Expenses:LDI:NOC:Network Administration:Numan Jamil</v>
          </cell>
        </row>
        <row r="113">
          <cell r="B113" t="str">
            <v>Internet Expenses:LDI:NOC:Technical</v>
          </cell>
        </row>
        <row r="117">
          <cell r="B117" t="str">
            <v>legal and Professional charges:LDI:NOC:Administration</v>
          </cell>
        </row>
        <row r="121">
          <cell r="B121" t="str">
            <v>Mark-Up Lease:LDI:NOC:Technical</v>
          </cell>
        </row>
        <row r="122">
          <cell r="B122" t="str">
            <v>Mark-Up Lease:LDI:NOC:Technical:Equipment</v>
          </cell>
        </row>
        <row r="126">
          <cell r="B126" t="str">
            <v>Medical Expenses:LDI:NOC:Administration:Tabib Hussain</v>
          </cell>
        </row>
        <row r="127">
          <cell r="B127" t="str">
            <v>Medical Expenses:LDI:NOC:Technical:Abdul Quyyum</v>
          </cell>
        </row>
        <row r="128">
          <cell r="B128" t="str">
            <v>Medical Expenses:LDI:NOC:Technical:Mr. Abdul Qayyum NOC</v>
          </cell>
        </row>
        <row r="129">
          <cell r="B129" t="str">
            <v>Medical Expenses:LDI:NOC:Technical:Mr. Amer Nasir</v>
          </cell>
        </row>
        <row r="130">
          <cell r="B130" t="str">
            <v>Medical Expenses:LDI:NOC:Technical:Mr. Nadeem M. Khan</v>
          </cell>
        </row>
        <row r="131">
          <cell r="B131" t="str">
            <v>Medical Expenses:LDI:NOC:Technical:Mr. Tabish Anwar</v>
          </cell>
        </row>
        <row r="132">
          <cell r="B132" t="str">
            <v>Medical Expenses:LDI:NOC:Technical:Syed Babar Abbass</v>
          </cell>
        </row>
        <row r="133">
          <cell r="B133" t="str">
            <v>Medical Expenses:LDI:NOC:Technical:Zahid Masood</v>
          </cell>
        </row>
        <row r="138">
          <cell r="B138" t="str">
            <v>Mobile Expenses:LDI:NOC:Administration</v>
          </cell>
        </row>
        <row r="139">
          <cell r="B139" t="str">
            <v>Mobile Expenses:LDI:NOC:Network Administration:Nauman Jamil</v>
          </cell>
        </row>
        <row r="140">
          <cell r="B140" t="str">
            <v>Mobile Expenses:LDI:NOC:Tehnical:0300-5011742</v>
          </cell>
        </row>
        <row r="141">
          <cell r="B141" t="str">
            <v>Mobile Expenses:LDI:NOC:Tehnical:0300-5011745</v>
          </cell>
        </row>
        <row r="142">
          <cell r="B142" t="str">
            <v>Mobile Expenses:LDI:NOC:Tehnical:0333-5679922</v>
          </cell>
        </row>
        <row r="145">
          <cell r="B145" t="str">
            <v>Office Renovation:LDI:NOC:Administration</v>
          </cell>
        </row>
        <row r="148">
          <cell r="B148" t="str">
            <v>Office Rent:LDI:NOC:Administration</v>
          </cell>
        </row>
        <row r="151">
          <cell r="B151" t="str">
            <v>Office Supplies:LDI:NOC:Administration</v>
          </cell>
        </row>
        <row r="152">
          <cell r="B152" t="str">
            <v>Office Supplies:LDI:NOC:Network Administration</v>
          </cell>
        </row>
        <row r="155">
          <cell r="B155" t="str">
            <v>P.O.L:LDI:Head Office:Technical:Mr.Tabish Anwar-P.O.L</v>
          </cell>
        </row>
        <row r="156">
          <cell r="B156" t="str">
            <v>P.O.L:LDI:Head Office:Technical:P.O.L Mr. Amer Nasir</v>
          </cell>
        </row>
        <row r="157">
          <cell r="B157" t="str">
            <v>P.O.L:LDI:NOC:Administration</v>
          </cell>
        </row>
        <row r="158">
          <cell r="B158" t="str">
            <v>P.O.L:LDI:NOC:Administration:Generator</v>
          </cell>
        </row>
        <row r="159">
          <cell r="B159" t="str">
            <v>P.O.L:LDI:NOC:Technical</v>
          </cell>
        </row>
        <row r="162">
          <cell r="B162" t="str">
            <v>Postage &amp; Delivery:LDI:NOC:Administration</v>
          </cell>
        </row>
        <row r="165">
          <cell r="B165" t="str">
            <v>PREPAYMENTS:Rent- NOC Office</v>
          </cell>
        </row>
        <row r="168">
          <cell r="B168" t="str">
            <v>Printing &amp; Stationay:LDI:NOC:Administration</v>
          </cell>
        </row>
        <row r="169">
          <cell r="B169" t="str">
            <v>Printing &amp; Stationay:LDI:NOC:Technical</v>
          </cell>
        </row>
        <row r="172">
          <cell r="B172" t="str">
            <v>Security Services:LDI:NOC:Administration</v>
          </cell>
        </row>
        <row r="175">
          <cell r="B175" t="str">
            <v>Services:LDI:Head Office:Technical</v>
          </cell>
        </row>
        <row r="176">
          <cell r="B176" t="str">
            <v>Services:LDI:NOC:Administration</v>
          </cell>
        </row>
        <row r="180">
          <cell r="B180" t="str">
            <v>Telephone Expenses:LDI:NOC:Administration</v>
          </cell>
        </row>
        <row r="181">
          <cell r="B181" t="str">
            <v>Telephone Expenses:LDI:NOC:Administration:051-4100856</v>
          </cell>
        </row>
        <row r="182">
          <cell r="B182" t="str">
            <v>Telephone Expenses:LDI:NOC:Administration:051-4100857</v>
          </cell>
        </row>
        <row r="183">
          <cell r="B183" t="str">
            <v>Telephone Expenses:LDI:NOC:Administration:051-4101408</v>
          </cell>
        </row>
        <row r="184">
          <cell r="B184" t="str">
            <v>Telephone Expenses:LDI:NOC:Administration:051-4101417</v>
          </cell>
        </row>
        <row r="185">
          <cell r="B185" t="str">
            <v>Telephone Expenses:LDI:NOC:Administration:051-4101420</v>
          </cell>
        </row>
        <row r="189">
          <cell r="B189" t="str">
            <v>Travelling:LDI:NOC:Administration</v>
          </cell>
        </row>
        <row r="190">
          <cell r="B190" t="str">
            <v>Travelling:LDI:NOC:Network Administration:Hamid Bashir</v>
          </cell>
        </row>
        <row r="191">
          <cell r="B191" t="str">
            <v>Travelling:LDI:NOC:Network Administration:Mr. Amir Nasir</v>
          </cell>
        </row>
        <row r="192">
          <cell r="B192" t="str">
            <v>Travelling:LDI:NOC:Network Administration:Nauman Jamil</v>
          </cell>
        </row>
        <row r="193">
          <cell r="B193" t="str">
            <v>Travelling:LDI:NOC:Technical</v>
          </cell>
        </row>
        <row r="194">
          <cell r="B194" t="str">
            <v>Travelling:LDI:NOC:Technical:Abdul Quyyum</v>
          </cell>
        </row>
        <row r="195">
          <cell r="B195" t="str">
            <v>Travelling:LDI:NOC:Technical:Asif Ahmed</v>
          </cell>
        </row>
        <row r="196">
          <cell r="B196" t="str">
            <v>Travelling:LDI:NOC:Technical:Hammad Ullah</v>
          </cell>
        </row>
        <row r="197">
          <cell r="B197" t="str">
            <v>Travelling:LDI:NOC:Technical:Mian Hammad Ullah</v>
          </cell>
        </row>
        <row r="198">
          <cell r="B198" t="str">
            <v>Travelling:LDI:NOC:Technical:Mr. Sajid Tareen</v>
          </cell>
        </row>
        <row r="199">
          <cell r="B199" t="str">
            <v>Travelling:LDI:NOC:Technical:Muhammad Shoaib</v>
          </cell>
        </row>
        <row r="200">
          <cell r="B200" t="str">
            <v>Travelling:LDI:NOC:Technical:Syed Babar Abbass</v>
          </cell>
        </row>
        <row r="201">
          <cell r="B201" t="str">
            <v>Travelling:LDI:NOC:Technical:Zahid Masood</v>
          </cell>
        </row>
        <row r="204">
          <cell r="B204" t="str">
            <v>Utility Bills- Electricity:LDI:NOC:Administration</v>
          </cell>
        </row>
        <row r="206">
          <cell r="B206" t="str">
            <v>Vehicle R &amp; M:LDI:NOC:Administration</v>
          </cell>
        </row>
        <row r="207">
          <cell r="B207" t="str">
            <v>Vehicle R &amp; M:LDI:NOC:Technical:Mr. Amer Nasir</v>
          </cell>
        </row>
        <row r="208">
          <cell r="B208" t="str">
            <v>Vehicle R &amp; M:LDI:NOC:Technical:Mr. Tabish Anwar</v>
          </cell>
        </row>
        <row r="212">
          <cell r="B212" t="str">
            <v>ADVANCES:Employees:Projects:WLL:Sajjad Mumtaz</v>
          </cell>
        </row>
        <row r="213">
          <cell r="B213" t="str">
            <v>Entertainment:WLL:Head Office</v>
          </cell>
        </row>
        <row r="214">
          <cell r="B214" t="str">
            <v>Mobile Expenses:WLL:300-8500438</v>
          </cell>
        </row>
        <row r="215">
          <cell r="B215" t="str">
            <v>P.O.L:WLL:NOC:Mr. Sajjad Mumtaz</v>
          </cell>
        </row>
        <row r="216">
          <cell r="B216" t="str">
            <v>Printing &amp; Stationay:WLL:Head Office</v>
          </cell>
        </row>
        <row r="220">
          <cell r="B220" t="str">
            <v>Vehicle R &amp; M:WLL:Mr. Sajjad Mumtaz</v>
          </cell>
        </row>
      </sheetData>
      <sheetData sheetId="4">
        <row r="1">
          <cell r="A1" t="str">
            <v>Burraq Telecom Limited</v>
          </cell>
        </row>
        <row r="3">
          <cell r="A3" t="str">
            <v>Detail of Expenses Department Wise (MARKETING)</v>
          </cell>
        </row>
        <row r="5">
          <cell r="A5" t="str">
            <v>Head of Department: Mr. Sadiq Yousaf Yalmaz-CEO</v>
          </cell>
        </row>
        <row r="10">
          <cell r="C10" t="str">
            <v>Salary</v>
          </cell>
        </row>
        <row r="11">
          <cell r="C11" t="str">
            <v>Entertainment</v>
          </cell>
        </row>
        <row r="12">
          <cell r="C12" t="str">
            <v>Hotelling</v>
          </cell>
        </row>
        <row r="13">
          <cell r="C13" t="str">
            <v>Medical Expenses</v>
          </cell>
        </row>
        <row r="14">
          <cell r="C14" t="str">
            <v>Mobile Expenses</v>
          </cell>
        </row>
        <row r="15">
          <cell r="C15" t="str">
            <v>P.O.L</v>
          </cell>
        </row>
        <row r="16">
          <cell r="C16" t="str">
            <v>Vehicle R &amp; M</v>
          </cell>
        </row>
        <row r="17">
          <cell r="C17" t="str">
            <v>Travelling</v>
          </cell>
        </row>
        <row r="18">
          <cell r="C18" t="str">
            <v>Company Paid Driver</v>
          </cell>
        </row>
        <row r="21">
          <cell r="B21" t="str">
            <v>TVC</v>
          </cell>
        </row>
        <row r="22">
          <cell r="B22" t="str">
            <v>ADVANCES:Manhattan Pakistan (Pvt.) Ltd</v>
          </cell>
        </row>
        <row r="24">
          <cell r="B24" t="str">
            <v>ADVANCES:Advertisement &amp; Sales Promotion-BTL</v>
          </cell>
        </row>
        <row r="25">
          <cell r="B25" t="str">
            <v>Advertisement &amp; Sales Promotion-BTL</v>
          </cell>
        </row>
        <row r="26">
          <cell r="C26" t="str">
            <v>BTL-Total</v>
          </cell>
        </row>
        <row r="28">
          <cell r="B28" t="str">
            <v>Advertisement &amp; Sales Promotion-ATL</v>
          </cell>
        </row>
        <row r="29">
          <cell r="C29" t="str">
            <v>Electronic Media</v>
          </cell>
        </row>
        <row r="30">
          <cell r="C30" t="str">
            <v>Print Media</v>
          </cell>
        </row>
        <row r="31">
          <cell r="C31" t="str">
            <v>ATL-Total</v>
          </cell>
        </row>
        <row r="33">
          <cell r="B33" t="str">
            <v>ADVANCES:PR Activities (MPL)</v>
          </cell>
        </row>
        <row r="34">
          <cell r="B34" t="str">
            <v>AD for Distributors</v>
          </cell>
        </row>
        <row r="35">
          <cell r="B35" t="str">
            <v>Advertisement:Sponsorship (FAST, Shaukat Khanum,PTCL,PTA,Old Ravians,Terjuman)</v>
          </cell>
        </row>
        <row r="36">
          <cell r="B36" t="str">
            <v>Sales Promotion-ITCN,E-Commerce Gateway,NASCON &amp; (Distributors meeting) Marriott</v>
          </cell>
        </row>
        <row r="37">
          <cell r="B37" t="str">
            <v>Advertisement</v>
          </cell>
        </row>
        <row r="40">
          <cell r="B40" t="str">
            <v>Amortized on 12 months</v>
          </cell>
        </row>
        <row r="42">
          <cell r="B42" t="str">
            <v>Department Expenses</v>
          </cell>
        </row>
        <row r="44">
          <cell r="C44" t="str">
            <v>Salary</v>
          </cell>
        </row>
        <row r="45">
          <cell r="C45" t="str">
            <v>Consultancy (Sajid Tareen)</v>
          </cell>
        </row>
        <row r="46">
          <cell r="C46" t="str">
            <v>Daily Allowance to Employees</v>
          </cell>
        </row>
        <row r="47">
          <cell r="C47" t="str">
            <v>Medical</v>
          </cell>
        </row>
        <row r="48">
          <cell r="C48" t="str">
            <v>Entertainment</v>
          </cell>
        </row>
        <row r="49">
          <cell r="C49" t="str">
            <v>Travelling</v>
          </cell>
        </row>
        <row r="50">
          <cell r="C50" t="str">
            <v>Hotelling</v>
          </cell>
        </row>
        <row r="51">
          <cell r="C51" t="str">
            <v>Mobile Expenses</v>
          </cell>
        </row>
        <row r="52">
          <cell r="C52" t="str">
            <v>P.O.L</v>
          </cell>
        </row>
        <row r="53">
          <cell r="C53" t="str">
            <v>Services</v>
          </cell>
        </row>
        <row r="54">
          <cell r="C54" t="str">
            <v>Printing &amp; Stationay</v>
          </cell>
        </row>
        <row r="55">
          <cell r="C55" t="str">
            <v>Telephone Expenses</v>
          </cell>
        </row>
        <row r="56">
          <cell r="C56" t="str">
            <v>Car Rentals</v>
          </cell>
        </row>
        <row r="57">
          <cell r="C57" t="str">
            <v>Fee,Registration &amp; Subscription</v>
          </cell>
        </row>
        <row r="58">
          <cell r="C58" t="str">
            <v>Rates &amp; Taxes</v>
          </cell>
        </row>
        <row r="59">
          <cell r="C59" t="str">
            <v>Mark-Up Lease</v>
          </cell>
        </row>
        <row r="60">
          <cell r="C60" t="str">
            <v>Postage &amp; Delivery</v>
          </cell>
        </row>
        <row r="61">
          <cell r="C61" t="str">
            <v>Bad Debts</v>
          </cell>
        </row>
        <row r="62">
          <cell r="C62" t="str">
            <v>Documentation Charges</v>
          </cell>
        </row>
        <row r="63">
          <cell r="C63" t="str">
            <v>Office Rent:R.O Faisalabad</v>
          </cell>
        </row>
        <row r="64">
          <cell r="C64" t="str">
            <v>Office Rent:R.O Lahore</v>
          </cell>
        </row>
        <row r="65">
          <cell r="C65" t="str">
            <v>Office Rent:R.O Multan</v>
          </cell>
        </row>
        <row r="66">
          <cell r="C66" t="str">
            <v>Office Rent:R.O Rawalpindi</v>
          </cell>
        </row>
        <row r="67">
          <cell r="C67" t="str">
            <v>Office Rent:R.O Karachi</v>
          </cell>
        </row>
        <row r="68">
          <cell r="C68" t="str">
            <v>Internet Expenses:R.Os</v>
          </cell>
        </row>
        <row r="69">
          <cell r="C69" t="str">
            <v>Office Supplies</v>
          </cell>
        </row>
        <row r="70">
          <cell r="C70" t="str">
            <v>legal and Professional charges</v>
          </cell>
        </row>
        <row r="71">
          <cell r="C71" t="str">
            <v>Misc. Office Expenses</v>
          </cell>
        </row>
        <row r="72">
          <cell r="C72" t="str">
            <v>R &amp; M Vehicle</v>
          </cell>
        </row>
        <row r="73">
          <cell r="C73" t="str">
            <v>Utiliy Bills-R.Os</v>
          </cell>
        </row>
        <row r="75">
          <cell r="B75" t="str">
            <v>Call Center</v>
          </cell>
        </row>
        <row r="76">
          <cell r="C76" t="str">
            <v>Salary</v>
          </cell>
        </row>
        <row r="77">
          <cell r="C77" t="str">
            <v>Entertainment</v>
          </cell>
        </row>
        <row r="78">
          <cell r="C78" t="str">
            <v>Mobile Expenses</v>
          </cell>
        </row>
        <row r="79">
          <cell r="C79" t="str">
            <v>Office Supplies</v>
          </cell>
        </row>
        <row r="80">
          <cell r="C80" t="str">
            <v>Travelling</v>
          </cell>
        </row>
        <row r="85">
          <cell r="C85" t="str">
            <v>ADVANCES:Advances-Projects:Interior Studio</v>
          </cell>
        </row>
        <row r="87">
          <cell r="C87" t="str">
            <v>ADVANCES:Advances-Projects:Marriott Hotel - Islamabad</v>
          </cell>
        </row>
        <row r="90">
          <cell r="C90" t="str">
            <v>ADVANCES:Manhattan Pakistan (Pvt.) Ltd</v>
          </cell>
        </row>
        <row r="91">
          <cell r="C91" t="str">
            <v>ADVANCES:Advertisement &amp; Sales Promotion:Digi Print</v>
          </cell>
        </row>
        <row r="92">
          <cell r="C92" t="str">
            <v>ADVANCES:Advertisement &amp; Sales Promotion:Expo Men</v>
          </cell>
        </row>
        <row r="93">
          <cell r="C93" t="str">
            <v>ADVANCES:Advertisement &amp; Sales Promotion:KTN Productions</v>
          </cell>
        </row>
        <row r="94">
          <cell r="C94" t="str">
            <v>ADVANCES:Advertisement &amp; Sales Promotion:M/s Ad King</v>
          </cell>
        </row>
        <row r="95">
          <cell r="C95" t="str">
            <v>ADVANCES:Advertisement &amp; Sales Promotion:M/s Omar &amp; Co.</v>
          </cell>
        </row>
        <row r="96">
          <cell r="C96" t="str">
            <v>ADVANCES:Advertisement &amp; Sales Promotion:M/s Sign Mark</v>
          </cell>
        </row>
        <row r="97">
          <cell r="C97" t="str">
            <v>ADVANCES:Advertisement &amp; Sales Promotion:M/s Vital Links</v>
          </cell>
        </row>
        <row r="98">
          <cell r="C98" t="str">
            <v>ADVANCES:Advertisement &amp; Sales Promotion:M/s Waqas Advertisers</v>
          </cell>
        </row>
        <row r="99">
          <cell r="C99" t="str">
            <v>ADVANCES:Advertisement &amp; Sales Promotion:Marketing Support Services</v>
          </cell>
        </row>
        <row r="100">
          <cell r="C100" t="str">
            <v>ADVANCES:Advertisement &amp; Sales Promotion:Pearl Graphics</v>
          </cell>
        </row>
        <row r="101">
          <cell r="C101" t="str">
            <v>ADVANCES:Advertisement &amp; Sales Promotion:Talha Advertisers</v>
          </cell>
        </row>
        <row r="104">
          <cell r="C104" t="str">
            <v>ADVANCES:Manhattan Pakistan (Pvt.) Ltd</v>
          </cell>
        </row>
        <row r="107">
          <cell r="C107" t="str">
            <v>ADVANCES:Employees:Projects:Administration:Iqbal Haider Jafri (Lhr)</v>
          </cell>
        </row>
        <row r="108">
          <cell r="C108" t="str">
            <v>ADVANCES:Employees:Projects:Marketing:A. R Sherazi (KHI)</v>
          </cell>
        </row>
        <row r="109">
          <cell r="C109" t="str">
            <v>ADVANCES:Employees:Projects:Marketing:Faheem Mumtaz</v>
          </cell>
        </row>
        <row r="110">
          <cell r="C110" t="str">
            <v>ADVANCES:Employees:Projects:Marketing:Mr. Imran Bashir (RSM LHR)</v>
          </cell>
        </row>
        <row r="111">
          <cell r="C111" t="str">
            <v>ADVANCES:Employees:Projects:Marketing:Mr. Mustansir Sheikh</v>
          </cell>
        </row>
        <row r="112">
          <cell r="C112" t="str">
            <v>ADVANCES:Employees:Projects:Marketing:Mr. Usama Muneer</v>
          </cell>
        </row>
        <row r="115">
          <cell r="C115" t="str">
            <v>ADVANCES:M/S Saeed Akhtar Studio</v>
          </cell>
        </row>
        <row r="117">
          <cell r="C117" t="str">
            <v>Advertisement:LDI:Head Office:Marketing Prepaid</v>
          </cell>
        </row>
        <row r="118">
          <cell r="C118" t="str">
            <v>Advertisement:LDI:Head Office:Marketing Prepaid:ATL</v>
          </cell>
        </row>
        <row r="119">
          <cell r="C119" t="str">
            <v>Advertisement:LDI:Head Office:Marketing Prepaid:BTL - DA</v>
          </cell>
        </row>
        <row r="120">
          <cell r="C120" t="str">
            <v>Advertisement:LDI:Head Office:Marketing Prepaid:Sponsorship</v>
          </cell>
        </row>
        <row r="121">
          <cell r="C121" t="str">
            <v>Advertisement:LDI:R.O Lahore</v>
          </cell>
        </row>
        <row r="124">
          <cell r="C124" t="str">
            <v>Sales Promotion:LDI:H.O:Marketing Prepaid</v>
          </cell>
        </row>
        <row r="127">
          <cell r="C127" t="str">
            <v>Selling Expenses:Advertisment:Prepaid Calling Card:Below The Line:POS</v>
          </cell>
        </row>
        <row r="128">
          <cell r="C128" t="str">
            <v>Selling Expenses:Advertisment:Prepaid Calling Card:Below The Line:Promotional Material</v>
          </cell>
        </row>
        <row r="135">
          <cell r="C135" t="str">
            <v>Books, Newspaper &amp; Periodicals:LDI:R.O. Lahore</v>
          </cell>
        </row>
        <row r="138">
          <cell r="C138" t="str">
            <v>Car Rentals:LDI:A.O Faisalabad:Marketing Prepaid</v>
          </cell>
        </row>
        <row r="139">
          <cell r="C139" t="str">
            <v>Car Rentals:LDI:A.O Faisalabad:Marketing Prepaid:Osama Muneer</v>
          </cell>
        </row>
        <row r="140">
          <cell r="C140" t="str">
            <v>Car Rentals:LDI:Head Office:Marketing Prepaid</v>
          </cell>
        </row>
        <row r="141">
          <cell r="C141" t="str">
            <v>Car Rentals:LDI:Head Office:Marketing Prepaid:Mr. Waqas Safdar</v>
          </cell>
        </row>
        <row r="142">
          <cell r="C142" t="str">
            <v>Car Rentals:LDI:Head Office:Marketing Prepaid:Waqas Safdar Ch.</v>
          </cell>
        </row>
        <row r="143">
          <cell r="C143" t="str">
            <v>Car Rentals:LDI:R.O Multan:ASM Fiaz Ahmed</v>
          </cell>
        </row>
        <row r="144">
          <cell r="C144" t="str">
            <v>Car Rentals:LDI:R.O Multan:Marketing Prepaid:Faiz Ahmed</v>
          </cell>
        </row>
        <row r="148">
          <cell r="C148" t="str">
            <v>Daily Allowance to Employees:LDI:A.O Bahawalpur:Marketing Prepaid:M. Tariq Khan</v>
          </cell>
        </row>
        <row r="149">
          <cell r="C149" t="str">
            <v>Daily Allowance to Employees:LDI:A.O Hyderabad:Marketing Prepaid:Khan Mujeeb Azam</v>
          </cell>
        </row>
        <row r="150">
          <cell r="C150" t="str">
            <v>Daily Allowance to Employees:LDI:A.O Quetta:Marketing Prepaid:Kaleem Ullah Abbassi</v>
          </cell>
        </row>
        <row r="151">
          <cell r="C151" t="str">
            <v>Daily Allowance to Employees:LDI:A.O Sargodha:Prepaid:Hafiz Nasir</v>
          </cell>
        </row>
        <row r="152">
          <cell r="C152" t="str">
            <v>Daily Allowance to Employees:LDI:R.O Faisalabad:Marketing Prepaid:Irfan Habib</v>
          </cell>
        </row>
        <row r="153">
          <cell r="C153" t="str">
            <v>Daily Allowance to Employees:LDI:R.O Multan:Marketing Prepaid:Fiaz Ahmed</v>
          </cell>
        </row>
        <row r="154">
          <cell r="C154" t="str">
            <v>Daily Allowance to Employees:LDI:R.O Quetta:Marketing Prepaid:Kaleem Ullah Abbassi</v>
          </cell>
        </row>
        <row r="155">
          <cell r="C155" t="str">
            <v>Daily Allowance to Employees:LDI:R.O Rawalpindi:Marketing Prepaid:Waqas Safdar</v>
          </cell>
        </row>
        <row r="159">
          <cell r="C159" t="str">
            <v>Entertainment:LDI:A.O Peshawar:Marketing Prepaid:Islam Gull</v>
          </cell>
        </row>
        <row r="160">
          <cell r="C160" t="str">
            <v>Entertainment:LDI:Head Office:Marketing Payphone:Obaid Ullah Dar</v>
          </cell>
        </row>
        <row r="161">
          <cell r="C161" t="str">
            <v>Entertainment:LDI:Head Office:Marketing Prepaid</v>
          </cell>
        </row>
        <row r="162">
          <cell r="C162" t="str">
            <v>Entertainment:LDI:Head Office:Marketing Prepaid:Faisal Bashir Gill</v>
          </cell>
        </row>
        <row r="163">
          <cell r="C163" t="str">
            <v>Entertainment:LDI:Head Office:Marketing Prepaid:Mr. Mustansir Sheikh</v>
          </cell>
        </row>
        <row r="164">
          <cell r="C164" t="str">
            <v>Entertainment:LDI:R.O Faisalabad:Marketing Prepaid:Irfan Habib</v>
          </cell>
        </row>
        <row r="165">
          <cell r="C165" t="str">
            <v>Entertainment:LDI:R.O Faisalabad:Marketing Prepaid:Usama Muneer</v>
          </cell>
        </row>
        <row r="166">
          <cell r="C166" t="str">
            <v>Entertainment:LDI:R.O Karachi:Marketing Prepaid</v>
          </cell>
        </row>
        <row r="167">
          <cell r="C167" t="str">
            <v>Entertainment:LDI:R.O Karachi:Marketing Prepaid:A. R Sherazi</v>
          </cell>
        </row>
        <row r="168">
          <cell r="C168" t="str">
            <v>Entertainment:LDI:R.O Lahore:Marketing Prepaid</v>
          </cell>
        </row>
        <row r="169">
          <cell r="C169" t="str">
            <v>Entertainment:LDI:R.O Lahore:Marketing Prepaid:Imran Bashir</v>
          </cell>
        </row>
        <row r="173">
          <cell r="C173" t="str">
            <v>Hotelling:LDI:A.O Bahawalpur:Marketing Prepaid:M. Tariq Khan</v>
          </cell>
        </row>
        <row r="174">
          <cell r="C174" t="str">
            <v>Hotelling:LDI:A.O Jehlum:Marketing Prepaid:Syed Khurram Abbass</v>
          </cell>
        </row>
        <row r="175">
          <cell r="C175" t="str">
            <v>Hotelling:LDI:A.O Peshawar:Marketing Prepaid:Islam Gull</v>
          </cell>
        </row>
        <row r="176">
          <cell r="C176" t="str">
            <v>Hotelling:LDI:A.O Quetta:Marketing Prepaid:Kaleem Ullah Abbassi</v>
          </cell>
        </row>
        <row r="177">
          <cell r="C177" t="str">
            <v>Hotelling:LDI:A.O Sargodha:Marketing Prepaid:Hafiz Nasir Mehmood</v>
          </cell>
        </row>
        <row r="178">
          <cell r="C178" t="str">
            <v>Hotelling:LDI:Head Office:Marketing Payphone:Obaid Ullah Dar</v>
          </cell>
        </row>
        <row r="179">
          <cell r="C179" t="str">
            <v>Hotelling:LDI:Head Office:Marketing Prepaid</v>
          </cell>
        </row>
        <row r="180">
          <cell r="C180" t="str">
            <v>Hotelling:LDI:R.O Faisalabad:Marketing Prepaid:Usama Muneer</v>
          </cell>
        </row>
        <row r="181">
          <cell r="C181" t="str">
            <v>Hotelling:LDI:R.O Karachi:Marketing Prepaid:A.R Sherazi</v>
          </cell>
        </row>
        <row r="182">
          <cell r="C182" t="str">
            <v>Hotelling:LDI:R.O Multan:Marketing Prepaid:Baber Aftab</v>
          </cell>
        </row>
        <row r="183">
          <cell r="C183" t="str">
            <v>Hotelling:LDI:R.O Multan:Marketing Prepaid:Fiaz Ahmed</v>
          </cell>
        </row>
        <row r="184">
          <cell r="C184" t="str">
            <v>Hotelling:LDI:R.O Rawalpindi:Waqas Safdar</v>
          </cell>
        </row>
        <row r="187">
          <cell r="C187" t="str">
            <v>Internet Expenses:LDI:A.O Bahawalpur:Marketing Prepaid</v>
          </cell>
        </row>
        <row r="188">
          <cell r="C188" t="str">
            <v>Internet Expenses:LDI:A.O Hyderabad:Marketing Prepaid:Khan Mujeeb Azam</v>
          </cell>
        </row>
        <row r="189">
          <cell r="C189" t="str">
            <v>Internet Expenses:LDI:A.O Jehlum:Marketing Prepaid:Syed Khurram Abbass</v>
          </cell>
        </row>
        <row r="190">
          <cell r="C190" t="str">
            <v>Internet Expenses:LDI:A.O Sargodha:Marketing Prepaid:Hafiz Nasir Mehmood</v>
          </cell>
        </row>
        <row r="191">
          <cell r="C191" t="str">
            <v>Internet Expenses:LDI:R.O Faisalabad:Marketing Prepaid</v>
          </cell>
        </row>
        <row r="192">
          <cell r="C192" t="str">
            <v>Internet Expenses:LDI:R.O Faisalabad:Marketing Prepaid:Usama Muneer</v>
          </cell>
        </row>
        <row r="193">
          <cell r="C193" t="str">
            <v>Internet Expenses:LDI:R.O Karachi:Marketing Prepaid:A. R Sherazi</v>
          </cell>
        </row>
        <row r="194">
          <cell r="C194" t="str">
            <v>Internet Expenses:LDI:R.O Karachi:Marketing Prepaid:Irfan Javed Lari</v>
          </cell>
        </row>
        <row r="195">
          <cell r="C195" t="str">
            <v>Internet Expenses:LDI:R.O Karachi:Marketing Prepaid:Kh. Shoaib ILyas</v>
          </cell>
        </row>
        <row r="196">
          <cell r="C196" t="str">
            <v>Internet Expenses:LDI:R.O Lahore:Administration</v>
          </cell>
        </row>
        <row r="197">
          <cell r="C197" t="str">
            <v>Internet Expenses:LDI:R.O Lahore:Marketing Prepaid:Imran Bashir</v>
          </cell>
        </row>
        <row r="198">
          <cell r="C198" t="str">
            <v>Internet Expenses:LDI:R.O Multan:Marketing Prepaid:Baber Aftab</v>
          </cell>
        </row>
        <row r="199">
          <cell r="C199" t="str">
            <v>Internet Expenses:LDI:R.O Multan:Marketing Prepaid:Fiaz Ahmed</v>
          </cell>
        </row>
        <row r="202">
          <cell r="C202" t="str">
            <v>legal and Professional charges:LDI:Head Office:Marketing Prepaid</v>
          </cell>
        </row>
        <row r="205">
          <cell r="C205" t="str">
            <v>Mark-Up Lease:LDI:A.O Gujranwala:Marketing PCC</v>
          </cell>
        </row>
        <row r="206">
          <cell r="C206" t="str">
            <v>Mark-Up Lease:LDI:A.O Multan:Marketing PCC</v>
          </cell>
        </row>
        <row r="207">
          <cell r="C207" t="str">
            <v>Mark-Up Lease:LDI:A.O Peshawar:Marketing PCC</v>
          </cell>
        </row>
        <row r="208">
          <cell r="C208" t="str">
            <v>Mark-Up Lease:LDI:A.O Quetta:Marketing PCC</v>
          </cell>
        </row>
        <row r="209">
          <cell r="C209" t="str">
            <v>Mark-Up Lease:LDI:A.O Sukkur:Marketing PCC</v>
          </cell>
        </row>
        <row r="210">
          <cell r="C210" t="str">
            <v>Mark-Up Lease:LDI:Head Office:Marketing</v>
          </cell>
        </row>
        <row r="211">
          <cell r="C211" t="str">
            <v>Mark-Up Lease:LDI:R.O Faisalabad:Marketing PPC</v>
          </cell>
        </row>
        <row r="212">
          <cell r="C212" t="str">
            <v>Mark-Up Lease:LDI:R.O Karachi:Marketing PPC</v>
          </cell>
        </row>
        <row r="213">
          <cell r="C213" t="str">
            <v>Mark-Up Lease:LDI:R.O Lahore:Marketing PCC</v>
          </cell>
        </row>
        <row r="214">
          <cell r="C214" t="str">
            <v>Mark-Up Lease:LDI:R.O Rawalpindi:Marketing PCC</v>
          </cell>
        </row>
        <row r="218">
          <cell r="C218" t="str">
            <v>Medical Expenses:LDI:Head Office:Marketing Payphone:Mr. Obaid Ullah Dar</v>
          </cell>
        </row>
        <row r="219">
          <cell r="C219" t="str">
            <v>Medical Expenses:LDI:Head Office:Marketing Prepaid:Medical NSM</v>
          </cell>
        </row>
        <row r="223">
          <cell r="C223" t="str">
            <v>Misc. Office Expense:LDI:R.O Faisalabad:Marketing Prepaid</v>
          </cell>
        </row>
        <row r="224">
          <cell r="C224" t="str">
            <v>Misc. Office Expense:LDI:R.O Faisalabad:Marketing Prepaid:Usama Muneer</v>
          </cell>
        </row>
        <row r="225">
          <cell r="C225" t="str">
            <v>Misc. Office Expense:LDI:R.O Lahore:Marketing Prepaid</v>
          </cell>
        </row>
        <row r="229">
          <cell r="C229" t="str">
            <v>Mobile Expenses:LDI:A.O Bahawalpur:Marketing Prepaid:0300-8681765</v>
          </cell>
        </row>
        <row r="230">
          <cell r="C230" t="str">
            <v>Mobile Expenses:LDI:A.O Faisalabad:Marketing Prepaid:0300-8658972</v>
          </cell>
        </row>
        <row r="231">
          <cell r="C231" t="str">
            <v>Mobile Expenses:LDI:A.O Faisalabad:Marketing Prepaid:0300-8658973</v>
          </cell>
        </row>
        <row r="232">
          <cell r="C232" t="str">
            <v>Mobile Expenses:LDI:A.O Gujranwala:Marketing Prepaid:0300-8648137</v>
          </cell>
        </row>
        <row r="233">
          <cell r="C233" t="str">
            <v>Mobile Expenses:LDI:A.O Hyderabad:Marketing Prepaid:0300-8378321</v>
          </cell>
        </row>
        <row r="234">
          <cell r="C234" t="str">
            <v>Mobile Expenses:LDI:A.O Jehlum:Marketing Prepaid:0300-8511694</v>
          </cell>
        </row>
        <row r="235">
          <cell r="C235" t="str">
            <v>Mobile Expenses:LDI:A.O Multan:Marketing Prepaid:0300-8734450</v>
          </cell>
        </row>
        <row r="236">
          <cell r="C236" t="str">
            <v>Mobile Expenses:LDI:A.O Multan:Marketing Prepaid:0300-8734451</v>
          </cell>
        </row>
        <row r="237">
          <cell r="C237" t="str">
            <v>Mobile Expenses:LDI:A.O Peshawar:Marketing Prepaid:0300-8584158</v>
          </cell>
        </row>
        <row r="238">
          <cell r="C238" t="str">
            <v>Mobile Expenses:LDI:A.O Peshawar:Marketing Prepaid:Islam Gull</v>
          </cell>
        </row>
        <row r="239">
          <cell r="C239" t="str">
            <v>Mobile Expenses:LDI:A.O Sargodha:Marketing Prepaid:0300-8600704</v>
          </cell>
        </row>
        <row r="240">
          <cell r="C240" t="str">
            <v>Mobile Expenses:LDI:A.O Sukkur:Marketing Prepaid:0300-8313389</v>
          </cell>
        </row>
        <row r="241">
          <cell r="C241" t="str">
            <v>Mobile Expenses:LDI:A.O. Quetta:Marketing Prepaid:0300-8383578</v>
          </cell>
        </row>
        <row r="242">
          <cell r="C242" t="str">
            <v>Mobile Expenses:LDI:Head Office:Marketing Intl. Termination:0300-5016342</v>
          </cell>
        </row>
        <row r="243">
          <cell r="C243" t="str">
            <v>Mobile Expenses:LDI:Head Office:Marketing Payphone:0300-5014814</v>
          </cell>
        </row>
        <row r="244">
          <cell r="C244" t="str">
            <v>Mobile Expenses:LDI:Head Office:Marketing Prepaid:0300-5011746</v>
          </cell>
        </row>
        <row r="245">
          <cell r="C245" t="str">
            <v>Mobile Expenses:LDI:Head Office:Marketing Prepaid:0300-8485865</v>
          </cell>
        </row>
        <row r="246">
          <cell r="C246" t="str">
            <v>Mobile Expenses:LDI:Head Office:Marketing Prepaid:0300-8504535</v>
          </cell>
        </row>
        <row r="247">
          <cell r="C247" t="str">
            <v>Mobile Expenses:LDI:R.O Karachi:Marketing Prepaid:0300-2014841</v>
          </cell>
        </row>
        <row r="248">
          <cell r="C248" t="str">
            <v>Mobile Expenses:LDI:R.O Karachi:Marketing Prepaid:0300-2014842</v>
          </cell>
        </row>
        <row r="249">
          <cell r="C249" t="str">
            <v>Mobile Expenses:LDI:R.O Karachi:Marketing Prepaid:0300-2014843</v>
          </cell>
        </row>
        <row r="250">
          <cell r="C250" t="str">
            <v>Mobile Expenses:LDI:R.O Lahore:Marketing Prepaid:0300-4001861</v>
          </cell>
        </row>
        <row r="251">
          <cell r="C251" t="str">
            <v>Mobile Expenses:LDI:R.O Lahore:Marketing Prepaid:0300-4001865</v>
          </cell>
        </row>
        <row r="252">
          <cell r="C252" t="str">
            <v>Mobile Expenses:LDI:R.O Lahore:Marketing Prepaid:0300-4029027</v>
          </cell>
        </row>
        <row r="253">
          <cell r="C253" t="str">
            <v>Mobile Expenses:LDI:R.O Rawapindi:Marketing Prepaid:0300-5014815</v>
          </cell>
        </row>
        <row r="254">
          <cell r="C254" t="str">
            <v>Mobile Expenses:LDI:R.O Rawapindi:Marketing Prepaid:0300-5015990</v>
          </cell>
        </row>
        <row r="258">
          <cell r="C258" t="str">
            <v>Office Rent:LDI:R.O Faisalabad:Administration</v>
          </cell>
        </row>
        <row r="259">
          <cell r="C259" t="str">
            <v>Office Rent:LDI:R.O Karachi:Administration</v>
          </cell>
        </row>
        <row r="260">
          <cell r="C260" t="str">
            <v>Office Rent:LDI:R.O Lahore:Administration</v>
          </cell>
        </row>
        <row r="261">
          <cell r="C261" t="str">
            <v>Office Rent:LDI:R.O Multan:Administration</v>
          </cell>
        </row>
        <row r="262">
          <cell r="C262" t="str">
            <v>Office Rent:LDI:R.O Rawalpindi:Administration</v>
          </cell>
        </row>
        <row r="266">
          <cell r="C266" t="str">
            <v>Office Supplies:LDI:A.O Hyderabad:Marketing Prepaid:Khan Mujeeb Azam</v>
          </cell>
        </row>
        <row r="267">
          <cell r="C267" t="str">
            <v>Office Supplies:LDI:Head Office:Marketing Payphone:Obaid Ullah Dar</v>
          </cell>
        </row>
        <row r="268">
          <cell r="C268" t="str">
            <v>Office Supplies:LDI:R.O Faisalabad:Marketing Prepaid</v>
          </cell>
        </row>
        <row r="269">
          <cell r="C269" t="str">
            <v>Office Supplies:LDI:R.O Karachi:Marketing Prepaid:A. R Sherazi</v>
          </cell>
        </row>
        <row r="270">
          <cell r="C270" t="str">
            <v>Office Supplies:LDI:R.O Karachi:Marketing Prepaid:Kh. Shoaib ILyas</v>
          </cell>
        </row>
        <row r="271">
          <cell r="C271" t="str">
            <v>Office Supplies:LDI:R.O Lahore:Marketing Prepaid</v>
          </cell>
        </row>
        <row r="272">
          <cell r="C272" t="str">
            <v>Office Supplies:LDI:R.O Lahore:Marketing Prepaid:Imran Bashir</v>
          </cell>
        </row>
        <row r="273">
          <cell r="C273" t="str">
            <v>Office Supplies:LDI:R.O Lahore:Marketing Prepaid:Syed Ali Imran</v>
          </cell>
        </row>
        <row r="274">
          <cell r="C274" t="str">
            <v>Office Supplies:LDI:R.O Lahore:Marketing Prepaid:Syed Muhammad Hassan</v>
          </cell>
        </row>
        <row r="278">
          <cell r="C278" t="str">
            <v>P.O.L:LDI:A.O Gujranwala:Marketing Prepaid:Ali Imran</v>
          </cell>
        </row>
        <row r="279">
          <cell r="C279" t="str">
            <v>P.O.L:LDI:A.O Sargodha:Marketing Prepaid:Hafiz Nasir Mehmood</v>
          </cell>
        </row>
        <row r="280">
          <cell r="C280" t="str">
            <v>P.O.L:LDI:Head Office:Marketing Prepaid:P.O.L Mr. Mustansir</v>
          </cell>
        </row>
        <row r="281">
          <cell r="C281" t="str">
            <v>P.O.L:LDI:Head Office:Marketing Prepaid:P.O.L NSM</v>
          </cell>
        </row>
        <row r="282">
          <cell r="C282" t="str">
            <v>P.O.L:LDI:Head Office:Marketing Prepaid:Sohail Sarwar</v>
          </cell>
        </row>
        <row r="283">
          <cell r="C283" t="str">
            <v>P.O.L:LDI:R.O Faisalabad:Marketing Prepaid:Irfan Habib</v>
          </cell>
        </row>
        <row r="284">
          <cell r="C284" t="str">
            <v>P.O.L:LDI:R.O Faisalabad:Marketing Prepaid:Kaleem Ullah Abbassi</v>
          </cell>
        </row>
        <row r="285">
          <cell r="C285" t="str">
            <v>P.O.L:LDI:R.O Faisalabad:Marketing Prepaid:Usama Muneer</v>
          </cell>
        </row>
        <row r="286">
          <cell r="C286" t="str">
            <v>P.O.L:LDI:R.O Karachi:Marketing Prepaid:A. R Sherazi</v>
          </cell>
        </row>
        <row r="287">
          <cell r="C287" t="str">
            <v>P.O.L:LDI:R.O Karachi:Marketing Prepaid:Irfan Javed Lari</v>
          </cell>
        </row>
        <row r="288">
          <cell r="C288" t="str">
            <v>P.O.L:LDI:R.O Karachi:Marketing Prepaid:Kh. Shoaib ILyas</v>
          </cell>
        </row>
        <row r="289">
          <cell r="C289" t="str">
            <v>P.O.L:LDI:R.O Lahore:Marketing Prepaid:Imran Bashir</v>
          </cell>
        </row>
        <row r="290">
          <cell r="C290" t="str">
            <v>P.O.L:LDI:R.O Lahore:Marketing Prepaid:Zubair A. Latif</v>
          </cell>
        </row>
        <row r="291">
          <cell r="C291" t="str">
            <v>P.O.L:LDI:R.O Quetta:Marketing Prepaid:Kaleem Ullah Abbassi</v>
          </cell>
        </row>
        <row r="292">
          <cell r="C292" t="str">
            <v>P.O.L:LDI:R.O Rawalpindi:Marketing Prepaid:Waqas Safdar</v>
          </cell>
        </row>
        <row r="296">
          <cell r="C296" t="str">
            <v>Postage &amp; Delivery:LDI:.O Hyderabad:Marketing Prepaid:Khan Mujeeb Azam</v>
          </cell>
        </row>
        <row r="297">
          <cell r="C297" t="str">
            <v>Postage &amp; Delivery:LDI:A.O Faisalabad:Marketing Prepaid</v>
          </cell>
        </row>
        <row r="298">
          <cell r="C298" t="str">
            <v>Postage &amp; Delivery:LDI:A.O Faisalabad:Marketing Prepaid:Irfan Habib</v>
          </cell>
        </row>
        <row r="299">
          <cell r="C299" t="str">
            <v>Postage &amp; Delivery:LDI:A.O Faisalabad:Marketing Prepaid:Kaleem Ullah Abbassi</v>
          </cell>
        </row>
        <row r="300">
          <cell r="C300" t="str">
            <v>Postage &amp; Delivery:LDI:A.O Faisalabad:Marketing Prepaid:Usama Muneer</v>
          </cell>
        </row>
        <row r="301">
          <cell r="C301" t="str">
            <v>Postage &amp; Delivery:LDI:A.O Hyderabad:Marketing Prepaid:Khan Mujeeb Azam</v>
          </cell>
        </row>
        <row r="302">
          <cell r="C302" t="str">
            <v>Postage &amp; Delivery:LDI:A.O Jehlum:Marketing Prepaid:Syed Khurram Abbass</v>
          </cell>
        </row>
        <row r="303">
          <cell r="C303" t="str">
            <v>Postage &amp; Delivery:LDI:A.O Quetta:Marketing Prepaid:Kaleem Ullah Abbassi</v>
          </cell>
        </row>
        <row r="304">
          <cell r="C304" t="str">
            <v>Postage &amp; Delivery:LDI:A.O Sargodha</v>
          </cell>
        </row>
        <row r="305">
          <cell r="C305" t="str">
            <v>Postage &amp; Delivery:LDI:A.O Sargodha:Marketing Prepaid:Hafiz Nasir Mehmood</v>
          </cell>
        </row>
        <row r="306">
          <cell r="C306" t="str">
            <v>Postage &amp; Delivery:LDI:R.O Karachi:Marketing Prepaid</v>
          </cell>
        </row>
        <row r="307">
          <cell r="C307" t="str">
            <v>Postage &amp; Delivery:LDI:R.O Karachi:Marketing Prepaid:A. R Sherazi</v>
          </cell>
        </row>
        <row r="308">
          <cell r="C308" t="str">
            <v>Postage &amp; Delivery:LDI:R.O Karachi:Marketing Prepaid:Irfan Javed Lari</v>
          </cell>
        </row>
        <row r="309">
          <cell r="C309" t="str">
            <v>Postage &amp; Delivery:LDI:R.O Karachi:Marketing Prepaid:Kh. Shoaib ILyas</v>
          </cell>
        </row>
        <row r="310">
          <cell r="C310" t="str">
            <v>Postage &amp; Delivery:LDI:R.O Lahore:Marketing Prepaid</v>
          </cell>
        </row>
        <row r="311">
          <cell r="C311" t="str">
            <v>Postage &amp; Delivery:LDI:R.O Lahore:Marketing Prepaid:Imran Bashir</v>
          </cell>
        </row>
        <row r="312">
          <cell r="C312" t="str">
            <v>Postage &amp; Delivery:LDI:R.O Lahore:Marketing Prepaid:Zubair A. Latif</v>
          </cell>
        </row>
        <row r="316">
          <cell r="C316" t="str">
            <v>PREPAYMENTS:Rent - Regional Offices:Faisalabad</v>
          </cell>
        </row>
        <row r="317">
          <cell r="C317" t="str">
            <v>PREPAYMENTS:Rent - Regional Offices:Karachi</v>
          </cell>
        </row>
        <row r="318">
          <cell r="C318" t="str">
            <v>PREPAYMENTS:Rent - Regional Offices:Lahore</v>
          </cell>
        </row>
        <row r="319">
          <cell r="C319" t="str">
            <v>PREPAYMENTS:Rent - Regional Offices:Multan</v>
          </cell>
        </row>
        <row r="320">
          <cell r="C320" t="str">
            <v>PREPAYMENTS:Rent - Regional Offices:Rawalpindi</v>
          </cell>
        </row>
        <row r="324">
          <cell r="C324" t="str">
            <v>Printing &amp; Stationay:LDI:A.O Bahwalpur:Marketing Prepaid</v>
          </cell>
        </row>
        <row r="325">
          <cell r="C325" t="str">
            <v>Printing &amp; Stationay:LDI:A.O Hyderabad:Marketing Prepaid:Khan Mujeeb Azam</v>
          </cell>
        </row>
        <row r="326">
          <cell r="C326" t="str">
            <v>Printing &amp; Stationay:LDI:A.O Peshawar:Marketing Prepaid</v>
          </cell>
        </row>
        <row r="327">
          <cell r="C327" t="str">
            <v>Printing &amp; Stationay:LDI:A.O Quetta:Marketing Prepaid:Kaleem Ullah Abbassi</v>
          </cell>
        </row>
        <row r="328">
          <cell r="C328" t="str">
            <v>Printing &amp; Stationay:LDI:A.O Quetta:Operations</v>
          </cell>
        </row>
        <row r="329">
          <cell r="C329" t="str">
            <v>Printing &amp; Stationay:LDI:Head Office:Marketing Postpaid</v>
          </cell>
        </row>
        <row r="330">
          <cell r="C330" t="str">
            <v>Printing &amp; Stationay:LDI:Head Office:Marketing Prepaid</v>
          </cell>
        </row>
        <row r="331">
          <cell r="C331" t="str">
            <v>Printing &amp; Stationay:LDI:R.O Faisalabad:Marketing Prepaid</v>
          </cell>
        </row>
        <row r="332">
          <cell r="C332" t="str">
            <v>Printing &amp; Stationay:LDI:R.O Faisalabad:Marketing Prepaid:Irfan Habib</v>
          </cell>
        </row>
        <row r="333">
          <cell r="C333" t="str">
            <v>Printing &amp; Stationay:LDI:R.O Faisalabad:Marketing Prepaid:Kaleem Ullah Abbassi</v>
          </cell>
        </row>
        <row r="334">
          <cell r="C334" t="str">
            <v>Printing &amp; Stationay:LDI:R.O Faisalabad:Operations</v>
          </cell>
        </row>
        <row r="335">
          <cell r="C335" t="str">
            <v>Printing &amp; Stationay:LDI:R.O Karachi:Marketing Prepaid</v>
          </cell>
        </row>
        <row r="336">
          <cell r="C336" t="str">
            <v>Printing &amp; Stationay:LDI:R.O Lahore:Marketing Prepaid</v>
          </cell>
        </row>
        <row r="337">
          <cell r="C337" t="str">
            <v>Printing &amp; Stationay:LDI:R.O Lahore:Marketing Prepaid:Imran Bashir</v>
          </cell>
        </row>
        <row r="338">
          <cell r="C338" t="str">
            <v>Printing &amp; Stationay:LDI:R.O Lahore:Marketing Prepaid:Syed Muhammad Hassan</v>
          </cell>
        </row>
        <row r="339">
          <cell r="C339" t="str">
            <v>Printing &amp; Stationay:LDI:R.O Multan</v>
          </cell>
        </row>
        <row r="340">
          <cell r="C340" t="str">
            <v>Printing &amp; Stationay:LDI:R.O Multan:Marketing Prepaid</v>
          </cell>
        </row>
        <row r="341">
          <cell r="C341" t="str">
            <v>Printing &amp; Stationay:LDI:R.O Quetta:Marketing Prepaid:Kaleem Ullah Abbassi</v>
          </cell>
        </row>
        <row r="345">
          <cell r="C345" t="str">
            <v>R &amp; M Building:LDI:R.O Faisalabad:Marketing Prepaid</v>
          </cell>
        </row>
        <row r="346">
          <cell r="C346" t="str">
            <v>R &amp; M Building:LDI:R.O Lahore:Marketing Prepaid</v>
          </cell>
        </row>
        <row r="349">
          <cell r="C349" t="str">
            <v>R &amp; M Electric Equipment:LDI:R.O Faisalabad:Marketing Prepaid</v>
          </cell>
        </row>
        <row r="352">
          <cell r="C352" t="str">
            <v>R &amp; M Vehicle:LDI:A.O. Sargodha:Hafiz Nasir</v>
          </cell>
        </row>
        <row r="355">
          <cell r="C355" t="str">
            <v>Rates &amp; Taxes:LDI:A.O Faisalabad:Marketing Prepaid:Irfan Habib</v>
          </cell>
        </row>
        <row r="356">
          <cell r="C356" t="str">
            <v>Rates &amp; Taxes:LDI:A.O Faisalabad:Marketing Prepaid:Usama Muneer</v>
          </cell>
        </row>
        <row r="357">
          <cell r="C357" t="str">
            <v>Rates &amp; Taxes:LDI:A.O Gujranwala:Marketing Prepaid:Ali Imran</v>
          </cell>
        </row>
        <row r="358">
          <cell r="C358" t="str">
            <v>Rates &amp; Taxes:LDI:A.O Sargodha:Marketing Prepaid:Hafiz Nasir Mehmood</v>
          </cell>
        </row>
        <row r="359">
          <cell r="C359" t="str">
            <v>Rates &amp; Taxes:LDI:Head Office:Marketing Payphone:Obaid Ullah Dar</v>
          </cell>
        </row>
        <row r="360">
          <cell r="C360" t="str">
            <v>Rates &amp; Taxes:LDI:Head Office:Marketing Prepaid:Mr. Mustansir Sheikh</v>
          </cell>
        </row>
        <row r="361">
          <cell r="C361" t="str">
            <v>Rates &amp; Taxes:LDI:Head Office:Marketing Prepaid:NSM</v>
          </cell>
        </row>
        <row r="362">
          <cell r="C362" t="str">
            <v>Rates &amp; Taxes:LDI:R.O Lahore:Marketing Prepaid:Imran Bashir</v>
          </cell>
        </row>
        <row r="363">
          <cell r="C363" t="str">
            <v>Rates &amp; Taxes:LDI:R.O Lahore:Marketing Prepaid:Zubair A. Latif</v>
          </cell>
        </row>
        <row r="364">
          <cell r="C364" t="str">
            <v>Rates &amp; Taxes:LDI:R.O Multan:Marketing Prepaid:Baber Aftab</v>
          </cell>
        </row>
        <row r="365">
          <cell r="C365" t="str">
            <v>Rates &amp; Taxes:LDI:R.O Rawalpindi:Marketing Prepaid:Sheikh Mustansir</v>
          </cell>
        </row>
        <row r="366">
          <cell r="C366" t="str">
            <v>Rates &amp; Taxes:LDI:R.O Rawalpindi:Marketing Prepaid:Waqas Safdar</v>
          </cell>
        </row>
        <row r="367">
          <cell r="C367" t="str">
            <v>Rates &amp; Taxes:LDI:R.O Rawalpindi:Waqas Safdar</v>
          </cell>
        </row>
        <row r="378">
          <cell r="C378" t="str">
            <v>Services:LDI:A.O Peshawar:Marketing Prepaid:Islam Gull</v>
          </cell>
        </row>
        <row r="379">
          <cell r="C379" t="str">
            <v>Services:LDI:Head Office:Marketing Prepaid</v>
          </cell>
        </row>
        <row r="380">
          <cell r="C380" t="str">
            <v>Services:LDI:R.O Faisalabad:Marketing Prepaid</v>
          </cell>
        </row>
        <row r="383">
          <cell r="C383" t="str">
            <v>Telephone Expenses:LDI:A.O Hyderabad:Marketing Prepaid:Khan Mujeeb Azam</v>
          </cell>
        </row>
        <row r="384">
          <cell r="C384" t="str">
            <v>Telephone Expenses:LDI:A.O Jehlum:Marketing Prepaid:Syed Khurram Abbass</v>
          </cell>
        </row>
        <row r="385">
          <cell r="C385" t="str">
            <v>Telephone Expenses:LDI:A.O Sargodha:Marketing Prepaid:Hafiz Nasir Mehmood</v>
          </cell>
        </row>
        <row r="386">
          <cell r="C386" t="str">
            <v>Telephone Expenses:LDI:Head Office:Administration:Calling Cards</v>
          </cell>
        </row>
        <row r="387">
          <cell r="C387" t="str">
            <v>Telephone Expenses:LDI:R.O Faisalabad:041-8556771</v>
          </cell>
        </row>
        <row r="388">
          <cell r="C388" t="str">
            <v>Telephone Expenses:LDI:R.O Faisalabad:041-8556772</v>
          </cell>
        </row>
        <row r="389">
          <cell r="C389" t="str">
            <v>Telephone Expenses:LDI:R.O Faisalabad:041-8556773</v>
          </cell>
        </row>
        <row r="390">
          <cell r="C390" t="str">
            <v>Telephone Expenses:LDI:R.O Faisalabad:041-8556774</v>
          </cell>
        </row>
        <row r="391">
          <cell r="C391" t="str">
            <v>Telephone Expenses:LDI:R.O Faisalabad:Marketing Prepaid</v>
          </cell>
        </row>
        <row r="392">
          <cell r="C392" t="str">
            <v>Telephone Expenses:LDI:R.O Faisalabad:Marketing Prepaid:Kaleem Ullah Abbassi</v>
          </cell>
        </row>
        <row r="393">
          <cell r="C393" t="str">
            <v>Telephone Expenses:LDI:R.O Karachi:Marketing Prepaid</v>
          </cell>
        </row>
        <row r="394">
          <cell r="C394" t="str">
            <v>Telephone Expenses:LDI:R.O Lahore:042-5781237</v>
          </cell>
        </row>
        <row r="395">
          <cell r="C395" t="str">
            <v>Telephone Expenses:LDI:R.O Lahore:042-5781238</v>
          </cell>
        </row>
        <row r="396">
          <cell r="C396" t="str">
            <v>Telephone Expenses:LDI:R.O Lahore:042-5781239</v>
          </cell>
        </row>
        <row r="397">
          <cell r="C397" t="str">
            <v>Telephone Expenses:LDI:R.O Lahore:042-5781240</v>
          </cell>
        </row>
        <row r="398">
          <cell r="C398" t="str">
            <v>Telephone Expenses:LDI:R.O Lahore:042-5781241</v>
          </cell>
        </row>
        <row r="399">
          <cell r="C399" t="str">
            <v>Telephone Expenses:LDI:R.O Lahore:Marketing Prepaid:Imran Bashir</v>
          </cell>
        </row>
        <row r="403">
          <cell r="C403" t="str">
            <v>Travelling:LDI:A.O Bahawalpur:Marketing Prepaid:M. Tariq Khan</v>
          </cell>
        </row>
        <row r="404">
          <cell r="C404" t="str">
            <v>Travelling:LDI:A.O Faisalabad:Marketing Prepaid:Irfan Habib</v>
          </cell>
        </row>
        <row r="405">
          <cell r="C405" t="str">
            <v>Travelling:LDI:A.O Faisalabad:Marketing Prepaid:Kaleem Ullah Abbassi</v>
          </cell>
        </row>
        <row r="406">
          <cell r="C406" t="str">
            <v>Travelling:LDI:A.O Faisalabad:Marketing Prepaid:Usma Muneer</v>
          </cell>
        </row>
        <row r="407">
          <cell r="C407" t="str">
            <v>Travelling:LDI:A.O Gujranwala:Marketing Prepaid:Ali Imran</v>
          </cell>
        </row>
        <row r="408">
          <cell r="C408" t="str">
            <v>Travelling:LDI:A.O Hyderabad:Marketing Prepaid:Khan Mujeeb Azam</v>
          </cell>
        </row>
        <row r="409">
          <cell r="C409" t="str">
            <v>Travelling:LDI:A.O Quetta:Marketing Prepaid:Kaleem Ullah Abbassi</v>
          </cell>
        </row>
        <row r="410">
          <cell r="C410" t="str">
            <v>Travelling:LDI:A.O Sargodha:Marketing Prepaid:Hafiz Nasir Mehmood</v>
          </cell>
        </row>
        <row r="411">
          <cell r="C411" t="str">
            <v>Travelling:LDI:A.O. Jhelum:Marketing Prepaid:Syed Khurram Abbass</v>
          </cell>
        </row>
        <row r="412">
          <cell r="C412" t="str">
            <v>Travelling:LDI:Head Office:Marketing Payphone:Obaid Ullah Dar</v>
          </cell>
        </row>
        <row r="413">
          <cell r="C413" t="str">
            <v>Travelling:LDI:Head Office:Marketing Prepaid</v>
          </cell>
        </row>
        <row r="414">
          <cell r="C414" t="str">
            <v>Travelling:LDI:Head Office:Marketing Prepaid:Sohail Sarwar Khan</v>
          </cell>
        </row>
        <row r="415">
          <cell r="C415" t="str">
            <v>Travelling:LDI:R.O Karachi:Marketing Prepaid:Irfan Javed Lari</v>
          </cell>
        </row>
        <row r="416">
          <cell r="C416" t="str">
            <v>Travelling:LDI:R.O Karachi:Marketing Prepaid:Kh. Shoaib ILyas</v>
          </cell>
        </row>
        <row r="417">
          <cell r="C417" t="str">
            <v>Travelling:LDI:R.O Lahore:Marketing Prepaid:Ali Naeem</v>
          </cell>
        </row>
        <row r="418">
          <cell r="C418" t="str">
            <v>Travelling:LDI:R.O Lahore:Marketing Prepaid:Imran Bashir</v>
          </cell>
        </row>
        <row r="419">
          <cell r="C419" t="str">
            <v>Travelling:LDI:R.O Lahore:Marketing Prepaid:Syed Muhammad Hassan</v>
          </cell>
        </row>
        <row r="420">
          <cell r="C420" t="str">
            <v>Travelling:LDI:R.O Lahore:Marketing Prepaid:Zubair A. Latif</v>
          </cell>
        </row>
        <row r="421">
          <cell r="C421" t="str">
            <v>Travelling:LDI:R.O Multan:Marketing Prepaid:Baber Aftab</v>
          </cell>
        </row>
        <row r="422">
          <cell r="C422" t="str">
            <v>Travelling:LDI:R.O Multan:Marketing Prepaid:Fiaz Ahmad</v>
          </cell>
        </row>
        <row r="423">
          <cell r="C423" t="str">
            <v>Travelling:LDI:R.O Rawalpindi:Marketing Prepaid:Sheikh Mustansir</v>
          </cell>
        </row>
        <row r="424">
          <cell r="C424" t="str">
            <v>Travelling:LDI:R.O Rawalpindi:Marketing Prepaid:Waqas Safdar</v>
          </cell>
        </row>
        <row r="428">
          <cell r="C428" t="str">
            <v>Utility Bills- Electricity:LDI:R.O Failsalabad:Marketing Prepaid</v>
          </cell>
        </row>
        <row r="429">
          <cell r="C429" t="str">
            <v>Utility Bills- Electricity:LDI:R.O Karachi</v>
          </cell>
        </row>
        <row r="430">
          <cell r="C430" t="str">
            <v>Utility Bills- Electricity:LDI:R.O Lahore:Marketing Prepaid</v>
          </cell>
        </row>
        <row r="433">
          <cell r="C433" t="str">
            <v>Vehicle R &amp; M:LDI:A.O Faisalabad:Marketing Prepaid:Irfan Habib</v>
          </cell>
        </row>
        <row r="434">
          <cell r="C434" t="str">
            <v>Vehicle R &amp; M:LDI:A.O Faisalabad:Marketing Prepaid:Usama Muneer</v>
          </cell>
        </row>
        <row r="435">
          <cell r="C435" t="str">
            <v>Vehicle R &amp; M:LDI:A.O Sargodha:Marketing Prepaid:Hafiz Nasir Mehmood</v>
          </cell>
        </row>
        <row r="436">
          <cell r="C436" t="str">
            <v>Vehicle R &amp; M:LDI:Head Office:Marketing Prepaid:Faisal Bashir Gill</v>
          </cell>
        </row>
        <row r="437">
          <cell r="C437" t="str">
            <v>Vehicle R &amp; M:LDI:Head Office:Marketing Prepaid:Mr. Mustansir Sheikh</v>
          </cell>
        </row>
        <row r="438">
          <cell r="C438" t="str">
            <v>Vehicle R &amp; M:LDI:R.O Karachi:Marketing Prepaid:A. R Sherazi</v>
          </cell>
        </row>
        <row r="439">
          <cell r="C439" t="str">
            <v>Vehicle R &amp; M:LDI:R.O Karachi:Marketing Prepaid:Kh. Shoaib ILyas</v>
          </cell>
        </row>
        <row r="440">
          <cell r="C440" t="str">
            <v>Vehicle R &amp; M:LDI:R.O Lahore:Marketing Prepaid:Imran Bashir</v>
          </cell>
        </row>
        <row r="441">
          <cell r="C441" t="str">
            <v>Vehicle R &amp; M:LDI:R.O Quetta:Marketing Prepaid:Kaleem Ullah Abbassi</v>
          </cell>
        </row>
        <row r="442">
          <cell r="C442" t="str">
            <v>Vehicle R &amp; M:LDI:R.O Rawalpindi:Marketing Prepaid:Shekh Mustansir</v>
          </cell>
        </row>
        <row r="443">
          <cell r="C443" t="str">
            <v>Vehicle R &amp; M:LDI:R.O Rawalpindi:Waqas Safdar</v>
          </cell>
        </row>
        <row r="448">
          <cell r="C448" t="str">
            <v>Mobile Expenses:LDI:NOC:Call Centre:0300-5014813</v>
          </cell>
        </row>
        <row r="449">
          <cell r="C449" t="str">
            <v>Office Supplies:LDI:NOC:CallCenter</v>
          </cell>
        </row>
        <row r="450">
          <cell r="C450" t="str">
            <v>Travelling:LDI:NOC:Call Centre:Khurram Malik</v>
          </cell>
        </row>
        <row r="453">
          <cell r="C453" t="str">
            <v>Entertainment:WLL:Head Office:Osama Rahat Khawaja</v>
          </cell>
        </row>
        <row r="454">
          <cell r="C454" t="str">
            <v>Rates &amp; Taxes:WLL:Marketing:Osama Rahat Khuwaja</v>
          </cell>
        </row>
        <row r="455">
          <cell r="C455" t="str">
            <v>Telephone Expenses:WLL:Head Office:Marketing:Osama Rahat Khawaja</v>
          </cell>
        </row>
        <row r="456">
          <cell r="C456" t="str">
            <v>Travelling:WLL:Head Office:Marketing:Osama Rahat Khuwaja</v>
          </cell>
        </row>
      </sheetData>
      <sheetData sheetId="5">
        <row r="1">
          <cell r="A1" t="str">
            <v>Burraq Telecom Limited</v>
          </cell>
        </row>
        <row r="3">
          <cell r="A3" t="str">
            <v>Detail of Expenses Department Wise (Administration)</v>
          </cell>
        </row>
        <row r="5">
          <cell r="A5" t="str">
            <v>Head of Department: Mr. Sadiq Yousaf Yalmaz-CEO</v>
          </cell>
        </row>
        <row r="9">
          <cell r="B9" t="str">
            <v>Department Expenses</v>
          </cell>
        </row>
        <row r="11">
          <cell r="B11" t="str">
            <v>HR</v>
          </cell>
        </row>
        <row r="12">
          <cell r="C12" t="str">
            <v>Salary</v>
          </cell>
        </row>
        <row r="13">
          <cell r="C13" t="str">
            <v>Hotelling</v>
          </cell>
        </row>
        <row r="14">
          <cell r="C14" t="str">
            <v>Daily Allowance to Employees</v>
          </cell>
        </row>
        <row r="15">
          <cell r="C15" t="str">
            <v>Trevalling</v>
          </cell>
        </row>
        <row r="16">
          <cell r="C16" t="str">
            <v>Ad for Jobs</v>
          </cell>
        </row>
        <row r="17">
          <cell r="C17" t="str">
            <v>Entertainment</v>
          </cell>
        </row>
        <row r="18">
          <cell r="C18" t="str">
            <v>Fee, Registration &amp; Subscription</v>
          </cell>
        </row>
        <row r="20">
          <cell r="B20" t="str">
            <v>Regulatory Affairs</v>
          </cell>
        </row>
        <row r="21">
          <cell r="C21" t="str">
            <v>Salary</v>
          </cell>
        </row>
        <row r="22">
          <cell r="C22" t="str">
            <v>Daily Allowance to Employees</v>
          </cell>
        </row>
        <row r="23">
          <cell r="C23" t="str">
            <v>Entertainment</v>
          </cell>
        </row>
        <row r="24">
          <cell r="C24" t="str">
            <v>Medical Expenses</v>
          </cell>
        </row>
        <row r="25">
          <cell r="C25" t="str">
            <v>Mobile Expenses</v>
          </cell>
        </row>
        <row r="26">
          <cell r="C26" t="str">
            <v>Rates &amp; Taxes</v>
          </cell>
        </row>
        <row r="27">
          <cell r="C27" t="str">
            <v>Printing &amp; Stationery</v>
          </cell>
        </row>
        <row r="28">
          <cell r="C28" t="str">
            <v>Travelling</v>
          </cell>
        </row>
        <row r="30">
          <cell r="B30" t="str">
            <v>Administration</v>
          </cell>
        </row>
        <row r="31">
          <cell r="C31" t="str">
            <v>Salary</v>
          </cell>
        </row>
        <row r="32">
          <cell r="C32" t="str">
            <v>Daily Allowance</v>
          </cell>
        </row>
        <row r="33">
          <cell r="C33" t="str">
            <v>Travelling</v>
          </cell>
        </row>
        <row r="34">
          <cell r="C34" t="str">
            <v>Office Rent</v>
          </cell>
        </row>
        <row r="35">
          <cell r="C35" t="str">
            <v>Books, Newspaper &amp; Periodicals</v>
          </cell>
        </row>
        <row r="36">
          <cell r="C36" t="str">
            <v>Postage &amp; Delivery</v>
          </cell>
        </row>
        <row r="37">
          <cell r="C37" t="str">
            <v>Printing &amp; Stationay</v>
          </cell>
        </row>
        <row r="38">
          <cell r="C38" t="str">
            <v>Documentation charges</v>
          </cell>
        </row>
        <row r="39">
          <cell r="C39" t="str">
            <v>Car Rentals</v>
          </cell>
        </row>
        <row r="40">
          <cell r="C40" t="str">
            <v>Entertainment</v>
          </cell>
        </row>
        <row r="41">
          <cell r="C41" t="str">
            <v>Fee,Registration &amp; Subscription</v>
          </cell>
        </row>
        <row r="42">
          <cell r="C42" t="str">
            <v>Rates &amp; Taxes</v>
          </cell>
        </row>
        <row r="43">
          <cell r="C43" t="str">
            <v>Internet Expenses</v>
          </cell>
        </row>
        <row r="44">
          <cell r="C44" t="str">
            <v>legal and Professional charges</v>
          </cell>
        </row>
        <row r="45">
          <cell r="C45" t="str">
            <v>Mark-Up Lease</v>
          </cell>
        </row>
        <row r="46">
          <cell r="C46" t="str">
            <v>Misc. Office Expense</v>
          </cell>
        </row>
        <row r="47">
          <cell r="C47" t="str">
            <v>Office Supplies</v>
          </cell>
        </row>
        <row r="48">
          <cell r="C48" t="str">
            <v>Mobile Expenses</v>
          </cell>
        </row>
        <row r="49">
          <cell r="C49" t="str">
            <v>P.O.L</v>
          </cell>
        </row>
        <row r="50">
          <cell r="C50" t="str">
            <v>R &amp; M Electric Equipment</v>
          </cell>
        </row>
        <row r="51">
          <cell r="C51" t="str">
            <v>R &amp; M Vehicle</v>
          </cell>
        </row>
        <row r="52">
          <cell r="C52" t="str">
            <v>Office Renovation</v>
          </cell>
        </row>
        <row r="53">
          <cell r="C53" t="str">
            <v>Security Services</v>
          </cell>
        </row>
        <row r="54">
          <cell r="C54" t="str">
            <v>Gardening</v>
          </cell>
        </row>
        <row r="55">
          <cell r="C55" t="str">
            <v>Services</v>
          </cell>
        </row>
        <row r="56">
          <cell r="C56" t="str">
            <v>Seminar &amp; Functions (Contract Sign Cery)</v>
          </cell>
        </row>
        <row r="57">
          <cell r="C57" t="str">
            <v>Telephone Expenses</v>
          </cell>
        </row>
        <row r="58">
          <cell r="C58" t="str">
            <v>Utility Bills- Electricity</v>
          </cell>
        </row>
        <row r="59">
          <cell r="C59" t="str">
            <v>Utility Bills-Sui Gas</v>
          </cell>
        </row>
        <row r="60">
          <cell r="C60" t="str">
            <v>Utiliy Bills-Water</v>
          </cell>
        </row>
        <row r="67">
          <cell r="C67" t="str">
            <v>Cost of Services:LDI:Insurance-LDI Equipment</v>
          </cell>
        </row>
        <row r="68">
          <cell r="C68" t="str">
            <v>PREPAYMENTS:Insurance:Vehicles</v>
          </cell>
        </row>
        <row r="70">
          <cell r="C70" t="str">
            <v>Car Rentals:LDI:Administration:CEO</v>
          </cell>
        </row>
        <row r="71">
          <cell r="C71" t="str">
            <v>Entertainment:LDI:Head Office:Administration:- CEO</v>
          </cell>
        </row>
        <row r="72">
          <cell r="C72" t="str">
            <v>Hotelling:LDI:Head Office:Administration:CEO</v>
          </cell>
        </row>
        <row r="73">
          <cell r="C73" t="str">
            <v>Medical Expenses:LDI:Head Office:Medical CEO</v>
          </cell>
        </row>
        <row r="74">
          <cell r="C74" t="str">
            <v>Mobile Expenses:LDI:Head Office:Administration:0300-8454399</v>
          </cell>
        </row>
        <row r="75">
          <cell r="C75" t="str">
            <v>P.O.L:LDI:Head Office:Administration:P.O.L-CEO</v>
          </cell>
        </row>
        <row r="76">
          <cell r="C76" t="str">
            <v>Rates &amp; Taxes:LDI:Head Office:Administration:CEO</v>
          </cell>
        </row>
        <row r="77">
          <cell r="C77" t="str">
            <v>Vehicle R &amp; M:LDI:Head Office:Administration:CEO</v>
          </cell>
        </row>
        <row r="83">
          <cell r="C83" t="str">
            <v>ADVANCES:Employees:Projects:Administration:Imran W Khan</v>
          </cell>
        </row>
        <row r="84">
          <cell r="C84" t="str">
            <v>ADVANCES:Employees:Projects:Administration:Mailk Yasir</v>
          </cell>
        </row>
        <row r="85">
          <cell r="C85" t="str">
            <v>ADVANCES:Employees:Projects:Administration:Mr. Noor Hussain</v>
          </cell>
        </row>
        <row r="86">
          <cell r="C86" t="str">
            <v>ADVANCES:Employees:Projects:Administration:Uzma Kiani</v>
          </cell>
        </row>
        <row r="89">
          <cell r="C89" t="str">
            <v>Books, Newspaper &amp; Periodicals:LDI:Head Office:Administration</v>
          </cell>
        </row>
        <row r="93">
          <cell r="C93" t="str">
            <v>Daily Allowance to Employees:LDI:Head Office:Administration:Hamid (Driver)</v>
          </cell>
        </row>
        <row r="95">
          <cell r="C95" t="str">
            <v>Entertainment:LDI:Head Office:Administration</v>
          </cell>
        </row>
        <row r="97">
          <cell r="C97" t="str">
            <v>Gardening:LDI:H.O:Administration</v>
          </cell>
        </row>
        <row r="99">
          <cell r="C99" t="str">
            <v>Internet Expenses:LDI:Head Office:Administration</v>
          </cell>
        </row>
        <row r="101">
          <cell r="C101" t="str">
            <v>Mark-Up Lease:LDI:Head Office:Administration</v>
          </cell>
        </row>
        <row r="103">
          <cell r="C103" t="str">
            <v>Misc. Office Expense</v>
          </cell>
        </row>
        <row r="104">
          <cell r="C104" t="str">
            <v>Misc. Office Expense:LDI:Head Office:Administration</v>
          </cell>
        </row>
        <row r="107">
          <cell r="C107" t="str">
            <v>Office Renovation:LDI:Head Office:Administration</v>
          </cell>
        </row>
        <row r="109">
          <cell r="C109" t="str">
            <v>Office Rent:LDI:Head Office:Administration</v>
          </cell>
        </row>
        <row r="111">
          <cell r="C111" t="str">
            <v>Office Supplies:LDI:Head Office:Administration</v>
          </cell>
        </row>
        <row r="113">
          <cell r="C113" t="str">
            <v>P.O.L:LDI:Head Office:Administration:P.O.L-Official</v>
          </cell>
        </row>
        <row r="116">
          <cell r="C116" t="str">
            <v>Postage &amp; Delivery:LDI:Head Office:Adminstration</v>
          </cell>
        </row>
        <row r="119">
          <cell r="C119" t="str">
            <v>PREPAYMENTS:Rent- Head Office</v>
          </cell>
        </row>
        <row r="121">
          <cell r="C121" t="str">
            <v>Printing &amp; Stationay</v>
          </cell>
        </row>
        <row r="122">
          <cell r="C122" t="str">
            <v>Printing &amp; Stationay:LDI:Head Office:Administration</v>
          </cell>
        </row>
        <row r="125">
          <cell r="C125" t="str">
            <v>R &amp; M Building:LDI:Head Office:Administration</v>
          </cell>
        </row>
        <row r="128">
          <cell r="C128" t="str">
            <v>R &amp; M Electric Equipment:LDI:Head Office:Administration</v>
          </cell>
        </row>
        <row r="131">
          <cell r="C131" t="str">
            <v>Rates &amp; Taxes:LDI:Head Office:Administration</v>
          </cell>
        </row>
        <row r="132">
          <cell r="C132" t="str">
            <v>Rates &amp; Taxes:LDI:Head Office:Administration:Uzma Kiani</v>
          </cell>
        </row>
        <row r="135">
          <cell r="C135" t="str">
            <v>Security Services:LDI:Head Office:Administration</v>
          </cell>
        </row>
        <row r="138">
          <cell r="C138" t="str">
            <v>Services:LDI:Head Office:Administration</v>
          </cell>
        </row>
        <row r="141">
          <cell r="C141" t="str">
            <v>Telephone Expenses:LDI:Head Office:Administration:051-2112379</v>
          </cell>
        </row>
        <row r="142">
          <cell r="C142" t="str">
            <v>Telephone Expenses:LDI:Head Office:Administration:051-2112380</v>
          </cell>
        </row>
        <row r="143">
          <cell r="C143" t="str">
            <v>Telephone Expenses:LDI:Head Office:Administration:051-2112381</v>
          </cell>
        </row>
        <row r="144">
          <cell r="C144" t="str">
            <v>Telephone Expenses:LDI:Head Office:Administration:051-2112382</v>
          </cell>
        </row>
        <row r="145">
          <cell r="C145" t="str">
            <v>Telephone Expenses:LDI:Head Office:Administration:051-2113644</v>
          </cell>
        </row>
        <row r="146">
          <cell r="C146" t="str">
            <v>Telephone Expenses:LDI:Head Office:Administration:051-2113645</v>
          </cell>
        </row>
        <row r="147">
          <cell r="C147" t="str">
            <v>Telephone Expenses:LDI:Head Office:Administration:051-2113646</v>
          </cell>
        </row>
        <row r="148">
          <cell r="C148" t="str">
            <v>Telephone Expenses:LDI:Head Office:Administration:051-2113647</v>
          </cell>
        </row>
        <row r="149">
          <cell r="C149" t="str">
            <v>Telephone Expenses:LDI:Head Office:Administration:051-2113648</v>
          </cell>
        </row>
        <row r="150">
          <cell r="C150" t="str">
            <v>Telephone Expenses:LDI:Head Office:Administration:051-2113649</v>
          </cell>
        </row>
        <row r="153">
          <cell r="C153" t="str">
            <v>Travelling:LDI:Head Office:Administration</v>
          </cell>
        </row>
        <row r="155">
          <cell r="C155" t="str">
            <v>Utility Bills- Electricity</v>
          </cell>
        </row>
        <row r="156">
          <cell r="C156" t="str">
            <v>Utility Bills- Electricity:LDI:Head Office:Administration</v>
          </cell>
        </row>
        <row r="157">
          <cell r="C157" t="str">
            <v>Utility Bills-Sui Gas:LDI:Head Office:Administration</v>
          </cell>
        </row>
        <row r="160">
          <cell r="C160" t="str">
            <v>Vehicle R &amp; M:LDI:Head Office:Administration</v>
          </cell>
        </row>
        <row r="162">
          <cell r="C162" t="str">
            <v>Vehicle R &amp; M:LDI:Head Office:Administration:Pool Car</v>
          </cell>
        </row>
        <row r="166">
          <cell r="C166" t="str">
            <v>Daily Allowance to Employees:LDI:Head Office:HR:Wajahat Hussain</v>
          </cell>
        </row>
        <row r="167">
          <cell r="C167" t="str">
            <v>Entertainment:LDI:Head Office:HR:Salman T. Ghani</v>
          </cell>
        </row>
        <row r="168">
          <cell r="C168" t="str">
            <v>Entertainment:LDI:Head Office:HR:Wajahat Hussain</v>
          </cell>
        </row>
        <row r="169">
          <cell r="C169" t="str">
            <v>Fee,Registration &amp; Subscription:LDI:Head Office:Human Resouce</v>
          </cell>
        </row>
        <row r="170">
          <cell r="C170" t="str">
            <v>Travelling:LDI:Head Office:HR:Wajahat Hussain</v>
          </cell>
        </row>
        <row r="173">
          <cell r="C173" t="str">
            <v>ADVANCES:Employees:Projects:Regulatory Affairs:Mubashir Mubeen</v>
          </cell>
        </row>
        <row r="174">
          <cell r="C174" t="str">
            <v>Medical Expenses:LDI:Head Office:Regulatory Affairs:Mubashir Mubeen</v>
          </cell>
        </row>
        <row r="175">
          <cell r="C175" t="str">
            <v>Mobile Expenses:LDI:Head Office:Regulatory Affairs:0300-5011741</v>
          </cell>
        </row>
        <row r="176">
          <cell r="C176" t="str">
            <v>Printing &amp; Stationay:LDI:Head Office:Regulatory Affairs</v>
          </cell>
        </row>
        <row r="177">
          <cell r="C177" t="str">
            <v>Travelling:LDI:Head Office:Regulatory Affairs:Mubashir Mubeen</v>
          </cell>
        </row>
      </sheetData>
    </sheetDataSet>
  </externalBook>
</externalLink>
</file>

<file path=xl/externalLinks/externalLink64.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1">
          <cell r="A11" t="str">
            <v>Global card revenue</v>
          </cell>
        </row>
      </sheetData>
      <sheetData sheetId="15"/>
      <sheetData sheetId="16"/>
      <sheetData sheetId="17">
        <row r="2">
          <cell r="B2" t="str">
            <v>Revise Budgets - 2005</v>
          </cell>
        </row>
      </sheetData>
      <sheetData sheetId="18">
        <row r="6">
          <cell r="A6" t="str">
            <v>REVENUE</v>
          </cell>
        </row>
      </sheetData>
      <sheetData sheetId="19"/>
      <sheetData sheetId="20">
        <row r="65">
          <cell r="A65" t="str">
            <v>Bad Debts</v>
          </cell>
          <cell r="B65">
            <v>-600000</v>
          </cell>
          <cell r="C65">
            <v>540999.65</v>
          </cell>
          <cell r="D65">
            <v>-107256.62</v>
          </cell>
          <cell r="E65">
            <v>-618954.07999999996</v>
          </cell>
          <cell r="F65">
            <v>-1094344.33</v>
          </cell>
          <cell r="G65">
            <v>-568609.74500000011</v>
          </cell>
          <cell r="H65">
            <v>-568609.74500000011</v>
          </cell>
          <cell r="I65">
            <v>-568609.74500000011</v>
          </cell>
          <cell r="J65">
            <v>-568609.74500000011</v>
          </cell>
          <cell r="K65">
            <v>-568609.74500000011</v>
          </cell>
          <cell r="L65">
            <v>-568609.74500000011</v>
          </cell>
          <cell r="M65">
            <v>-568609.74500000011</v>
          </cell>
          <cell r="N65">
            <v>186155967.29120803</v>
          </cell>
          <cell r="P65" t="str">
            <v>Bad Debts</v>
          </cell>
          <cell r="Q65">
            <v>-600000</v>
          </cell>
          <cell r="R65">
            <v>-59000.35</v>
          </cell>
          <cell r="S65">
            <v>-166256.97</v>
          </cell>
          <cell r="T65">
            <v>-785211.05</v>
          </cell>
          <cell r="U65">
            <v>-1879555.38</v>
          </cell>
          <cell r="V65">
            <v>-2448165.125</v>
          </cell>
          <cell r="W65">
            <v>-3016774.87</v>
          </cell>
          <cell r="X65">
            <v>-3585384.6150000002</v>
          </cell>
          <cell r="Y65">
            <v>-4153994.36</v>
          </cell>
          <cell r="Z65">
            <v>-568609.74500000011</v>
          </cell>
          <cell r="AA65">
            <v>-568609.74500000011</v>
          </cell>
          <cell r="AB65">
            <v>-568609.74500000011</v>
          </cell>
          <cell r="AC65">
            <v>186155967.29120803</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5.xml><?xml version="1.0" encoding="utf-8"?>
<externalLink xmlns="http://schemas.openxmlformats.org/spreadsheetml/2006/main">
  <externalBook xmlns:r="http://schemas.openxmlformats.org/officeDocument/2006/relationships" r:id="rId1">
    <sheetNames>
      <sheetName val="Blue Cover"/>
      <sheetName val="Cover"/>
      <sheetName val="Acc-2007"/>
      <sheetName val="PPE"/>
    </sheetNames>
    <sheetDataSet>
      <sheetData sheetId="0"/>
      <sheetData sheetId="1"/>
      <sheetData sheetId="2"/>
      <sheetData sheetId="3"/>
    </sheetDataSet>
  </externalBook>
</externalLink>
</file>

<file path=xl/externalLinks/externalLink66.xml><?xml version="1.0" encoding="utf-8"?>
<externalLink xmlns="http://schemas.openxmlformats.org/spreadsheetml/2006/main">
  <externalBook xmlns:r="http://schemas.openxmlformats.org/officeDocument/2006/relationships" r:id="rId1">
    <sheetNames>
      <sheetName val="Sheet1"/>
      <sheetName val="Shedule-Feb 09"/>
      <sheetName val="Shedule-Feb 09 (2)"/>
      <sheetName val="extracts"/>
      <sheetName val="Shedule-MAR 9 (2)"/>
      <sheetName val="MARCH FINAL"/>
      <sheetName val="Shedule-MAR final final"/>
      <sheetName val="Shedule-MAR final final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7.xml><?xml version="1.0" encoding="utf-8"?>
<externalLink xmlns="http://schemas.openxmlformats.org/spreadsheetml/2006/main">
  <externalBook xmlns:r="http://schemas.openxmlformats.org/officeDocument/2006/relationships" r:id="rId1">
    <sheetNames>
      <sheetName val="MTN- Total-5yr"/>
      <sheetName val="2003 BP-monthly"/>
      <sheetName val="Statement5 yr details"/>
      <sheetName val="IPLC"/>
      <sheetName val=" IPLC 2 MB"/>
      <sheetName val="CC_Int"/>
      <sheetName val="Distribution"/>
      <sheetName val="Calling Card_local"/>
      <sheetName val="Capex"/>
      <sheetName val="Summary"/>
      <sheetName val="Forecast"/>
      <sheetName val="air time_base"/>
      <sheetName val="Business Model"/>
      <sheetName val="subs forecast 03"/>
      <sheetName val="minutes 03"/>
      <sheetName val="SLT rates"/>
      <sheetName val="Minutes"/>
      <sheetName val="IDD Projection_base"/>
      <sheetName val="IDD Projection_wst"/>
      <sheetName val="AIR mts"/>
      <sheetName val="Dimension"/>
      <sheetName val="Traffic"/>
      <sheetName val="Revenue"/>
      <sheetName val="notes"/>
      <sheetName val="TMCH0802"/>
      <sheetName val="IGW assumps_base"/>
      <sheetName val="IGW assumps_wst"/>
      <sheetName val="air time_wst"/>
      <sheetName val="aug02_9999_hrs"/>
      <sheetName val="2003 Forcst"/>
    </sheetNames>
    <sheetDataSet>
      <sheetData sheetId="0" refreshError="1"/>
      <sheetData sheetId="1"/>
      <sheetData sheetId="2" refreshError="1"/>
      <sheetData sheetId="3"/>
      <sheetData sheetId="4"/>
      <sheetData sheetId="5"/>
      <sheetData sheetId="6"/>
      <sheetData sheetId="7"/>
      <sheetData sheetId="8"/>
      <sheetData sheetId="9" refreshError="1"/>
      <sheetData sheetId="10" refreshError="1">
        <row r="12">
          <cell r="G12">
            <v>10658897.094066141</v>
          </cell>
        </row>
        <row r="13">
          <cell r="G13">
            <v>15778621.583008954</v>
          </cell>
        </row>
        <row r="22">
          <cell r="G22">
            <v>4008252.2398791458</v>
          </cell>
        </row>
        <row r="23">
          <cell r="G23">
            <v>5622912.6970925098</v>
          </cell>
        </row>
      </sheetData>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8.xml><?xml version="1.0" encoding="utf-8"?>
<externalLink xmlns="http://schemas.openxmlformats.org/spreadsheetml/2006/main">
  <externalBook xmlns:r="http://schemas.openxmlformats.org/officeDocument/2006/relationships" r:id="rId1">
    <sheetNames>
      <sheetName val="Revenues"/>
      <sheetName val="Costs"/>
      <sheetName val="Loans"/>
      <sheetName val="Capex &amp; D&amp;A"/>
      <sheetName val="Sensitivity"/>
      <sheetName val="Network"/>
    </sheetNames>
    <sheetDataSet>
      <sheetData sheetId="0"/>
      <sheetData sheetId="1"/>
      <sheetData sheetId="2"/>
      <sheetData sheetId="3"/>
      <sheetData sheetId="4"/>
      <sheetData sheetId="5"/>
    </sheetDataSet>
  </externalBook>
</externalLink>
</file>

<file path=xl/externalLinks/externalLink69.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70.xml><?xml version="1.0" encoding="utf-8"?>
<externalLink xmlns="http://schemas.openxmlformats.org/spreadsheetml/2006/main">
  <externalBook xmlns:r="http://schemas.openxmlformats.org/officeDocument/2006/relationships" r:id="rId1">
    <sheetNames>
      <sheetName val="Cover"/>
      <sheetName val="Control"/>
      <sheetName val="Assumptions"/>
      <sheetName val="Summary Output"/>
      <sheetName val="Revenues"/>
      <sheetName val="Costs"/>
      <sheetName val="Financials"/>
      <sheetName val="Capex Interest &amp; WC"/>
      <sheetName val="DCF"/>
      <sheetName val="cellular"/>
      <sheetName val="football field"/>
      <sheetName val="Calculations"/>
    </sheetNames>
    <sheetDataSet>
      <sheetData sheetId="0" refreshError="1"/>
      <sheetData sheetId="1">
        <row r="2">
          <cell r="B2" t="str">
            <v>Project Protocol</v>
          </cell>
        </row>
        <row r="12">
          <cell r="L12" t="str">
            <v>Base Case</v>
          </cell>
        </row>
        <row r="13">
          <cell r="L13" t="str">
            <v>Upside Case</v>
          </cell>
        </row>
        <row r="14">
          <cell r="L14" t="str">
            <v>Downside Case</v>
          </cell>
        </row>
        <row r="16">
          <cell r="K16">
            <v>1</v>
          </cell>
        </row>
      </sheetData>
      <sheetData sheetId="2"/>
      <sheetData sheetId="3" refreshError="1"/>
      <sheetData sheetId="4"/>
      <sheetData sheetId="5"/>
      <sheetData sheetId="6"/>
      <sheetData sheetId="7"/>
      <sheetData sheetId="8">
        <row r="51">
          <cell r="F51">
            <v>38534</v>
          </cell>
        </row>
        <row r="52">
          <cell r="F52">
            <v>38533</v>
          </cell>
        </row>
        <row r="53">
          <cell r="F53">
            <v>38533.5</v>
          </cell>
        </row>
      </sheetData>
      <sheetData sheetId="9">
        <row r="63">
          <cell r="H63">
            <v>0.42132840191092624</v>
          </cell>
          <cell r="I63">
            <v>0.19478477718746601</v>
          </cell>
          <cell r="J63">
            <v>-0.10295385453060479</v>
          </cell>
          <cell r="K63">
            <v>0.18330804248861909</v>
          </cell>
          <cell r="L63">
            <v>0.3063178592801572</v>
          </cell>
          <cell r="M63">
            <v>1.4705497382198951</v>
          </cell>
          <cell r="N63">
            <v>1.1347019867549668</v>
          </cell>
          <cell r="O63">
            <v>0.54271886827573379</v>
          </cell>
          <cell r="P63">
            <v>9.600225225225234E-2</v>
          </cell>
          <cell r="Q63">
            <v>0.15445304759458378</v>
          </cell>
          <cell r="R63">
            <v>0.10972663699936436</v>
          </cell>
        </row>
        <row r="68">
          <cell r="P68">
            <v>5.0229999999999997</v>
          </cell>
          <cell r="Q68">
            <v>11.241125</v>
          </cell>
          <cell r="R68">
            <v>18.96</v>
          </cell>
        </row>
        <row r="69">
          <cell r="P69">
            <v>0.82299599999999995</v>
          </cell>
          <cell r="Q69">
            <v>2.4397085000000001</v>
          </cell>
          <cell r="R69">
            <v>3.9834835000000002</v>
          </cell>
        </row>
        <row r="70">
          <cell r="P70">
            <v>4.2000039999999998</v>
          </cell>
          <cell r="Q70">
            <v>8.8014165000000002</v>
          </cell>
          <cell r="R70">
            <v>14.976516500000001</v>
          </cell>
        </row>
        <row r="78">
          <cell r="P78">
            <v>0.16384551065100539</v>
          </cell>
          <cell r="Q78">
            <v>0.21703419364165064</v>
          </cell>
          <cell r="R78">
            <v>0.21009934071729958</v>
          </cell>
        </row>
        <row r="79">
          <cell r="P79">
            <v>0.83615448934899461</v>
          </cell>
          <cell r="Q79">
            <v>0.78296580635834934</v>
          </cell>
          <cell r="R79">
            <v>0.78990065928270048</v>
          </cell>
        </row>
        <row r="86">
          <cell r="P86">
            <v>0.80107200000000001</v>
          </cell>
          <cell r="Q86">
            <v>2.3935338125000003</v>
          </cell>
          <cell r="R86">
            <v>3.9141521875000005</v>
          </cell>
        </row>
        <row r="87">
          <cell r="P87">
            <v>2.1923999999999999E-2</v>
          </cell>
          <cell r="Q87">
            <v>4.6174687500000006E-2</v>
          </cell>
          <cell r="R87">
            <v>6.9331312500000006E-2</v>
          </cell>
        </row>
        <row r="95">
          <cell r="P95">
            <v>0.26868260671011762</v>
          </cell>
          <cell r="Q95">
            <v>1.6982801125000002</v>
          </cell>
          <cell r="R95">
            <v>2.3466740000000001</v>
          </cell>
        </row>
        <row r="96">
          <cell r="P96">
            <v>0.27603599999999995</v>
          </cell>
          <cell r="Q96">
            <v>1.6167125</v>
          </cell>
          <cell r="R96">
            <v>1.5437750000000001</v>
          </cell>
        </row>
        <row r="97">
          <cell r="P97">
            <v>0</v>
          </cell>
          <cell r="Q97">
            <v>0.05</v>
          </cell>
          <cell r="R97">
            <v>0.25</v>
          </cell>
        </row>
        <row r="104">
          <cell r="P104">
            <v>0.8</v>
          </cell>
          <cell r="Q104">
            <v>0.6</v>
          </cell>
          <cell r="R104">
            <v>0.3</v>
          </cell>
        </row>
        <row r="105">
          <cell r="P105">
            <v>0.1</v>
          </cell>
          <cell r="Q105">
            <v>0.26</v>
          </cell>
          <cell r="R105">
            <v>0.2</v>
          </cell>
        </row>
        <row r="106">
          <cell r="P106">
            <v>0</v>
          </cell>
          <cell r="Q106">
            <v>0.05</v>
          </cell>
          <cell r="R106">
            <v>0.2</v>
          </cell>
        </row>
        <row r="107">
          <cell r="P107">
            <v>0.06</v>
          </cell>
          <cell r="Q107">
            <v>7.0000000000000007E-2</v>
          </cell>
          <cell r="R107">
            <v>0.1</v>
          </cell>
        </row>
        <row r="108">
          <cell r="P108">
            <v>0.04</v>
          </cell>
          <cell r="Q108">
            <v>0.02</v>
          </cell>
          <cell r="R108">
            <v>0.15</v>
          </cell>
        </row>
        <row r="113">
          <cell r="O113">
            <v>2.709743</v>
          </cell>
          <cell r="P113">
            <v>4.373685</v>
          </cell>
          <cell r="Q113">
            <v>9.1782825385431277</v>
          </cell>
          <cell r="R113">
            <v>15.449905958096153</v>
          </cell>
        </row>
        <row r="114">
          <cell r="N114">
            <v>0</v>
          </cell>
          <cell r="O114">
            <v>9.5596413539195932</v>
          </cell>
          <cell r="P114">
            <v>7.6426204297545963</v>
          </cell>
          <cell r="Q114">
            <v>6.6926513912859136</v>
          </cell>
          <cell r="R114">
            <v>5.8053789095429238</v>
          </cell>
        </row>
        <row r="115">
          <cell r="O115">
            <v>15.34540058559296</v>
          </cell>
          <cell r="P115">
            <v>27.40518305946577</v>
          </cell>
          <cell r="Q115">
            <v>24.764915369959194</v>
          </cell>
          <cell r="R115">
            <v>24.616261226846738</v>
          </cell>
        </row>
        <row r="116">
          <cell r="O116">
            <v>11.328136371015969</v>
          </cell>
          <cell r="P116">
            <v>9.1622136264078282</v>
          </cell>
          <cell r="Q116">
            <v>7.5048957250439345</v>
          </cell>
          <cell r="R116">
            <v>6.6482351740746344</v>
          </cell>
        </row>
        <row r="124">
          <cell r="N124">
            <v>10</v>
          </cell>
          <cell r="O124">
            <v>8.6</v>
          </cell>
          <cell r="P124">
            <v>7.5</v>
          </cell>
          <cell r="Q124">
            <v>7.1</v>
          </cell>
          <cell r="R124">
            <v>6.5</v>
          </cell>
        </row>
        <row r="125">
          <cell r="N125">
            <v>10</v>
          </cell>
          <cell r="O125">
            <v>11</v>
          </cell>
          <cell r="P125">
            <v>8.3000000000000007</v>
          </cell>
          <cell r="Q125">
            <v>7.7</v>
          </cell>
          <cell r="R125">
            <v>6.9</v>
          </cell>
        </row>
        <row r="126">
          <cell r="N126">
            <v>9.3000000000000007</v>
          </cell>
          <cell r="O126">
            <v>8.1</v>
          </cell>
          <cell r="P126">
            <v>7</v>
          </cell>
          <cell r="Q126">
            <v>6.3</v>
          </cell>
          <cell r="R126">
            <v>5.9</v>
          </cell>
        </row>
        <row r="127">
          <cell r="O127">
            <v>9.5596413539195932</v>
          </cell>
          <cell r="P127">
            <v>7.6426204297545963</v>
          </cell>
          <cell r="Q127">
            <v>6.6926513912859136</v>
          </cell>
          <cell r="R127">
            <v>5.8053789095429238</v>
          </cell>
        </row>
        <row r="128">
          <cell r="N128">
            <v>4.8</v>
          </cell>
          <cell r="O128">
            <v>5.9</v>
          </cell>
          <cell r="P128">
            <v>6.9</v>
          </cell>
          <cell r="Q128">
            <v>7.4</v>
          </cell>
          <cell r="R128">
            <v>7.5</v>
          </cell>
        </row>
        <row r="135">
          <cell r="N135">
            <v>35.200000000000003</v>
          </cell>
          <cell r="O135">
            <v>33.5</v>
          </cell>
          <cell r="P135">
            <v>28.8</v>
          </cell>
          <cell r="Q135">
            <v>22.2</v>
          </cell>
          <cell r="R135">
            <v>21.7</v>
          </cell>
        </row>
        <row r="136">
          <cell r="N136">
            <v>43.2</v>
          </cell>
          <cell r="O136">
            <v>41.4</v>
          </cell>
          <cell r="P136">
            <v>30.2</v>
          </cell>
          <cell r="Q136">
            <v>29.6</v>
          </cell>
          <cell r="R136">
            <v>27.7</v>
          </cell>
        </row>
        <row r="137">
          <cell r="N137">
            <v>29.9</v>
          </cell>
          <cell r="O137">
            <v>25.4</v>
          </cell>
          <cell r="P137">
            <v>23.6</v>
          </cell>
          <cell r="Q137">
            <v>22.1</v>
          </cell>
          <cell r="R137">
            <v>21.9</v>
          </cell>
        </row>
        <row r="138">
          <cell r="O138">
            <v>15.34540058559296</v>
          </cell>
          <cell r="P138">
            <v>27.40518305946577</v>
          </cell>
          <cell r="Q138">
            <v>24.764915369959194</v>
          </cell>
          <cell r="R138">
            <v>24.616261226846738</v>
          </cell>
        </row>
        <row r="139">
          <cell r="N139">
            <v>24.4</v>
          </cell>
          <cell r="O139">
            <v>29.6</v>
          </cell>
          <cell r="P139">
            <v>30.8</v>
          </cell>
          <cell r="Q139">
            <v>33.5</v>
          </cell>
          <cell r="R139">
            <v>33.4</v>
          </cell>
        </row>
        <row r="146">
          <cell r="N146">
            <v>20.7</v>
          </cell>
          <cell r="O146">
            <v>16.3</v>
          </cell>
          <cell r="P146">
            <v>11.6</v>
          </cell>
          <cell r="Q146">
            <v>10.9</v>
          </cell>
          <cell r="R146">
            <v>10.199999999999999</v>
          </cell>
        </row>
        <row r="147">
          <cell r="N147">
            <v>12.7</v>
          </cell>
          <cell r="O147">
            <v>12.6</v>
          </cell>
          <cell r="P147">
            <v>9.6999999999999993</v>
          </cell>
          <cell r="Q147">
            <v>8.9</v>
          </cell>
          <cell r="R147">
            <v>7.9</v>
          </cell>
        </row>
        <row r="148">
          <cell r="N148">
            <v>9.8000000000000007</v>
          </cell>
          <cell r="O148">
            <v>8.5</v>
          </cell>
          <cell r="P148">
            <v>7.3</v>
          </cell>
          <cell r="Q148">
            <v>6.6</v>
          </cell>
          <cell r="R148">
            <v>6.2</v>
          </cell>
        </row>
        <row r="149">
          <cell r="O149">
            <v>11.328136371015969</v>
          </cell>
          <cell r="P149">
            <v>9.1622136264078282</v>
          </cell>
          <cell r="Q149">
            <v>7.5048957250439345</v>
          </cell>
          <cell r="R149">
            <v>6.6482351740746344</v>
          </cell>
        </row>
        <row r="150">
          <cell r="N150">
            <v>11.6</v>
          </cell>
          <cell r="O150">
            <v>10.3</v>
          </cell>
          <cell r="P150">
            <v>10.7</v>
          </cell>
          <cell r="Q150">
            <v>11.2</v>
          </cell>
          <cell r="R150">
            <v>10.9</v>
          </cell>
        </row>
        <row r="157">
          <cell r="N157">
            <v>204</v>
          </cell>
          <cell r="O157">
            <v>171</v>
          </cell>
          <cell r="P157">
            <v>169</v>
          </cell>
          <cell r="Q157">
            <v>163</v>
          </cell>
          <cell r="R157">
            <v>159</v>
          </cell>
        </row>
        <row r="158">
          <cell r="N158">
            <v>200</v>
          </cell>
          <cell r="O158">
            <v>227</v>
          </cell>
          <cell r="P158">
            <v>296</v>
          </cell>
          <cell r="Q158">
            <v>338</v>
          </cell>
          <cell r="R158">
            <v>346</v>
          </cell>
        </row>
        <row r="159">
          <cell r="N159">
            <v>121</v>
          </cell>
          <cell r="O159">
            <v>113</v>
          </cell>
          <cell r="P159">
            <v>113</v>
          </cell>
          <cell r="Q159">
            <v>109</v>
          </cell>
          <cell r="R159">
            <v>106</v>
          </cell>
        </row>
        <row r="160">
          <cell r="N160">
            <v>63</v>
          </cell>
          <cell r="O160">
            <v>60</v>
          </cell>
          <cell r="P160">
            <v>53</v>
          </cell>
          <cell r="Q160">
            <v>48</v>
          </cell>
          <cell r="R160">
            <v>43</v>
          </cell>
        </row>
        <row r="161">
          <cell r="N161">
            <v>127</v>
          </cell>
          <cell r="O161">
            <v>124</v>
          </cell>
          <cell r="P161">
            <v>106</v>
          </cell>
          <cell r="Q161">
            <v>98</v>
          </cell>
          <cell r="R161">
            <v>94</v>
          </cell>
        </row>
        <row r="163">
          <cell r="N163">
            <v>108</v>
          </cell>
          <cell r="O163">
            <v>118</v>
          </cell>
          <cell r="P163">
            <v>125</v>
          </cell>
          <cell r="Q163">
            <v>121</v>
          </cell>
          <cell r="R163">
            <v>118</v>
          </cell>
        </row>
        <row r="168">
          <cell r="N168">
            <v>12</v>
          </cell>
          <cell r="O168">
            <v>17</v>
          </cell>
          <cell r="P168">
            <v>18</v>
          </cell>
          <cell r="Q168">
            <v>20</v>
          </cell>
          <cell r="R168">
            <v>21</v>
          </cell>
        </row>
        <row r="169">
          <cell r="N169">
            <v>10</v>
          </cell>
          <cell r="O169">
            <v>7</v>
          </cell>
          <cell r="P169">
            <v>6</v>
          </cell>
          <cell r="Q169">
            <v>9</v>
          </cell>
          <cell r="R169">
            <v>8</v>
          </cell>
        </row>
        <row r="170">
          <cell r="N170">
            <v>62</v>
          </cell>
          <cell r="O170">
            <v>44</v>
          </cell>
          <cell r="P170">
            <v>23</v>
          </cell>
          <cell r="Q170">
            <v>26</v>
          </cell>
          <cell r="R170">
            <v>27</v>
          </cell>
        </row>
        <row r="171">
          <cell r="N171">
            <v>4</v>
          </cell>
          <cell r="O171">
            <v>4</v>
          </cell>
          <cell r="P171">
            <v>3</v>
          </cell>
          <cell r="Q171">
            <v>4</v>
          </cell>
          <cell r="R171">
            <v>4</v>
          </cell>
        </row>
        <row r="172">
          <cell r="N172">
            <v>80</v>
          </cell>
          <cell r="O172">
            <v>63</v>
          </cell>
          <cell r="P172">
            <v>55</v>
          </cell>
          <cell r="Q172">
            <v>84</v>
          </cell>
          <cell r="R172">
            <v>93</v>
          </cell>
        </row>
        <row r="173">
          <cell r="N173">
            <v>28</v>
          </cell>
          <cell r="O173">
            <v>19</v>
          </cell>
          <cell r="P173">
            <v>16</v>
          </cell>
          <cell r="Q173">
            <v>17</v>
          </cell>
          <cell r="R173">
            <v>17</v>
          </cell>
        </row>
        <row r="174">
          <cell r="N174">
            <v>12</v>
          </cell>
          <cell r="O174">
            <v>14</v>
          </cell>
          <cell r="P174">
            <v>18</v>
          </cell>
          <cell r="Q174">
            <v>20</v>
          </cell>
          <cell r="R174">
            <v>21</v>
          </cell>
        </row>
        <row r="179">
          <cell r="N179">
            <v>26.6</v>
          </cell>
          <cell r="O179">
            <v>24.2</v>
          </cell>
          <cell r="P179">
            <v>24.6</v>
          </cell>
          <cell r="Q179">
            <v>24.6</v>
          </cell>
          <cell r="R179">
            <v>24.2</v>
          </cell>
        </row>
        <row r="180">
          <cell r="N180">
            <v>54.4</v>
          </cell>
          <cell r="O180">
            <v>38</v>
          </cell>
          <cell r="P180">
            <v>37.5</v>
          </cell>
          <cell r="Q180">
            <v>41.4</v>
          </cell>
          <cell r="R180">
            <v>37.6</v>
          </cell>
        </row>
        <row r="181">
          <cell r="N181">
            <v>40</v>
          </cell>
          <cell r="P181">
            <v>31.5</v>
          </cell>
          <cell r="Q181">
            <v>30.4</v>
          </cell>
          <cell r="R181">
            <v>29.6</v>
          </cell>
        </row>
        <row r="182">
          <cell r="N182">
            <v>16.2</v>
          </cell>
          <cell r="O182">
            <v>41.5</v>
          </cell>
          <cell r="P182">
            <v>51.8</v>
          </cell>
          <cell r="Q182">
            <v>50.9</v>
          </cell>
          <cell r="R182">
            <v>50.2</v>
          </cell>
        </row>
        <row r="183">
          <cell r="N183">
            <v>18.8</v>
          </cell>
          <cell r="O183">
            <v>14.1</v>
          </cell>
          <cell r="P183">
            <v>25.6</v>
          </cell>
          <cell r="Q183">
            <v>25.7</v>
          </cell>
          <cell r="R183">
            <v>25.7</v>
          </cell>
        </row>
        <row r="184">
          <cell r="N184">
            <v>30.6</v>
          </cell>
          <cell r="O184">
            <v>29.2</v>
          </cell>
          <cell r="P184">
            <v>28.2</v>
          </cell>
          <cell r="Q184">
            <v>32.1</v>
          </cell>
          <cell r="R184">
            <v>33.9</v>
          </cell>
        </row>
        <row r="185">
          <cell r="N185">
            <v>33.299999999999997</v>
          </cell>
          <cell r="O185">
            <v>30.8</v>
          </cell>
          <cell r="P185">
            <v>26.3</v>
          </cell>
          <cell r="Q185">
            <v>26.2</v>
          </cell>
          <cell r="R185">
            <v>25.5</v>
          </cell>
        </row>
        <row r="191">
          <cell r="O191">
            <v>2.709743</v>
          </cell>
          <cell r="P191">
            <v>4.373685</v>
          </cell>
          <cell r="Q191">
            <v>9.1782825385431277</v>
          </cell>
          <cell r="R191">
            <v>15.449905958096153</v>
          </cell>
        </row>
        <row r="201">
          <cell r="P201">
            <v>1202214</v>
          </cell>
          <cell r="Q201">
            <v>2275141.5187448217</v>
          </cell>
          <cell r="R201">
            <v>3068018.326227278</v>
          </cell>
        </row>
        <row r="202">
          <cell r="P202">
            <v>134268</v>
          </cell>
          <cell r="Q202">
            <v>218346.41735719747</v>
          </cell>
          <cell r="R202">
            <v>370349.59423058556</v>
          </cell>
        </row>
        <row r="203">
          <cell r="P203">
            <v>114663</v>
          </cell>
          <cell r="Q203">
            <v>0</v>
          </cell>
          <cell r="R203">
            <v>0</v>
          </cell>
        </row>
        <row r="204">
          <cell r="P204">
            <v>309744</v>
          </cell>
          <cell r="Q204">
            <v>613454.20605266525</v>
          </cell>
          <cell r="R204">
            <v>842769.88111981493</v>
          </cell>
        </row>
        <row r="205">
          <cell r="P205">
            <v>110757.99999999999</v>
          </cell>
          <cell r="Q205">
            <v>254315.44769435807</v>
          </cell>
          <cell r="R205">
            <v>352261.01236052514</v>
          </cell>
        </row>
        <row r="206">
          <cell r="P206">
            <v>62214</v>
          </cell>
          <cell r="Q206">
            <v>122690.84121053305</v>
          </cell>
          <cell r="R206">
            <v>67421.590489585215</v>
          </cell>
        </row>
        <row r="207">
          <cell r="P207">
            <v>256754</v>
          </cell>
          <cell r="Q207">
            <v>587084.24516988837</v>
          </cell>
          <cell r="R207">
            <v>1314084.4054529862</v>
          </cell>
        </row>
        <row r="208">
          <cell r="P208">
            <v>156594</v>
          </cell>
          <cell r="Q208">
            <v>275348.47615629382</v>
          </cell>
          <cell r="R208">
            <v>463497.17874288454</v>
          </cell>
        </row>
        <row r="209">
          <cell r="P209">
            <v>1781000.0000000002</v>
          </cell>
          <cell r="Q209">
            <v>4475993.0722133797</v>
          </cell>
          <cell r="R209">
            <v>8413665.6158494446</v>
          </cell>
        </row>
        <row r="210">
          <cell r="P210">
            <v>162000</v>
          </cell>
          <cell r="Q210">
            <v>291908.31394399045</v>
          </cell>
          <cell r="R210">
            <v>493838.35362304782</v>
          </cell>
        </row>
        <row r="211">
          <cell r="P211">
            <v>64832</v>
          </cell>
          <cell r="Q211">
            <v>64000</v>
          </cell>
          <cell r="R211">
            <v>64000</v>
          </cell>
        </row>
        <row r="212">
          <cell r="M212" t="str">
            <v>check</v>
          </cell>
          <cell r="P212">
            <v>18644</v>
          </cell>
          <cell r="Q212">
            <v>0</v>
          </cell>
          <cell r="R212">
            <v>0</v>
          </cell>
        </row>
      </sheetData>
      <sheetData sheetId="10" refreshError="1"/>
      <sheetData sheetId="11" refreshError="1"/>
    </sheetDataSet>
  </externalBook>
</externalLink>
</file>

<file path=xl/externalLinks/externalLink71.xml><?xml version="1.0" encoding="utf-8"?>
<externalLink xmlns="http://schemas.openxmlformats.org/spreadsheetml/2006/main">
  <externalBook xmlns:r="http://schemas.openxmlformats.org/officeDocument/2006/relationships" r:id="rId1">
    <sheetNames>
      <sheetName val="TM1.Settings"/>
      <sheetName val="EmployeeDetail"/>
      <sheetName val="CC.Inputs"/>
      <sheetName val="CC.Report"/>
      <sheetName val="ScratchPad"/>
      <sheetName val="SendCode"/>
      <sheetName val="XVals"/>
      <sheetName val="Protection"/>
    </sheetNames>
    <sheetDataSet>
      <sheetData sheetId="0" refreshError="1">
        <row r="1">
          <cell r="E1" t="str">
            <v>1.01</v>
          </cell>
        </row>
        <row r="11">
          <cell r="K11" t="str">
            <v>2000</v>
          </cell>
        </row>
        <row r="12">
          <cell r="K12" t="str">
            <v>TM1Intl:StdSal</v>
          </cell>
        </row>
      </sheetData>
      <sheetData sheetId="1"/>
      <sheetData sheetId="2"/>
      <sheetData sheetId="3"/>
      <sheetData sheetId="4"/>
      <sheetData sheetId="5" refreshError="1"/>
      <sheetData sheetId="6" refreshError="1"/>
      <sheetData sheetId="7" refreshError="1"/>
    </sheetDataSet>
  </externalBook>
</externalLink>
</file>

<file path=xl/externalLinks/externalLink72.xml><?xml version="1.0" encoding="utf-8"?>
<externalLink xmlns="http://schemas.openxmlformats.org/spreadsheetml/2006/main">
  <externalBook xmlns:r="http://schemas.openxmlformats.org/officeDocument/2006/relationships" r:id="rId1">
    <sheetNames>
      <sheetName val="Cash Position"/>
      <sheetName val="Approved Consolidated"/>
      <sheetName val="Approved Analog"/>
      <sheetName val="Approved Digital SP"/>
      <sheetName val="Approved Digital RJ"/>
      <sheetName val="Posição Financeira"/>
      <sheetName val="Investment Activities "/>
      <sheetName val="Collection &amp; Banking Fees"/>
      <sheetName val="McCaw Wire Transfer"/>
      <sheetName val="Caixa"/>
      <sheetName val="Formulas"/>
      <sheetName val="Gerencial"/>
      <sheetName val="Plano de Contas"/>
      <sheetName val="Centro de Cus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3.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efreshError="1">
        <row r="8">
          <cell r="I8">
            <v>9</v>
          </cell>
        </row>
      </sheetData>
      <sheetData sheetId="3"/>
      <sheetData sheetId="4"/>
      <sheetData sheetId="5"/>
      <sheetData sheetId="6"/>
      <sheetData sheetId="7"/>
      <sheetData sheetId="8"/>
    </sheetDataSet>
  </externalBook>
</externalLink>
</file>

<file path=xl/externalLinks/externalLink74.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ow r="8">
          <cell r="I8">
            <v>9</v>
          </cell>
        </row>
      </sheetData>
      <sheetData sheetId="3"/>
      <sheetData sheetId="4"/>
      <sheetData sheetId="5"/>
      <sheetData sheetId="6"/>
      <sheetData sheetId="7"/>
      <sheetData sheetId="8"/>
    </sheetDataSet>
  </externalBook>
</externalLink>
</file>

<file path=xl/externalLinks/externalLink75.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76.xml><?xml version="1.0" encoding="utf-8"?>
<externalLink xmlns="http://schemas.openxmlformats.org/spreadsheetml/2006/main">
  <externalBook xmlns:r="http://schemas.openxmlformats.org/officeDocument/2006/relationships" r:id="rId1">
    <sheetNames>
      <sheetName val="Cover"/>
      <sheetName val="Acc-2006"/>
      <sheetName val="CIE"/>
      <sheetName val="DIC"/>
      <sheetName val="Group PL BS Notes work "/>
      <sheetName val="PL"/>
      <sheetName val="BS"/>
    </sheetNames>
    <sheetDataSet>
      <sheetData sheetId="0"/>
      <sheetData sheetId="1"/>
      <sheetData sheetId="2" refreshError="1"/>
      <sheetData sheetId="3" refreshError="1"/>
      <sheetData sheetId="4"/>
      <sheetData sheetId="5"/>
      <sheetData sheetId="6"/>
    </sheetDataSet>
  </externalBook>
</externalLink>
</file>

<file path=xl/externalLinks/externalLink77.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78.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79.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efreshError="1">
        <row r="8">
          <cell r="I8">
            <v>9</v>
          </cell>
        </row>
      </sheetData>
      <sheetData sheetId="3"/>
      <sheetData sheetId="4"/>
      <sheetData sheetId="5"/>
      <sheetData sheetId="6"/>
      <sheetData sheetId="7"/>
      <sheetData sheetId="8"/>
    </sheetDataSet>
  </externalBook>
</externalLink>
</file>

<file path=xl/externalLinks/externalLink80.xml><?xml version="1.0" encoding="utf-8"?>
<externalLink xmlns="http://schemas.openxmlformats.org/spreadsheetml/2006/main">
  <externalBook xmlns:r="http://schemas.openxmlformats.org/officeDocument/2006/relationships" r:id="rId1">
    <sheetNames>
      <sheetName val="Sheet1"/>
      <sheetName val="June(Aduit)"/>
      <sheetName val="Recuring March"/>
      <sheetName val="Sheet2"/>
      <sheetName val="Janury deduction"/>
    </sheetNames>
    <sheetDataSet>
      <sheetData sheetId="0" refreshError="1">
        <row r="1">
          <cell r="A1" t="str">
            <v>Stat</v>
          </cell>
          <cell r="B1" t="str">
            <v>Assignment</v>
          </cell>
          <cell r="C1" t="str">
            <v>DocumentNo</v>
          </cell>
          <cell r="D1" t="str">
            <v>BusA</v>
          </cell>
          <cell r="E1" t="str">
            <v>Type</v>
          </cell>
          <cell r="F1" t="str">
            <v>PK</v>
          </cell>
          <cell r="G1" t="str">
            <v>Text</v>
          </cell>
          <cell r="H1" t="str">
            <v>Ref.key 1</v>
          </cell>
          <cell r="I1" t="str">
            <v>Ref.key 2</v>
          </cell>
          <cell r="J1" t="str">
            <v>Reference key 3</v>
          </cell>
          <cell r="K1" t="str">
            <v>Doc. Date</v>
          </cell>
          <cell r="L1" t="str">
            <v>Amount in local cur.</v>
          </cell>
        </row>
      </sheetData>
      <sheetData sheetId="1"/>
      <sheetData sheetId="2" refreshError="1"/>
      <sheetData sheetId="3" refreshError="1"/>
      <sheetData sheetId="4" refreshError="1"/>
    </sheetDataSet>
  </externalBook>
</externalLink>
</file>

<file path=xl/externalLinks/externalLink81.xml><?xml version="1.0" encoding="utf-8"?>
<externalLink xmlns="http://schemas.openxmlformats.org/spreadsheetml/2006/main">
  <externalBook xmlns:r="http://schemas.openxmlformats.org/officeDocument/2006/relationships" r:id="rId1">
    <sheetNames>
      <sheetName val="Employee Detail"/>
      <sheetName val="Business Plan"/>
      <sheetName val="assumptions"/>
      <sheetName val="CAPEX"/>
    </sheetNames>
    <sheetDataSet>
      <sheetData sheetId="0"/>
      <sheetData sheetId="1"/>
      <sheetData sheetId="2"/>
      <sheetData sheetId="3"/>
    </sheetDataSet>
  </externalBook>
</externalLink>
</file>

<file path=xl/externalLinks/externalLink82.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83.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DBN CF"/>
      <sheetName val="FA DTL"/>
      <sheetName val="DTL Debt "/>
      <sheetName val="DBN Debt"/>
      <sheetName val="cellelur DTL"/>
      <sheetName val="ESOS Shares exercised"/>
      <sheetName val="Fix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row>
        <row r="25">
          <cell r="B25" t="str">
            <v>Amount Due to TMI Lanka</v>
          </cell>
          <cell r="C25">
            <v>0</v>
          </cell>
          <cell r="D25">
            <v>0</v>
          </cell>
          <cell r="E25">
            <v>0</v>
          </cell>
          <cell r="F25">
            <v>0</v>
          </cell>
          <cell r="G25">
            <v>0</v>
          </cell>
          <cell r="H25">
            <v>0</v>
          </cell>
          <cell r="I25">
            <v>0</v>
          </cell>
          <cell r="J25">
            <v>0</v>
          </cell>
          <cell r="K25">
            <v>0</v>
          </cell>
          <cell r="L25">
            <v>0</v>
          </cell>
          <cell r="M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row>
        <row r="29">
          <cell r="B29" t="str">
            <v>Dividend payable</v>
          </cell>
          <cell r="C29">
            <v>0</v>
          </cell>
          <cell r="D29">
            <v>0</v>
          </cell>
          <cell r="E29">
            <v>0</v>
          </cell>
          <cell r="F29">
            <v>0</v>
          </cell>
          <cell r="G29">
            <v>0</v>
          </cell>
          <cell r="H29">
            <v>0</v>
          </cell>
          <cell r="I29">
            <v>0</v>
          </cell>
          <cell r="J29">
            <v>0</v>
          </cell>
          <cell r="K29">
            <v>0</v>
          </cell>
          <cell r="L29">
            <v>0</v>
          </cell>
          <cell r="M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row>
        <row r="32">
          <cell r="B32" t="str">
            <v>EQUITY</v>
          </cell>
          <cell r="C32">
            <v>0</v>
          </cell>
          <cell r="D32">
            <v>0</v>
          </cell>
          <cell r="E32">
            <v>0</v>
          </cell>
          <cell r="F32">
            <v>0</v>
          </cell>
          <cell r="G32">
            <v>0</v>
          </cell>
          <cell r="H32">
            <v>0</v>
          </cell>
          <cell r="I32">
            <v>0</v>
          </cell>
          <cell r="J32">
            <v>0</v>
          </cell>
          <cell r="K32">
            <v>0</v>
          </cell>
          <cell r="L32">
            <v>0</v>
          </cell>
          <cell r="M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row>
        <row r="41">
          <cell r="B41" t="str">
            <v>Retained Earnings</v>
          </cell>
          <cell r="C41">
            <v>0</v>
          </cell>
          <cell r="D41">
            <v>0</v>
          </cell>
          <cell r="E41">
            <v>0</v>
          </cell>
          <cell r="F41">
            <v>0</v>
          </cell>
          <cell r="G41">
            <v>0</v>
          </cell>
          <cell r="H41">
            <v>0</v>
          </cell>
          <cell r="I41">
            <v>0</v>
          </cell>
          <cell r="J41">
            <v>0</v>
          </cell>
          <cell r="K41">
            <v>0</v>
          </cell>
          <cell r="L41">
            <v>0</v>
          </cell>
          <cell r="M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row>
        <row r="44">
          <cell r="B44" t="str">
            <v>LONG TERM LIABILTIES</v>
          </cell>
          <cell r="C44">
            <v>0</v>
          </cell>
          <cell r="D44">
            <v>0</v>
          </cell>
          <cell r="E44">
            <v>0</v>
          </cell>
          <cell r="F44">
            <v>0</v>
          </cell>
          <cell r="G44">
            <v>0</v>
          </cell>
          <cell r="H44">
            <v>0</v>
          </cell>
          <cell r="I44">
            <v>0</v>
          </cell>
          <cell r="J44">
            <v>0</v>
          </cell>
          <cell r="K44">
            <v>0</v>
          </cell>
          <cell r="L44">
            <v>0</v>
          </cell>
          <cell r="M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row>
      </sheetData>
      <sheetData sheetId="18">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84.xml><?xml version="1.0" encoding="utf-8"?>
<externalLink xmlns="http://schemas.openxmlformats.org/spreadsheetml/2006/main">
  <externalBook xmlns:r="http://schemas.openxmlformats.org/officeDocument/2006/relationships" r:id="rId1">
    <sheetNames>
      <sheetName val="Plano de Contas"/>
      <sheetName val="Forecast 09-97"/>
      <sheetName val="Prev 09-97"/>
      <sheetName val="Forecast 10-97"/>
      <sheetName val="Prev 10-97"/>
      <sheetName val="Forecast 11-97"/>
      <sheetName val="Prev 11-97"/>
    </sheetNames>
    <sheetDataSet>
      <sheetData sheetId="0" refreshError="1">
        <row r="96">
          <cell r="B96" t="str">
            <v>Others Operating Expenses</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5.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-240742387.37927818</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86.xml><?xml version="1.0" encoding="utf-8"?>
<externalLink xmlns="http://schemas.openxmlformats.org/spreadsheetml/2006/main">
  <externalBook xmlns:r="http://schemas.openxmlformats.org/officeDocument/2006/relationships" r:id="rId1">
    <sheetNames>
      <sheetName val="JAN 02"/>
      <sheetName val="FEB 02"/>
      <sheetName val="JAN 03 PRO"/>
      <sheetName val="pnl"/>
      <sheetName val="Sheet1"/>
      <sheetName val="DEC 03"/>
      <sheetName val="NOV 03"/>
      <sheetName val="OCT 03"/>
      <sheetName val="SEP 03"/>
      <sheetName val="AUG 03"/>
      <sheetName val="july 03"/>
      <sheetName val="JUNE 03"/>
      <sheetName val="MAY 03"/>
      <sheetName val="APR 03"/>
      <sheetName val="MAR 03"/>
      <sheetName val="Feb 03"/>
      <sheetName val="JAN ' 03 -02"/>
      <sheetName val="JAN ' 03"/>
      <sheetName val="DEC 02"/>
      <sheetName val="NOV 02"/>
      <sheetName val="JE-2003"/>
      <sheetName val="JE"/>
      <sheetName val="oct 02"/>
      <sheetName val="SEP 02"/>
      <sheetName val="AUG 02"/>
      <sheetName val="JULY 02"/>
      <sheetName val="jun 02"/>
      <sheetName val="MAY 02"/>
      <sheetName val="APR 02"/>
      <sheetName val="MAR 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0">
          <cell r="CB20">
            <v>85567.679999999993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87.xml><?xml version="1.0" encoding="utf-8"?>
<externalLink xmlns="http://schemas.openxmlformats.org/spreadsheetml/2006/main">
  <externalBook xmlns:r="http://schemas.openxmlformats.org/officeDocument/2006/relationships" r:id="rId1">
    <sheetNames>
      <sheetName val="CIE Q2 "/>
      <sheetName val="LR(Q2) - 2007"/>
      <sheetName val="CF 31.12.2007"/>
      <sheetName val="CF Work"/>
      <sheetName val="IS"/>
      <sheetName val="BS"/>
      <sheetName val="TB Comprison"/>
      <sheetName val="Borrwings"/>
      <sheetName val="Lease workings"/>
      <sheetName val="Share Premium"/>
      <sheetName val="TB 31.12.2007"/>
      <sheetName val="TB 30.09.2007"/>
      <sheetName val="TB 30.06.2007"/>
      <sheetName val="TB 31.12.2006"/>
      <sheetName val="OS"/>
      <sheetName val="CF"/>
      <sheetName val="CWIP Transfers"/>
      <sheetName val="Manual Ent"/>
      <sheetName val="Journal Entries"/>
      <sheetName val="ESOS Dec"/>
      <sheetName val="NET Inter C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88.xml><?xml version="1.0" encoding="utf-8"?>
<externalLink xmlns="http://schemas.openxmlformats.org/spreadsheetml/2006/main">
  <externalBook xmlns:r="http://schemas.openxmlformats.org/officeDocument/2006/relationships" r:id="rId1">
    <sheetNames>
      <sheetName val="Summay update"/>
      <sheetName val="JE"/>
      <sheetName val="gl"/>
      <sheetName val="Dec 2004 Prov"/>
      <sheetName val="OCT 2004 Prov"/>
      <sheetName val="SEP 2004 Prov"/>
      <sheetName val="Aug 2004 Prov"/>
      <sheetName val="July 2004 Prov"/>
      <sheetName val="Jun 2004 Prov"/>
      <sheetName val="May 2004 Prov"/>
      <sheetName val="APR 2004 PROV"/>
      <sheetName val="MAR 2004 PROV"/>
      <sheetName val="FEB 2004 Prov"/>
      <sheetName val="mr.Zaidan"/>
      <sheetName val="JAN 2004 PROV"/>
      <sheetName val="PROV Dec 03"/>
      <sheetName val="Prov Nov 03"/>
      <sheetName val="Schedule"/>
      <sheetName val="Summary - Dec 03"/>
      <sheetName val="summary 2004"/>
      <sheetName val="Summary"/>
      <sheetName val="12900860"/>
      <sheetName val="1201049"/>
      <sheetName val="12901126"/>
      <sheetName val="12901158"/>
      <sheetName val="129011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2">
          <cell r="F12">
            <v>14608785.292082161</v>
          </cell>
        </row>
      </sheetData>
      <sheetData sheetId="18"/>
      <sheetData sheetId="19"/>
      <sheetData sheetId="20"/>
      <sheetData sheetId="21"/>
      <sheetData sheetId="22"/>
      <sheetData sheetId="23"/>
      <sheetData sheetId="24"/>
      <sheetData sheetId="25"/>
    </sheetDataSet>
  </externalBook>
</externalLink>
</file>

<file path=xl/externalLinks/externalLink89.xml><?xml version="1.0" encoding="utf-8"?>
<externalLink xmlns="http://schemas.openxmlformats.org/spreadsheetml/2006/main">
  <externalBook xmlns:r="http://schemas.openxmlformats.org/officeDocument/2006/relationships" r:id="rId1">
    <sheetNames>
      <sheetName val="Blue Cover"/>
      <sheetName val="Cover"/>
      <sheetName val="Acc-2005"/>
      <sheetName val="PPE"/>
    </sheetNames>
    <sheetDataSet>
      <sheetData sheetId="0"/>
      <sheetData sheetId="1"/>
      <sheetData sheetId="2"/>
      <sheetData sheetId="3"/>
    </sheetDataSet>
  </externalBook>
</externalLink>
</file>

<file path=xl/externalLinks/externalLink90.xml><?xml version="1.0" encoding="utf-8"?>
<externalLink xmlns="http://schemas.openxmlformats.org/spreadsheetml/2006/main">
  <externalBook xmlns:r="http://schemas.openxmlformats.org/officeDocument/2006/relationships" r:id="rId1">
    <sheetNames>
      <sheetName val="Prepayments"/>
      <sheetName val="feb pL TRANSER"/>
      <sheetName val="Provision  Feb '07(Adjust)"/>
      <sheetName val="Dec '06-Audit"/>
      <sheetName val="Dec '06-Audit (2)"/>
      <sheetName val="Jan '07"/>
      <sheetName val="Recuring Jan 07"/>
      <sheetName val=" Working Jan'07"/>
      <sheetName val="Provision March"/>
      <sheetName val="Feb '07 (2)"/>
      <sheetName val="MARCH PAYMENT"/>
      <sheetName val="Working Feb '07"/>
      <sheetName val="Recuring March"/>
      <sheetName val="March'07"/>
      <sheetName val="March'07 (AUDITORS) (2)"/>
      <sheetName val="April  recuring Entry"/>
      <sheetName val="Provision april"/>
      <sheetName val="April Working"/>
      <sheetName val="Recurin"/>
      <sheetName val="Recuring Entry may"/>
      <sheetName val="May Working"/>
      <sheetName val="may'07"/>
      <sheetName val="may provision (Adjust) (2)"/>
      <sheetName val="may schedule(adjust) (2)"/>
      <sheetName val="June Journal Entry (New)"/>
      <sheetName val="June pro"/>
      <sheetName val="June Provision'07(adjusted) (2)"/>
      <sheetName val="june Working"/>
      <sheetName val="Recuring June'07"/>
      <sheetName val="june (Aduit) (2)"/>
      <sheetName val="june (Aduit)"/>
      <sheetName val="may provision (Adjust)"/>
      <sheetName val="may schedule(adju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91.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sheetData sheetId="3"/>
      <sheetData sheetId="4"/>
      <sheetData sheetId="5"/>
      <sheetData sheetId="6"/>
      <sheetData sheetId="7"/>
      <sheetData sheetId="8"/>
      <sheetData sheetId="9"/>
      <sheetData sheetId="10"/>
      <sheetData sheetId="11" refreshError="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-118383657.43011212</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92.xml><?xml version="1.0" encoding="utf-8"?>
<externalLink xmlns="http://schemas.openxmlformats.org/spreadsheetml/2006/main">
  <externalBook xmlns:r="http://schemas.openxmlformats.org/officeDocument/2006/relationships" r:id="rId1">
    <sheetNames>
      <sheetName val="Bal sheet"/>
      <sheetName val="P &amp; L"/>
      <sheetName val="Rev,Dir cost,Man power &amp; Mat"/>
      <sheetName val="Incidential"/>
      <sheetName val="gross contribution"/>
      <sheetName val="Fixed Assets"/>
      <sheetName val="Notes -Bal sheet"/>
      <sheetName val="Bgt"/>
      <sheetName val="RevBgtBs2005"/>
      <sheetName val="RevBgtP&amp;L2005"/>
      <sheetName val="RevBgt1 - 5"/>
      <sheetName val="RevBgt6-7"/>
      <sheetName val="summary"/>
      <sheetName val="Indicators"/>
      <sheetName val="P&amp;L_Details"/>
      <sheetName val="B Sheet"/>
      <sheetName val="Cf"/>
      <sheetName val="FA"/>
      <sheetName val="Outstanding DEBT."/>
      <sheetName val="cellelur"/>
      <sheetName val="Fixed"/>
    </sheetNames>
    <sheetDataSet>
      <sheetData sheetId="0"/>
      <sheetData sheetId="1"/>
      <sheetData sheetId="2"/>
      <sheetData sheetId="3"/>
      <sheetData sheetId="4"/>
      <sheetData sheetId="5"/>
      <sheetData sheetId="6"/>
      <sheetData sheetId="7"/>
      <sheetData sheetId="8"/>
      <sheetData sheetId="9"/>
      <sheetData sheetId="10"/>
      <sheetData sheetId="11">
        <row r="11">
          <cell r="P11" t="str">
            <v>REVENUE</v>
          </cell>
          <cell r="Q11" t="str">
            <v>January</v>
          </cell>
          <cell r="R11" t="str">
            <v>February</v>
          </cell>
          <cell r="S11" t="str">
            <v>March</v>
          </cell>
          <cell r="T11" t="str">
            <v>April</v>
          </cell>
          <cell r="U11" t="str">
            <v>May</v>
          </cell>
          <cell r="V11" t="str">
            <v>June</v>
          </cell>
          <cell r="W11" t="str">
            <v>July</v>
          </cell>
          <cell r="X11" t="str">
            <v>August</v>
          </cell>
          <cell r="Y11" t="str">
            <v>September</v>
          </cell>
          <cell r="Z11" t="str">
            <v>October</v>
          </cell>
          <cell r="AA11" t="str">
            <v>November</v>
          </cell>
          <cell r="AB11" t="str">
            <v>December</v>
          </cell>
          <cell r="AC11" t="str">
            <v>Total  2005</v>
          </cell>
        </row>
        <row r="12">
          <cell r="Q12" t="str">
            <v>Revised Budget</v>
          </cell>
          <cell r="R12" t="str">
            <v>Revised Budget</v>
          </cell>
          <cell r="S12" t="str">
            <v>Revised Budget</v>
          </cell>
          <cell r="T12" t="str">
            <v>Revised Budget</v>
          </cell>
          <cell r="U12" t="str">
            <v>Revised Budget</v>
          </cell>
          <cell r="V12" t="str">
            <v>Revised Budget</v>
          </cell>
          <cell r="W12" t="str">
            <v>Revised Budget</v>
          </cell>
          <cell r="X12" t="str">
            <v>Revised Budget</v>
          </cell>
          <cell r="Y12" t="str">
            <v>Revised Budget</v>
          </cell>
          <cell r="Z12" t="str">
            <v>Revised Budget</v>
          </cell>
          <cell r="AA12" t="str">
            <v>Revised Budget</v>
          </cell>
          <cell r="AB12" t="str">
            <v>Revised Budget</v>
          </cell>
          <cell r="AC12" t="str">
            <v>Revised Budget</v>
          </cell>
        </row>
        <row r="13">
          <cell r="P13" t="str">
            <v>Global card revenue</v>
          </cell>
          <cell r="Q13">
            <v>1599712.83</v>
          </cell>
          <cell r="R13">
            <v>2959965.43</v>
          </cell>
          <cell r="S13">
            <v>4706943.47</v>
          </cell>
          <cell r="T13">
            <v>6749952.7400000002</v>
          </cell>
          <cell r="U13">
            <v>9168061.9800000004</v>
          </cell>
          <cell r="V13">
            <v>11221193.53834009</v>
          </cell>
          <cell r="W13">
            <v>13355423.793234613</v>
          </cell>
          <cell r="X13">
            <v>15573956.143234612</v>
          </cell>
          <cell r="Y13">
            <v>17880120.521021001</v>
          </cell>
          <cell r="Z13">
            <v>20277378.391729955</v>
          </cell>
          <cell r="AA13">
            <v>22769327.948331911</v>
          </cell>
          <cell r="AB13">
            <v>25359709.512419645</v>
          </cell>
        </row>
        <row r="14">
          <cell r="P14" t="str">
            <v>Sale of Global cards</v>
          </cell>
          <cell r="Q14">
            <v>0</v>
          </cell>
          <cell r="R14">
            <v>0</v>
          </cell>
          <cell r="S14">
            <v>0</v>
          </cell>
          <cell r="T14">
            <v>0</v>
          </cell>
          <cell r="U14">
            <v>0</v>
          </cell>
          <cell r="V14">
            <v>5993.0991471093757</v>
          </cell>
          <cell r="W14">
            <v>12285.853251574221</v>
          </cell>
          <cell r="X14">
            <v>18893.243251574222</v>
          </cell>
          <cell r="Y14">
            <v>25831.004651746713</v>
          </cell>
          <cell r="Z14">
            <v>33115.65412192783</v>
          </cell>
          <cell r="AA14">
            <v>40764.536065618006</v>
          </cell>
          <cell r="AB14">
            <v>48795.862106492692</v>
          </cell>
        </row>
        <row r="15">
          <cell r="P15" t="str">
            <v>Olac Revenue</v>
          </cell>
          <cell r="Q15">
            <v>0</v>
          </cell>
          <cell r="R15">
            <v>0</v>
          </cell>
          <cell r="S15">
            <v>0</v>
          </cell>
          <cell r="T15">
            <v>0</v>
          </cell>
          <cell r="U15">
            <v>0</v>
          </cell>
          <cell r="V15">
            <v>0</v>
          </cell>
          <cell r="W15">
            <v>0</v>
          </cell>
          <cell r="X15">
            <v>0</v>
          </cell>
          <cell r="Y15">
            <v>0</v>
          </cell>
          <cell r="Z15">
            <v>0</v>
          </cell>
          <cell r="AA15">
            <v>0</v>
          </cell>
          <cell r="AB15">
            <v>0</v>
          </cell>
        </row>
        <row r="16">
          <cell r="P16" t="str">
            <v>Int'l Origination Revenue MTN</v>
          </cell>
          <cell r="Q16">
            <v>55332645.390000001</v>
          </cell>
          <cell r="R16">
            <v>102232027.83</v>
          </cell>
          <cell r="S16">
            <v>223020845.06</v>
          </cell>
          <cell r="T16">
            <v>297956668.89999998</v>
          </cell>
          <cell r="U16">
            <v>374829470.75999999</v>
          </cell>
          <cell r="V16">
            <v>430098965.75260031</v>
          </cell>
          <cell r="W16">
            <v>487467549.66896075</v>
          </cell>
          <cell r="X16">
            <v>545056540.43896079</v>
          </cell>
          <cell r="Y16">
            <v>602196622.14985251</v>
          </cell>
          <cell r="Z16">
            <v>661354579.84380031</v>
          </cell>
          <cell r="AA16">
            <v>721426008.66641366</v>
          </cell>
          <cell r="AB16">
            <v>782109175.4970094</v>
          </cell>
        </row>
        <row r="17">
          <cell r="P17" t="str">
            <v>Int'l Terminating Revenue-EGO</v>
          </cell>
          <cell r="Q17">
            <v>86091017.459999993</v>
          </cell>
          <cell r="R17">
            <v>153247783.83999997</v>
          </cell>
          <cell r="S17">
            <v>241205264.73999998</v>
          </cell>
          <cell r="T17">
            <v>343653855.58999997</v>
          </cell>
          <cell r="U17">
            <v>439734079.02999997</v>
          </cell>
          <cell r="V17">
            <v>487922409.57479835</v>
          </cell>
          <cell r="W17">
            <v>537906107.7340436</v>
          </cell>
          <cell r="X17">
            <v>589319391.80404365</v>
          </cell>
          <cell r="Y17">
            <v>642366868.01707566</v>
          </cell>
          <cell r="Z17">
            <v>697072492.70279849</v>
          </cell>
          <cell r="AA17">
            <v>753460899.71390855</v>
          </cell>
          <cell r="AB17">
            <v>811557412.78840077</v>
          </cell>
        </row>
        <row r="18">
          <cell r="P18" t="str">
            <v>IPLC-IRU Revenue</v>
          </cell>
          <cell r="Q18">
            <v>1428843</v>
          </cell>
          <cell r="R18">
            <v>2785657</v>
          </cell>
          <cell r="S18">
            <v>6158740.7699999996</v>
          </cell>
          <cell r="T18">
            <v>9842464.6499999985</v>
          </cell>
          <cell r="U18">
            <v>12936209.159999998</v>
          </cell>
          <cell r="V18">
            <v>16563088.146355201</v>
          </cell>
          <cell r="W18">
            <v>20531743.345010903</v>
          </cell>
          <cell r="X18">
            <v>25135564.7150109</v>
          </cell>
          <cell r="Y18">
            <v>30434191.2820125</v>
          </cell>
          <cell r="Z18">
            <v>36815265.141329005</v>
          </cell>
          <cell r="AA18">
            <v>43372747.523860998</v>
          </cell>
          <cell r="AB18">
            <v>51146436.8210264</v>
          </cell>
        </row>
        <row r="19">
          <cell r="P19" t="str">
            <v>IPLC-Setup Revenue</v>
          </cell>
          <cell r="Q19">
            <v>0</v>
          </cell>
          <cell r="R19">
            <v>0</v>
          </cell>
          <cell r="S19">
            <v>0</v>
          </cell>
          <cell r="T19">
            <v>0</v>
          </cell>
          <cell r="U19">
            <v>0</v>
          </cell>
        </row>
        <row r="20">
          <cell r="Q20">
            <v>144452218.68000001</v>
          </cell>
          <cell r="R20">
            <v>261225434.09999999</v>
          </cell>
          <cell r="S20">
            <v>475091794.04000002</v>
          </cell>
          <cell r="T20">
            <v>658202941.88</v>
          </cell>
          <cell r="U20">
            <v>836667820.92999995</v>
          </cell>
          <cell r="V20">
            <v>945811650.11124098</v>
          </cell>
          <cell r="W20">
            <v>1059273110.3945013</v>
          </cell>
          <cell r="X20">
            <v>1175104346.3445015</v>
          </cell>
          <cell r="Y20">
            <v>1292903632.9746134</v>
          </cell>
          <cell r="Z20">
            <v>1415552831.7343018</v>
          </cell>
          <cell r="AA20">
            <v>1541069748.3868973</v>
          </cell>
          <cell r="AB20">
            <v>1670221530.4832246</v>
          </cell>
        </row>
        <row r="22">
          <cell r="X22">
            <v>-118383657.43011212</v>
          </cell>
        </row>
        <row r="24">
          <cell r="P24" t="str">
            <v xml:space="preserve">   </v>
          </cell>
        </row>
        <row r="25">
          <cell r="P25" t="str">
            <v>DIRECT COST</v>
          </cell>
          <cell r="Q25" t="str">
            <v>January</v>
          </cell>
          <cell r="R25" t="str">
            <v>February</v>
          </cell>
          <cell r="S25" t="str">
            <v>March</v>
          </cell>
          <cell r="T25" t="str">
            <v>April</v>
          </cell>
          <cell r="U25" t="str">
            <v>May</v>
          </cell>
          <cell r="V25" t="str">
            <v>June</v>
          </cell>
          <cell r="W25" t="str">
            <v>July</v>
          </cell>
          <cell r="X25" t="str">
            <v>August</v>
          </cell>
          <cell r="Y25" t="str">
            <v>September</v>
          </cell>
          <cell r="Z25" t="str">
            <v>October</v>
          </cell>
          <cell r="AA25" t="str">
            <v>November</v>
          </cell>
          <cell r="AB25" t="str">
            <v>December</v>
          </cell>
          <cell r="AC25" t="str">
            <v>Total  2005</v>
          </cell>
        </row>
        <row r="26">
          <cell r="Q26" t="str">
            <v>Revised Budget</v>
          </cell>
          <cell r="R26" t="str">
            <v>Revised Budget</v>
          </cell>
          <cell r="S26" t="str">
            <v>Revised Budget</v>
          </cell>
          <cell r="T26" t="str">
            <v>Revised Budget</v>
          </cell>
          <cell r="U26" t="str">
            <v>Revised Budget</v>
          </cell>
          <cell r="V26" t="str">
            <v>Revised Budget</v>
          </cell>
          <cell r="W26" t="str">
            <v>Revised Budget</v>
          </cell>
          <cell r="X26" t="str">
            <v>Revised Budget</v>
          </cell>
          <cell r="Y26" t="str">
            <v>Revised Budget</v>
          </cell>
          <cell r="Z26" t="str">
            <v>Revised Budget</v>
          </cell>
          <cell r="AA26" t="str">
            <v>Revised Budget</v>
          </cell>
          <cell r="AB26" t="str">
            <v>Revised Budget</v>
          </cell>
          <cell r="AC26" t="str">
            <v>Revised Budget</v>
          </cell>
        </row>
        <row r="27">
          <cell r="P27" t="str">
            <v>TMCH Charges</v>
          </cell>
          <cell r="Q27">
            <v>9942356.7200000007</v>
          </cell>
          <cell r="R27">
            <v>17652327.580000002</v>
          </cell>
          <cell r="S27">
            <v>-1650112.95</v>
          </cell>
          <cell r="T27">
            <v>532058.62</v>
          </cell>
          <cell r="U27">
            <v>4732058.62</v>
          </cell>
          <cell r="V27">
            <v>14174742.437600002</v>
          </cell>
          <cell r="W27">
            <v>23984731.2152</v>
          </cell>
          <cell r="X27">
            <v>33850287.7852</v>
          </cell>
          <cell r="Y27">
            <v>43660398.774000004</v>
          </cell>
          <cell r="Z27">
            <v>53826751.426800005</v>
          </cell>
          <cell r="AA27">
            <v>64166071.305200003</v>
          </cell>
          <cell r="AB27">
            <v>74628713.522799999</v>
          </cell>
        </row>
        <row r="28">
          <cell r="P28" t="str">
            <v>Olac Charges MTN</v>
          </cell>
          <cell r="Q28">
            <v>332001.14</v>
          </cell>
          <cell r="R28">
            <v>514124.28</v>
          </cell>
          <cell r="S28">
            <v>817200.91</v>
          </cell>
          <cell r="T28">
            <v>1301637.08</v>
          </cell>
          <cell r="U28">
            <v>1588858.66</v>
          </cell>
          <cell r="V28">
            <v>1758380.2520890983</v>
          </cell>
          <cell r="W28">
            <v>1934597.9470657161</v>
          </cell>
          <cell r="X28">
            <v>2117776.2370657162</v>
          </cell>
          <cell r="Y28">
            <v>2308190.0736040743</v>
          </cell>
          <cell r="Z28">
            <v>2506125.2566856975</v>
          </cell>
          <cell r="AA28">
            <v>2711878.8794990447</v>
          </cell>
          <cell r="AB28">
            <v>2925759.7704135193</v>
          </cell>
        </row>
        <row r="29">
          <cell r="P29" t="str">
            <v>Olac Charges Other PSTN'S</v>
          </cell>
          <cell r="Q29">
            <v>0</v>
          </cell>
          <cell r="R29">
            <v>0</v>
          </cell>
          <cell r="S29">
            <v>0</v>
          </cell>
          <cell r="T29">
            <v>0</v>
          </cell>
          <cell r="U29">
            <v>0</v>
          </cell>
          <cell r="V29">
            <v>0</v>
          </cell>
          <cell r="W29">
            <v>0</v>
          </cell>
          <cell r="X29">
            <v>0</v>
          </cell>
          <cell r="Y29">
            <v>0</v>
          </cell>
          <cell r="Z29">
            <v>0</v>
          </cell>
          <cell r="AA29">
            <v>0</v>
          </cell>
          <cell r="AB29">
            <v>0</v>
          </cell>
        </row>
        <row r="30">
          <cell r="P30" t="str">
            <v>Ilac Cost MTN</v>
          </cell>
          <cell r="Q30">
            <v>46556391.139999993</v>
          </cell>
          <cell r="R30">
            <v>82403119.00999999</v>
          </cell>
          <cell r="S30">
            <v>123162466.44999999</v>
          </cell>
          <cell r="T30">
            <v>177616630.40999997</v>
          </cell>
          <cell r="U30">
            <v>228789556.22999996</v>
          </cell>
          <cell r="V30">
            <v>254229445.18202841</v>
          </cell>
          <cell r="W30">
            <v>280615749.4124009</v>
          </cell>
          <cell r="X30">
            <v>307755296.31240088</v>
          </cell>
          <cell r="Y30">
            <v>335756019.98261905</v>
          </cell>
          <cell r="Z30">
            <v>364630488.94605732</v>
          </cell>
          <cell r="AA30">
            <v>394391628.50970483</v>
          </cell>
          <cell r="AB30">
            <v>425052727.24065632</v>
          </cell>
        </row>
        <row r="31">
          <cell r="P31" t="str">
            <v>Ilac Cost-Other PSTN'S</v>
          </cell>
          <cell r="Q31">
            <v>0</v>
          </cell>
          <cell r="R31">
            <v>0</v>
          </cell>
          <cell r="S31">
            <v>0</v>
          </cell>
          <cell r="T31">
            <v>0</v>
          </cell>
          <cell r="U31">
            <v>0</v>
          </cell>
          <cell r="V31">
            <v>0</v>
          </cell>
          <cell r="W31">
            <v>0</v>
          </cell>
          <cell r="X31">
            <v>0</v>
          </cell>
          <cell r="Y31">
            <v>0</v>
          </cell>
          <cell r="Z31">
            <v>0</v>
          </cell>
          <cell r="AA31">
            <v>0</v>
          </cell>
          <cell r="AB31">
            <v>0</v>
          </cell>
        </row>
        <row r="32">
          <cell r="P32" t="str">
            <v>Interconnection charges MTN</v>
          </cell>
          <cell r="Q32">
            <v>221003.61</v>
          </cell>
          <cell r="R32">
            <v>407751.71</v>
          </cell>
          <cell r="S32">
            <v>1532757.36</v>
          </cell>
          <cell r="T32">
            <v>2495571.12</v>
          </cell>
          <cell r="U32">
            <v>3329951.43</v>
          </cell>
          <cell r="V32">
            <v>3329951.43</v>
          </cell>
          <cell r="W32">
            <v>3329951.43</v>
          </cell>
          <cell r="X32">
            <v>3329951.43</v>
          </cell>
          <cell r="Y32">
            <v>3329951.43</v>
          </cell>
          <cell r="Z32">
            <v>3329951.43</v>
          </cell>
          <cell r="AA32">
            <v>3329951.43</v>
          </cell>
          <cell r="AB32">
            <v>3329951.43</v>
          </cell>
        </row>
        <row r="33">
          <cell r="P33" t="str">
            <v>Interconnection charges -Other PSTN'S</v>
          </cell>
          <cell r="Q33">
            <v>0</v>
          </cell>
          <cell r="R33">
            <v>0</v>
          </cell>
          <cell r="S33">
            <v>0</v>
          </cell>
          <cell r="T33">
            <v>0</v>
          </cell>
          <cell r="U33">
            <v>0</v>
          </cell>
          <cell r="V33">
            <v>0</v>
          </cell>
          <cell r="W33">
            <v>0</v>
          </cell>
          <cell r="X33">
            <v>0</v>
          </cell>
          <cell r="Y33">
            <v>0</v>
          </cell>
          <cell r="Z33">
            <v>0</v>
          </cell>
          <cell r="AA33">
            <v>0</v>
          </cell>
          <cell r="AB33">
            <v>0</v>
          </cell>
        </row>
        <row r="34">
          <cell r="P34" t="str">
            <v>In'l Interconnection Cost MTN</v>
          </cell>
          <cell r="Q34">
            <v>0</v>
          </cell>
          <cell r="R34">
            <v>0</v>
          </cell>
          <cell r="S34">
            <v>0</v>
          </cell>
          <cell r="T34">
            <v>0</v>
          </cell>
          <cell r="U34">
            <v>0</v>
          </cell>
          <cell r="V34">
            <v>0</v>
          </cell>
          <cell r="W34">
            <v>0</v>
          </cell>
          <cell r="X34">
            <v>0</v>
          </cell>
          <cell r="Y34">
            <v>0</v>
          </cell>
          <cell r="Z34">
            <v>0</v>
          </cell>
          <cell r="AA34">
            <v>0</v>
          </cell>
          <cell r="AB34">
            <v>0</v>
          </cell>
        </row>
        <row r="35">
          <cell r="P35" t="str">
            <v>VGA Fund</v>
          </cell>
          <cell r="Q35">
            <v>33432219.879999999</v>
          </cell>
          <cell r="R35">
            <v>59627905.629999995</v>
          </cell>
          <cell r="S35">
            <v>93968381.50999999</v>
          </cell>
          <cell r="T35">
            <v>133753105.04999998</v>
          </cell>
          <cell r="U35">
            <v>171234042.89999998</v>
          </cell>
          <cell r="V35">
            <v>186695061.47372276</v>
          </cell>
          <cell r="W35">
            <v>203032345.0253264</v>
          </cell>
          <cell r="X35">
            <v>220124827.4953264</v>
          </cell>
          <cell r="Y35">
            <v>238067226.74878159</v>
          </cell>
          <cell r="Z35">
            <v>256886552.22255594</v>
          </cell>
          <cell r="AA35">
            <v>276610553.16359705</v>
          </cell>
          <cell r="AB35">
            <v>297267737.42266899</v>
          </cell>
        </row>
        <row r="36">
          <cell r="P36" t="str">
            <v>International Origination cost</v>
          </cell>
          <cell r="Q36">
            <v>33815235</v>
          </cell>
          <cell r="R36">
            <v>69046646</v>
          </cell>
          <cell r="S36">
            <v>99933855.460000008</v>
          </cell>
          <cell r="T36">
            <v>135286976.87</v>
          </cell>
          <cell r="U36">
            <v>165518507.39000002</v>
          </cell>
          <cell r="V36">
            <v>185584210.49465621</v>
          </cell>
          <cell r="W36">
            <v>206430436.64613029</v>
          </cell>
          <cell r="X36">
            <v>227394744.36613029</v>
          </cell>
          <cell r="Y36">
            <v>248241230.21499011</v>
          </cell>
          <cell r="Z36">
            <v>248880421.88423786</v>
          </cell>
          <cell r="AA36">
            <v>270851476.62791693</v>
          </cell>
          <cell r="AB36">
            <v>293084591.34094661</v>
          </cell>
        </row>
        <row r="37">
          <cell r="P37" t="str">
            <v>Lease rental</v>
          </cell>
          <cell r="Q37">
            <v>3213263</v>
          </cell>
          <cell r="R37">
            <v>3207022</v>
          </cell>
          <cell r="S37">
            <v>8649229.7599999998</v>
          </cell>
          <cell r="T37">
            <v>14008530.57</v>
          </cell>
          <cell r="U37">
            <v>19371791.379999999</v>
          </cell>
          <cell r="V37">
            <v>19371791.379999999</v>
          </cell>
          <cell r="W37">
            <v>19371791.379999999</v>
          </cell>
          <cell r="X37">
            <v>19371791.379999999</v>
          </cell>
          <cell r="Y37">
            <v>19371791.379999999</v>
          </cell>
          <cell r="Z37">
            <v>19371791.379999999</v>
          </cell>
          <cell r="AA37">
            <v>19371791.379999999</v>
          </cell>
          <cell r="AB37">
            <v>19371791.379999999</v>
          </cell>
        </row>
        <row r="38">
          <cell r="P38" t="str">
            <v>Link Charges-Satellite</v>
          </cell>
          <cell r="Q38">
            <v>4207913</v>
          </cell>
          <cell r="R38">
            <v>7322628</v>
          </cell>
          <cell r="S38">
            <v>10099300.379999999</v>
          </cell>
          <cell r="T38">
            <v>12483363.34</v>
          </cell>
          <cell r="U38">
            <v>15455008.140000001</v>
          </cell>
          <cell r="V38">
            <v>23455008.140000001</v>
          </cell>
          <cell r="W38">
            <v>33455008.140000001</v>
          </cell>
          <cell r="X38">
            <v>43455008.140000001</v>
          </cell>
          <cell r="Y38">
            <v>53455008.140000001</v>
          </cell>
          <cell r="Z38">
            <v>63455008.140000001</v>
          </cell>
          <cell r="AA38">
            <v>73455008.140000001</v>
          </cell>
          <cell r="AB38">
            <v>83455008.140000001</v>
          </cell>
        </row>
        <row r="39">
          <cell r="P39" t="str">
            <v>App  of Revenue to SLTA (0.3%)</v>
          </cell>
          <cell r="Q39">
            <v>433357</v>
          </cell>
          <cell r="R39">
            <v>783677</v>
          </cell>
          <cell r="S39">
            <v>1292991.8799999999</v>
          </cell>
          <cell r="T39">
            <v>2446970.5099999998</v>
          </cell>
          <cell r="U39">
            <v>2982421.59</v>
          </cell>
          <cell r="V39">
            <v>2982421.59</v>
          </cell>
          <cell r="W39">
            <v>2982421.59</v>
          </cell>
          <cell r="X39">
            <v>2982421.59</v>
          </cell>
          <cell r="Y39">
            <v>2982421.59</v>
          </cell>
          <cell r="Z39">
            <v>2982421.59</v>
          </cell>
          <cell r="AA39">
            <v>2982421.59</v>
          </cell>
          <cell r="AB39">
            <v>2982421.59</v>
          </cell>
        </row>
        <row r="40">
          <cell r="P40" t="str">
            <v>Maintanace Service Contract</v>
          </cell>
          <cell r="Q40">
            <v>0</v>
          </cell>
          <cell r="R40">
            <v>0</v>
          </cell>
          <cell r="S40">
            <v>0</v>
          </cell>
          <cell r="T40">
            <v>0</v>
          </cell>
          <cell r="U40">
            <v>0</v>
          </cell>
          <cell r="V40">
            <v>256786.97113289841</v>
          </cell>
          <cell r="W40">
            <v>623838.60554785701</v>
          </cell>
          <cell r="X40">
            <v>1184487.885547857</v>
          </cell>
          <cell r="Y40">
            <v>1748430.9805690437</v>
          </cell>
          <cell r="Z40">
            <v>2315687.24127348</v>
          </cell>
          <cell r="AA40">
            <v>2886276.1325095547</v>
          </cell>
          <cell r="AB40">
            <v>3460217.2334816414</v>
          </cell>
        </row>
        <row r="41">
          <cell r="P41" t="str">
            <v>Networks Maint/ Tech Advise</v>
          </cell>
          <cell r="Q41">
            <v>0</v>
          </cell>
          <cell r="R41">
            <v>0</v>
          </cell>
          <cell r="S41">
            <v>0</v>
          </cell>
          <cell r="T41">
            <v>0</v>
          </cell>
          <cell r="U41">
            <v>0</v>
          </cell>
          <cell r="V41">
            <v>0</v>
          </cell>
          <cell r="W41">
            <v>0</v>
          </cell>
          <cell r="X41">
            <v>0</v>
          </cell>
          <cell r="Y41">
            <v>0</v>
          </cell>
          <cell r="Z41">
            <v>0</v>
          </cell>
          <cell r="AA41">
            <v>0</v>
          </cell>
          <cell r="AB41">
            <v>0</v>
          </cell>
        </row>
        <row r="42">
          <cell r="P42" t="str">
            <v>Advertising</v>
          </cell>
          <cell r="Q42">
            <v>0</v>
          </cell>
          <cell r="R42">
            <v>0</v>
          </cell>
          <cell r="S42">
            <v>0</v>
          </cell>
          <cell r="T42">
            <v>0</v>
          </cell>
          <cell r="U42">
            <v>0</v>
          </cell>
          <cell r="V42">
            <v>2182876.5836742781</v>
          </cell>
          <cell r="W42">
            <v>4452105.7893258166</v>
          </cell>
          <cell r="X42">
            <v>6768730.5093258172</v>
          </cell>
          <cell r="Y42">
            <v>9124716.2419596016</v>
          </cell>
          <cell r="Z42">
            <v>11577700.217086034</v>
          </cell>
          <cell r="AA42">
            <v>14088038.550137943</v>
          </cell>
          <cell r="AB42">
            <v>16671074.19206449</v>
          </cell>
        </row>
        <row r="43">
          <cell r="P43" t="str">
            <v>Sales Promotions</v>
          </cell>
          <cell r="Q43">
            <v>0</v>
          </cell>
          <cell r="R43">
            <v>0</v>
          </cell>
          <cell r="S43">
            <v>0</v>
          </cell>
          <cell r="T43">
            <v>0</v>
          </cell>
          <cell r="U43">
            <v>0</v>
          </cell>
          <cell r="V43">
            <v>0</v>
          </cell>
          <cell r="W43">
            <v>0</v>
          </cell>
          <cell r="X43">
            <v>0</v>
          </cell>
          <cell r="Y43">
            <v>0</v>
          </cell>
          <cell r="Z43">
            <v>0</v>
          </cell>
          <cell r="AA43">
            <v>0</v>
          </cell>
          <cell r="AB43">
            <v>0</v>
          </cell>
        </row>
        <row r="44">
          <cell r="P44" t="str">
            <v>IPLC Other costs</v>
          </cell>
          <cell r="Q44">
            <v>636292.32999999996</v>
          </cell>
          <cell r="R44">
            <v>3801358</v>
          </cell>
          <cell r="S44">
            <v>7211196.1200000001</v>
          </cell>
          <cell r="T44">
            <v>7442129.7000000002</v>
          </cell>
          <cell r="U44">
            <v>7721174.5700000003</v>
          </cell>
          <cell r="V44">
            <v>8224477.0322875828</v>
          </cell>
          <cell r="W44">
            <v>8744684.3549295384</v>
          </cell>
          <cell r="X44">
            <v>9307439.494929539</v>
          </cell>
          <cell r="Y44">
            <v>9913224.417753702</v>
          </cell>
          <cell r="Z44">
            <v>9333512.1134989616</v>
          </cell>
          <cell r="AA44">
            <v>9768788.4933708236</v>
          </cell>
          <cell r="AB44">
            <v>10254054.098406492</v>
          </cell>
        </row>
        <row r="45">
          <cell r="P45" t="str">
            <v>Interconnection port charges</v>
          </cell>
          <cell r="Q45">
            <v>15502.88</v>
          </cell>
          <cell r="R45">
            <v>7113.88</v>
          </cell>
          <cell r="S45">
            <v>77780.56</v>
          </cell>
          <cell r="T45">
            <v>159626.73000000001</v>
          </cell>
          <cell r="U45">
            <v>209885.82</v>
          </cell>
          <cell r="V45">
            <v>209885.82</v>
          </cell>
          <cell r="W45">
            <v>209885.82</v>
          </cell>
          <cell r="X45">
            <v>209885.82</v>
          </cell>
          <cell r="Y45">
            <v>209885.82</v>
          </cell>
          <cell r="Z45">
            <v>209885.82</v>
          </cell>
          <cell r="AA45">
            <v>209885.82</v>
          </cell>
          <cell r="AB45">
            <v>209885.82</v>
          </cell>
        </row>
        <row r="46">
          <cell r="P46" t="str">
            <v>Global Card Commission</v>
          </cell>
          <cell r="Q46">
            <v>0</v>
          </cell>
          <cell r="R46">
            <v>0</v>
          </cell>
          <cell r="S46">
            <v>0</v>
          </cell>
          <cell r="T46">
            <v>0</v>
          </cell>
          <cell r="U46">
            <v>0</v>
          </cell>
          <cell r="V46">
            <v>205912.46574871987</v>
          </cell>
          <cell r="W46">
            <v>419964.76664861862</v>
          </cell>
          <cell r="X46">
            <v>642478.73664861859</v>
          </cell>
          <cell r="Y46">
            <v>873788.95056727494</v>
          </cell>
          <cell r="Z46">
            <v>1114243.2025851884</v>
          </cell>
          <cell r="AA46">
            <v>1364203.0464397531</v>
          </cell>
          <cell r="AB46">
            <v>1624044.3354526139</v>
          </cell>
        </row>
        <row r="47">
          <cell r="P47" t="str">
            <v>Global Card Printing Cost</v>
          </cell>
          <cell r="Q47">
            <v>0</v>
          </cell>
          <cell r="R47">
            <v>13897</v>
          </cell>
          <cell r="S47">
            <v>69933.5</v>
          </cell>
          <cell r="T47">
            <v>99638.77</v>
          </cell>
          <cell r="U47">
            <v>136387.38</v>
          </cell>
          <cell r="V47">
            <v>167274.24986230797</v>
          </cell>
          <cell r="W47">
            <v>199382.09499729279</v>
          </cell>
          <cell r="X47">
            <v>232759.1949972928</v>
          </cell>
          <cell r="Y47">
            <v>267455.72708509123</v>
          </cell>
          <cell r="Z47">
            <v>303523.86488777824</v>
          </cell>
          <cell r="AA47">
            <v>341017.84146596293</v>
          </cell>
          <cell r="AB47">
            <v>379994.03481789207</v>
          </cell>
        </row>
        <row r="48">
          <cell r="P48" t="str">
            <v>SMW E Link rental</v>
          </cell>
          <cell r="Q48">
            <v>786517.01</v>
          </cell>
          <cell r="R48">
            <v>1153818.02</v>
          </cell>
          <cell r="S48">
            <v>1864393.2</v>
          </cell>
          <cell r="T48">
            <v>2415455.38</v>
          </cell>
          <cell r="U48">
            <v>2993519.56</v>
          </cell>
          <cell r="V48">
            <v>2993519.56</v>
          </cell>
          <cell r="W48">
            <v>2993519.56</v>
          </cell>
          <cell r="X48">
            <v>2993519.56</v>
          </cell>
          <cell r="Y48">
            <v>2993519.56</v>
          </cell>
          <cell r="Z48">
            <v>2993519.56</v>
          </cell>
          <cell r="AA48">
            <v>2993519.56</v>
          </cell>
          <cell r="AB48">
            <v>2993519.56</v>
          </cell>
        </row>
        <row r="49">
          <cell r="P49" t="str">
            <v>Internet services/co location housing fee</v>
          </cell>
          <cell r="Q49">
            <v>999964.97</v>
          </cell>
          <cell r="R49">
            <v>1120761.3600000001</v>
          </cell>
          <cell r="S49">
            <v>5176347</v>
          </cell>
          <cell r="T49">
            <v>6464387</v>
          </cell>
          <cell r="U49">
            <v>7708319.1200000001</v>
          </cell>
          <cell r="V49">
            <v>7924560.7799013881</v>
          </cell>
          <cell r="W49">
            <v>8142072.8595546968</v>
          </cell>
          <cell r="X49">
            <v>8360862.8195546968</v>
          </cell>
          <cell r="Y49">
            <v>8580938.1737093069</v>
          </cell>
          <cell r="Z49">
            <v>8583516.5105695743</v>
          </cell>
          <cell r="AA49">
            <v>8806185.3461738955</v>
          </cell>
          <cell r="AB49">
            <v>9030162.3611873928</v>
          </cell>
        </row>
        <row r="50">
          <cell r="P50" t="str">
            <v>International business expenditure</v>
          </cell>
          <cell r="Q50">
            <v>0</v>
          </cell>
          <cell r="R50">
            <v>0</v>
          </cell>
          <cell r="S50">
            <v>0</v>
          </cell>
          <cell r="T50">
            <v>0</v>
          </cell>
          <cell r="U50">
            <v>0</v>
          </cell>
          <cell r="V50">
            <v>0</v>
          </cell>
          <cell r="W50">
            <v>0</v>
          </cell>
          <cell r="X50">
            <v>0</v>
          </cell>
          <cell r="Y50">
            <v>0</v>
          </cell>
          <cell r="Z50">
            <v>0</v>
          </cell>
          <cell r="AA50">
            <v>0</v>
          </cell>
          <cell r="AB50">
            <v>0</v>
          </cell>
        </row>
        <row r="51">
          <cell r="P51" t="str">
            <v>TOTAL DIRECT COST</v>
          </cell>
          <cell r="Q51">
            <v>134592017.68000001</v>
          </cell>
          <cell r="R51">
            <v>247062149.47000003</v>
          </cell>
          <cell r="S51">
            <v>352205721.14000005</v>
          </cell>
          <cell r="T51">
            <v>496506081.1500001</v>
          </cell>
          <cell r="U51">
            <v>631771482.79000008</v>
          </cell>
          <cell r="V51">
            <v>713746305.84270382</v>
          </cell>
          <cell r="W51">
            <v>800922486.63712728</v>
          </cell>
          <cell r="X51">
            <v>890082268.75712729</v>
          </cell>
          <cell r="Y51">
            <v>980884198.205639</v>
          </cell>
          <cell r="Z51">
            <v>1052301100.8062379</v>
          </cell>
          <cell r="AA51">
            <v>1148328695.816016</v>
          </cell>
          <cell r="AB51">
            <v>1246721653.4728961</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93.xml><?xml version="1.0" encoding="utf-8"?>
<externalLink xmlns="http://schemas.openxmlformats.org/spreadsheetml/2006/main">
  <externalBook xmlns:r="http://schemas.openxmlformats.org/officeDocument/2006/relationships" r:id="rId1">
    <sheetNames>
      <sheetName val="Accpacdata"/>
      <sheetName val="Bal sheet"/>
      <sheetName val="6-15"/>
      <sheetName val="Notes -Bal sheet"/>
      <sheetName val="Fixed Assets"/>
      <sheetName val="NewAccts"/>
      <sheetName val="Budget"/>
      <sheetName val="RevBgt"/>
      <sheetName val="Sheet3"/>
    </sheetNames>
    <sheetDataSet>
      <sheetData sheetId="0"/>
      <sheetData sheetId="1"/>
      <sheetData sheetId="2" refreshError="1">
        <row r="8">
          <cell r="I8">
            <v>9</v>
          </cell>
        </row>
      </sheetData>
      <sheetData sheetId="3"/>
      <sheetData sheetId="4"/>
      <sheetData sheetId="5"/>
      <sheetData sheetId="6"/>
      <sheetData sheetId="7"/>
      <sheetData sheetId="8"/>
    </sheetDataSet>
  </externalBook>
</externalLink>
</file>

<file path=xl/externalLinks/externalLink94.xml><?xml version="1.0" encoding="utf-8"?>
<externalLink xmlns="http://schemas.openxmlformats.org/spreadsheetml/2006/main">
  <externalBook xmlns:r="http://schemas.openxmlformats.org/officeDocument/2006/relationships" r:id="rId1">
    <sheetNames>
      <sheetName val="P&amp;L. DTL"/>
      <sheetName val="P&amp;L-DBb"/>
      <sheetName val="DTL BS"/>
      <sheetName val="BS-DBb"/>
      <sheetName val="Note P&amp;L-DBb"/>
      <sheetName val="Note BS-DBb"/>
      <sheetName val="Notes -Bal sheet DTL"/>
      <sheetName val="Bal sheet DTL"/>
      <sheetName val="P&amp;L notes-DTL"/>
      <sheetName val="Incidental DTL"/>
      <sheetName val="GC DTL"/>
      <sheetName val="P &amp; L"/>
      <sheetName val="Rev,Dir cost,Man power &amp; Mat"/>
      <sheetName val="Incidential"/>
      <sheetName val="gross contribution"/>
      <sheetName val="Fixed Assets DTL"/>
      <sheetName val="Bgt"/>
      <sheetName val="RevBgtBs2005"/>
      <sheetName val="RevBgtP&amp;L2005"/>
      <sheetName val="RevBgt1 - 5"/>
      <sheetName val="RevBgt6-7"/>
      <sheetName val="Summary DTL"/>
      <sheetName val="summary"/>
      <sheetName val="Indicators DTL"/>
      <sheetName val="Indicators"/>
      <sheetName val="P&amp;L_Details"/>
      <sheetName val="P&amp;L_Details DTL "/>
      <sheetName val="B Sheet DTL"/>
      <sheetName val="B Sheet"/>
      <sheetName val="CF Cumm DTL"/>
      <sheetName val="Cf DTL"/>
      <sheetName val="FA DTL"/>
      <sheetName val="DTL Debt "/>
      <sheetName val="DBN Debt"/>
      <sheetName val="cellelur DTL"/>
      <sheetName val="ESOS Shares exercised"/>
      <sheetName val="Fixed"/>
      <sheetName val="DBN C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row r="9">
          <cell r="A9" t="str">
            <v>FIXED  ASSETS</v>
          </cell>
        </row>
      </sheetData>
      <sheetData sheetId="17" refreshError="1">
        <row r="2">
          <cell r="B2" t="str">
            <v>Revise Budgets - 2005</v>
          </cell>
        </row>
        <row r="5">
          <cell r="B5" t="str">
            <v>FIXED  ASSETS</v>
          </cell>
          <cell r="C5">
            <v>11773586000</v>
          </cell>
          <cell r="D5">
            <v>12076037000</v>
          </cell>
          <cell r="E5">
            <v>12545126000</v>
          </cell>
          <cell r="F5">
            <v>12881755000</v>
          </cell>
          <cell r="G5">
            <v>12801138000</v>
          </cell>
          <cell r="H5">
            <v>13006512784.11845</v>
          </cell>
          <cell r="I5">
            <v>13768516487.991692</v>
          </cell>
          <cell r="J5">
            <v>16019281350.257198</v>
          </cell>
          <cell r="K5">
            <v>16856306927.809399</v>
          </cell>
          <cell r="L5">
            <v>17946345978.278297</v>
          </cell>
          <cell r="M5">
            <v>18899143795.920399</v>
          </cell>
        </row>
        <row r="6">
          <cell r="B6" t="str">
            <v>PRE-OPERATING EXPENSE</v>
          </cell>
          <cell r="C6">
            <v>0</v>
          </cell>
          <cell r="D6">
            <v>0</v>
          </cell>
          <cell r="E6">
            <v>0</v>
          </cell>
          <cell r="F6">
            <v>511951000</v>
          </cell>
          <cell r="G6">
            <v>511232000</v>
          </cell>
          <cell r="H6">
            <v>1392552615.817451</v>
          </cell>
          <cell r="I6">
            <v>2273873231.634902</v>
          </cell>
        </row>
        <row r="7">
          <cell r="B7" t="str">
            <v>WORK-IN -PROGRESS</v>
          </cell>
          <cell r="C7">
            <v>1740995000</v>
          </cell>
          <cell r="D7">
            <v>1797351000</v>
          </cell>
          <cell r="E7">
            <v>1554628000</v>
          </cell>
          <cell r="F7">
            <v>100000</v>
          </cell>
          <cell r="G7">
            <v>100000</v>
          </cell>
          <cell r="H7">
            <v>100000</v>
          </cell>
          <cell r="I7">
            <v>6732284183.4799995</v>
          </cell>
          <cell r="J7">
            <v>4942752024.5500002</v>
          </cell>
          <cell r="K7">
            <v>5464340347.2299995</v>
          </cell>
          <cell r="L7">
            <v>5790554260.1899996</v>
          </cell>
          <cell r="M7">
            <v>6118274606.21</v>
          </cell>
        </row>
        <row r="11">
          <cell r="B11" t="str">
            <v>CURRENT  ASSETS</v>
          </cell>
        </row>
        <row r="12">
          <cell r="B12" t="str">
            <v>Stocks</v>
          </cell>
          <cell r="C12">
            <v>198481000</v>
          </cell>
          <cell r="D12">
            <v>220159000</v>
          </cell>
          <cell r="E12">
            <v>237199000</v>
          </cell>
          <cell r="F12">
            <v>232351000</v>
          </cell>
          <cell r="G12">
            <v>271471000</v>
          </cell>
          <cell r="H12">
            <v>313557872.19398886</v>
          </cell>
          <cell r="I12">
            <v>314654469.59532708</v>
          </cell>
          <cell r="J12">
            <v>305868590.35538286</v>
          </cell>
          <cell r="K12">
            <v>307458369.44381475</v>
          </cell>
          <cell r="L12">
            <v>320089430.09154415</v>
          </cell>
          <cell r="M12">
            <v>342940269.28309554</v>
          </cell>
        </row>
        <row r="13">
          <cell r="B13" t="str">
            <v>Trade Debtors</v>
          </cell>
          <cell r="C13">
            <v>2004025000</v>
          </cell>
          <cell r="D13">
            <v>2102126000</v>
          </cell>
          <cell r="E13">
            <v>1929282000</v>
          </cell>
          <cell r="F13">
            <v>2087095000</v>
          </cell>
          <cell r="G13">
            <v>1901920000</v>
          </cell>
          <cell r="H13">
            <v>2494192969.7650728</v>
          </cell>
          <cell r="I13">
            <v>2494192971.7650728</v>
          </cell>
          <cell r="J13">
            <v>2507816628.9355521</v>
          </cell>
          <cell r="K13">
            <v>2524026965.6758747</v>
          </cell>
          <cell r="L13">
            <v>2656959290.7999687</v>
          </cell>
          <cell r="M13">
            <v>2734888490.1141534</v>
          </cell>
        </row>
        <row r="14">
          <cell r="B14" t="str">
            <v>Other  Debtors</v>
          </cell>
          <cell r="C14">
            <v>28959000</v>
          </cell>
          <cell r="D14">
            <v>28851000</v>
          </cell>
          <cell r="E14">
            <v>19986000</v>
          </cell>
          <cell r="F14">
            <v>21632000</v>
          </cell>
          <cell r="G14">
            <v>17804000</v>
          </cell>
          <cell r="H14">
            <v>50698320.425829671</v>
          </cell>
          <cell r="I14">
            <v>50698320.465653554</v>
          </cell>
          <cell r="J14">
            <v>50988403.441742569</v>
          </cell>
          <cell r="K14">
            <v>51318246.363568626</v>
          </cell>
          <cell r="L14">
            <v>53985609.831519015</v>
          </cell>
          <cell r="M14">
            <v>55545422.12027511</v>
          </cell>
        </row>
        <row r="15">
          <cell r="B15" t="str">
            <v>Deposits</v>
          </cell>
          <cell r="C15">
            <v>35572000</v>
          </cell>
          <cell r="D15">
            <v>40537000</v>
          </cell>
          <cell r="E15">
            <v>46993000</v>
          </cell>
          <cell r="F15">
            <v>48811000</v>
          </cell>
          <cell r="G15">
            <v>49446000</v>
          </cell>
          <cell r="H15">
            <v>43843551.505766705</v>
          </cell>
          <cell r="I15">
            <v>43843551.540206119</v>
          </cell>
          <cell r="J15">
            <v>44094413.260994494</v>
          </cell>
          <cell r="K15">
            <v>44379659.103665955</v>
          </cell>
          <cell r="L15">
            <v>46686376.300792307</v>
          </cell>
          <cell r="M15">
            <v>48035291.015264064</v>
          </cell>
        </row>
        <row r="16">
          <cell r="B16" t="str">
            <v>Advance &amp; Prepayments</v>
          </cell>
          <cell r="C16">
            <v>472344000</v>
          </cell>
          <cell r="D16">
            <v>471912000</v>
          </cell>
          <cell r="E16">
            <v>401760000</v>
          </cell>
          <cell r="F16">
            <v>394370000</v>
          </cell>
          <cell r="G16">
            <v>384618000</v>
          </cell>
          <cell r="H16">
            <v>615594208.46516991</v>
          </cell>
          <cell r="I16">
            <v>615594208.94872332</v>
          </cell>
          <cell r="J16">
            <v>619116483.42556691</v>
          </cell>
          <cell r="K16">
            <v>623121535.08554053</v>
          </cell>
          <cell r="L16">
            <v>655509462.12040281</v>
          </cell>
          <cell r="M16">
            <v>674449170.63906693</v>
          </cell>
        </row>
        <row r="17">
          <cell r="B17" t="str">
            <v>Cash &amp; Bank Balance</v>
          </cell>
          <cell r="C17">
            <v>3644566023</v>
          </cell>
          <cell r="D17">
            <v>3880205645.6499996</v>
          </cell>
          <cell r="E17">
            <v>1464137349.2699997</v>
          </cell>
          <cell r="F17">
            <v>1622873951.3199999</v>
          </cell>
          <cell r="G17">
            <v>1928074324.04</v>
          </cell>
          <cell r="H17">
            <v>1482624215.6862981</v>
          </cell>
          <cell r="I17">
            <v>1560037997.6051016</v>
          </cell>
          <cell r="J17">
            <v>2448507727.1487074</v>
          </cell>
          <cell r="K17">
            <v>2283898466.8044944</v>
          </cell>
          <cell r="L17">
            <v>2255735378.3993177</v>
          </cell>
          <cell r="M17">
            <v>2416534652.0915585</v>
          </cell>
        </row>
        <row r="18">
          <cell r="B18" t="str">
            <v>Amount due from intl. Business</v>
          </cell>
          <cell r="C18">
            <v>0</v>
          </cell>
          <cell r="D18">
            <v>0</v>
          </cell>
          <cell r="E18">
            <v>0</v>
          </cell>
          <cell r="F18">
            <v>0</v>
          </cell>
          <cell r="G18">
            <v>0</v>
          </cell>
          <cell r="H18">
            <v>0</v>
          </cell>
          <cell r="I18">
            <v>0</v>
          </cell>
          <cell r="J18">
            <v>0</v>
          </cell>
          <cell r="K18">
            <v>0</v>
          </cell>
          <cell r="L18">
            <v>0</v>
          </cell>
          <cell r="M18">
            <v>0</v>
          </cell>
        </row>
        <row r="19">
          <cell r="B19" t="str">
            <v>TOTAL CURRENT ASSETS</v>
          </cell>
          <cell r="C19">
            <v>6383947023</v>
          </cell>
          <cell r="D19">
            <v>6743790645.6499996</v>
          </cell>
          <cell r="E19">
            <v>4099357349.2699995</v>
          </cell>
          <cell r="F19">
            <v>4407132951.3199997</v>
          </cell>
          <cell r="G19">
            <v>4553333324.04</v>
          </cell>
          <cell r="H19">
            <v>5000511138.0421267</v>
          </cell>
          <cell r="I19">
            <v>5079021519.920084</v>
          </cell>
          <cell r="J19">
            <v>5976392246.5679464</v>
          </cell>
          <cell r="K19">
            <v>5834203242.4769592</v>
          </cell>
          <cell r="L19">
            <v>5988965547.5435448</v>
          </cell>
          <cell r="M19">
            <v>6272393295.2634134</v>
          </cell>
        </row>
        <row r="21">
          <cell r="B21" t="str">
            <v>CURRENT  LIABILITIES</v>
          </cell>
          <cell r="C21">
            <v>6384047023</v>
          </cell>
          <cell r="D21">
            <v>6743890645.6499996</v>
          </cell>
          <cell r="E21">
            <v>4099457349.2699995</v>
          </cell>
          <cell r="F21">
            <v>4407232951.3199997</v>
          </cell>
          <cell r="G21">
            <v>4553433324.04</v>
          </cell>
          <cell r="H21">
            <v>5000611138.0421267</v>
          </cell>
          <cell r="I21">
            <v>5079121519.920084</v>
          </cell>
          <cell r="J21">
            <v>5976492246.5679464</v>
          </cell>
          <cell r="K21">
            <v>5834303242.4769592</v>
          </cell>
          <cell r="L21">
            <v>5989065547.5435448</v>
          </cell>
          <cell r="M21">
            <v>6272493295.2634134</v>
          </cell>
        </row>
        <row r="22">
          <cell r="B22" t="str">
            <v>Trade  Creditors</v>
          </cell>
          <cell r="C22">
            <v>1873471000</v>
          </cell>
          <cell r="D22">
            <v>2202446000</v>
          </cell>
          <cell r="E22">
            <v>2191929000</v>
          </cell>
          <cell r="F22">
            <v>1481236000</v>
          </cell>
          <cell r="G22">
            <v>1170219000</v>
          </cell>
          <cell r="H22">
            <v>1090636077.1964831</v>
          </cell>
          <cell r="I22">
            <v>1094450329.0272243</v>
          </cell>
          <cell r="J22">
            <v>1063890749.0622013</v>
          </cell>
          <cell r="K22">
            <v>1069420415.4567471</v>
          </cell>
          <cell r="L22">
            <v>1113354539.4488492</v>
          </cell>
          <cell r="M22">
            <v>1192835719.2455499</v>
          </cell>
        </row>
        <row r="23">
          <cell r="B23" t="str">
            <v>Customer Deposits</v>
          </cell>
          <cell r="C23">
            <v>810916000</v>
          </cell>
          <cell r="D23">
            <v>831987000</v>
          </cell>
          <cell r="E23">
            <v>858099000</v>
          </cell>
          <cell r="F23">
            <v>899588000</v>
          </cell>
          <cell r="G23">
            <v>887628000</v>
          </cell>
          <cell r="H23">
            <v>1171214058.3877647</v>
          </cell>
          <cell r="I23">
            <v>1171214059.3077614</v>
          </cell>
          <cell r="J23">
            <v>1177915450.139662</v>
          </cell>
          <cell r="K23">
            <v>1185535360.6979918</v>
          </cell>
          <cell r="L23">
            <v>1247155816.0948102</v>
          </cell>
          <cell r="M23">
            <v>1283190029.1750996</v>
          </cell>
        </row>
        <row r="24">
          <cell r="B24" t="str">
            <v>Other Creditors &amp; Accrual</v>
          </cell>
          <cell r="C24">
            <v>987772000</v>
          </cell>
          <cell r="D24">
            <v>840107000</v>
          </cell>
          <cell r="E24">
            <v>800007000</v>
          </cell>
          <cell r="F24">
            <v>792538000</v>
          </cell>
          <cell r="G24">
            <v>730752000</v>
          </cell>
          <cell r="H24">
            <v>2396338140.5625796</v>
          </cell>
          <cell r="I24">
            <v>2294214927.5473557</v>
          </cell>
          <cell r="J24">
            <v>1579509266.3094285</v>
          </cell>
          <cell r="K24">
            <v>1492156812.4865887</v>
          </cell>
          <cell r="L24">
            <v>1558846758.9859333</v>
          </cell>
          <cell r="M24">
            <v>1597871007.3661799</v>
          </cell>
        </row>
        <row r="25">
          <cell r="B25" t="str">
            <v>Amount Due to TMI Lanka</v>
          </cell>
          <cell r="C25">
            <v>0</v>
          </cell>
          <cell r="D25">
            <v>0</v>
          </cell>
          <cell r="E25">
            <v>0</v>
          </cell>
          <cell r="F25">
            <v>0</v>
          </cell>
          <cell r="G25">
            <v>0</v>
          </cell>
          <cell r="H25">
            <v>0</v>
          </cell>
          <cell r="I25">
            <v>0</v>
          </cell>
          <cell r="J25">
            <v>0</v>
          </cell>
          <cell r="K25">
            <v>0</v>
          </cell>
          <cell r="L25">
            <v>0</v>
          </cell>
          <cell r="M25">
            <v>0</v>
          </cell>
        </row>
        <row r="26">
          <cell r="B26" t="str">
            <v>Amounts  Due to TM Int'l Bhd</v>
          </cell>
          <cell r="C26">
            <v>0</v>
          </cell>
          <cell r="D26">
            <v>0</v>
          </cell>
          <cell r="E26">
            <v>0</v>
          </cell>
          <cell r="F26">
            <v>0</v>
          </cell>
          <cell r="G26">
            <v>0</v>
          </cell>
          <cell r="H26">
            <v>0</v>
          </cell>
          <cell r="I26">
            <v>0</v>
          </cell>
          <cell r="J26">
            <v>0</v>
          </cell>
          <cell r="K26">
            <v>0</v>
          </cell>
          <cell r="L26">
            <v>0</v>
          </cell>
          <cell r="M26">
            <v>0</v>
          </cell>
        </row>
        <row r="27">
          <cell r="B27" t="str">
            <v>Amount Due to TM Berhads</v>
          </cell>
          <cell r="C27">
            <v>0</v>
          </cell>
          <cell r="D27">
            <v>0</v>
          </cell>
          <cell r="E27">
            <v>0</v>
          </cell>
          <cell r="F27">
            <v>0</v>
          </cell>
          <cell r="G27">
            <v>0</v>
          </cell>
          <cell r="H27">
            <v>0</v>
          </cell>
          <cell r="I27">
            <v>0</v>
          </cell>
          <cell r="J27">
            <v>0</v>
          </cell>
          <cell r="K27">
            <v>0</v>
          </cell>
          <cell r="L27">
            <v>0</v>
          </cell>
          <cell r="M27">
            <v>0</v>
          </cell>
        </row>
        <row r="28">
          <cell r="B28" t="str">
            <v>Amount due to Internet business</v>
          </cell>
          <cell r="C28">
            <v>0</v>
          </cell>
          <cell r="D28">
            <v>0</v>
          </cell>
          <cell r="E28">
            <v>0</v>
          </cell>
          <cell r="F28">
            <v>0</v>
          </cell>
          <cell r="G28">
            <v>0</v>
          </cell>
          <cell r="H28">
            <v>0</v>
          </cell>
          <cell r="I28">
            <v>0</v>
          </cell>
          <cell r="J28">
            <v>0</v>
          </cell>
          <cell r="K28">
            <v>0</v>
          </cell>
          <cell r="L28">
            <v>0</v>
          </cell>
          <cell r="M28">
            <v>0</v>
          </cell>
        </row>
        <row r="29">
          <cell r="B29" t="str">
            <v>Dividend payable</v>
          </cell>
          <cell r="C29">
            <v>0</v>
          </cell>
          <cell r="D29">
            <v>0</v>
          </cell>
          <cell r="E29">
            <v>0</v>
          </cell>
          <cell r="F29">
            <v>0</v>
          </cell>
          <cell r="G29">
            <v>0</v>
          </cell>
          <cell r="H29">
            <v>0</v>
          </cell>
          <cell r="I29">
            <v>0</v>
          </cell>
          <cell r="J29">
            <v>0</v>
          </cell>
          <cell r="K29">
            <v>0</v>
          </cell>
          <cell r="L29">
            <v>0</v>
          </cell>
          <cell r="M29">
            <v>0</v>
          </cell>
        </row>
        <row r="30">
          <cell r="B30" t="str">
            <v>TOTAL CURRENT LIABILITIES</v>
          </cell>
          <cell r="C30">
            <v>3672159000</v>
          </cell>
          <cell r="D30">
            <v>3874540000</v>
          </cell>
          <cell r="E30">
            <v>3850035000</v>
          </cell>
          <cell r="F30">
            <v>3173362000</v>
          </cell>
          <cell r="G30">
            <v>2788599000</v>
          </cell>
          <cell r="H30">
            <v>4658188276.1468277</v>
          </cell>
          <cell r="I30">
            <v>4559879315.8823414</v>
          </cell>
          <cell r="J30">
            <v>3821315465.5112915</v>
          </cell>
          <cell r="K30">
            <v>3747112588.6413279</v>
          </cell>
          <cell r="L30">
            <v>3919357114.5295925</v>
          </cell>
          <cell r="M30">
            <v>4073896755.7868295</v>
          </cell>
        </row>
        <row r="31">
          <cell r="B31" t="str">
            <v>TOTAL NET ASSETS</v>
          </cell>
          <cell r="C31">
            <v>16226369023</v>
          </cell>
          <cell r="D31">
            <v>16742638645.650002</v>
          </cell>
          <cell r="E31">
            <v>14349076349.27</v>
          </cell>
          <cell r="F31">
            <v>15462143951.32</v>
          </cell>
          <cell r="G31">
            <v>16049057324.040001</v>
          </cell>
          <cell r="H31">
            <v>20354394082.352848</v>
          </cell>
          <cell r="I31">
            <v>23293816107.144051</v>
          </cell>
          <cell r="J31">
            <v>26977110155.868126</v>
          </cell>
          <cell r="K31">
            <v>28267737928.870384</v>
          </cell>
          <cell r="L31">
            <v>29666508671.479744</v>
          </cell>
          <cell r="M31">
            <v>31075914941.612888</v>
          </cell>
        </row>
        <row r="32">
          <cell r="B32" t="str">
            <v>EQUITY</v>
          </cell>
          <cell r="C32">
            <v>0</v>
          </cell>
          <cell r="D32">
            <v>0</v>
          </cell>
          <cell r="E32">
            <v>0</v>
          </cell>
          <cell r="F32">
            <v>0</v>
          </cell>
          <cell r="G32">
            <v>0</v>
          </cell>
          <cell r="H32">
            <v>0</v>
          </cell>
          <cell r="I32">
            <v>0</v>
          </cell>
          <cell r="J32">
            <v>0</v>
          </cell>
          <cell r="K32">
            <v>0</v>
          </cell>
          <cell r="L32">
            <v>0</v>
          </cell>
          <cell r="M32">
            <v>0</v>
          </cell>
        </row>
        <row r="33">
          <cell r="B33" t="str">
            <v xml:space="preserve">Authorized  Sharecapital </v>
          </cell>
          <cell r="C33">
            <v>6000000000</v>
          </cell>
          <cell r="D33">
            <v>6000000000</v>
          </cell>
          <cell r="E33">
            <v>6000000000</v>
          </cell>
          <cell r="F33">
            <v>6000000000</v>
          </cell>
          <cell r="G33">
            <v>10000000000</v>
          </cell>
          <cell r="H33">
            <v>10000000000</v>
          </cell>
          <cell r="I33">
            <v>10000000000</v>
          </cell>
          <cell r="J33">
            <v>10000000000</v>
          </cell>
          <cell r="K33">
            <v>10000000000</v>
          </cell>
          <cell r="L33">
            <v>10000000000</v>
          </cell>
          <cell r="M33">
            <v>10000000000</v>
          </cell>
        </row>
        <row r="34">
          <cell r="B34" t="str">
            <v xml:space="preserve">                   - Ordinary Shares</v>
          </cell>
          <cell r="C34">
            <v>370000000</v>
          </cell>
          <cell r="D34">
            <v>370000000</v>
          </cell>
          <cell r="E34">
            <v>370000000</v>
          </cell>
          <cell r="F34">
            <v>370000000</v>
          </cell>
          <cell r="G34">
            <v>6913468140</v>
          </cell>
          <cell r="H34">
            <v>6913468140</v>
          </cell>
          <cell r="I34">
            <v>6913468140</v>
          </cell>
          <cell r="J34">
            <v>6913468140</v>
          </cell>
          <cell r="K34">
            <v>6913468140</v>
          </cell>
          <cell r="L34">
            <v>6913468140</v>
          </cell>
          <cell r="M34">
            <v>6913468140</v>
          </cell>
        </row>
        <row r="35">
          <cell r="B35" t="str">
            <v xml:space="preserve">                   - Preference Shares</v>
          </cell>
          <cell r="C35">
            <v>1268978760</v>
          </cell>
          <cell r="D35">
            <v>1268978760</v>
          </cell>
          <cell r="E35">
            <v>1268978760</v>
          </cell>
          <cell r="F35">
            <v>1268978760</v>
          </cell>
          <cell r="G35">
            <v>0</v>
          </cell>
          <cell r="H35">
            <v>0</v>
          </cell>
          <cell r="I35">
            <v>0</v>
          </cell>
          <cell r="J35">
            <v>0</v>
          </cell>
          <cell r="K35">
            <v>0</v>
          </cell>
          <cell r="L35">
            <v>0</v>
          </cell>
          <cell r="M35">
            <v>0</v>
          </cell>
        </row>
        <row r="36">
          <cell r="B36" t="str">
            <v xml:space="preserve">    - Share Premium</v>
          </cell>
          <cell r="C36">
            <v>0</v>
          </cell>
          <cell r="D36">
            <v>0</v>
          </cell>
          <cell r="E36">
            <v>0</v>
          </cell>
          <cell r="F36">
            <v>0</v>
          </cell>
          <cell r="G36">
            <v>0</v>
          </cell>
          <cell r="H36">
            <v>0</v>
          </cell>
          <cell r="I36">
            <v>0</v>
          </cell>
          <cell r="J36">
            <v>0</v>
          </cell>
          <cell r="K36">
            <v>0</v>
          </cell>
          <cell r="L36">
            <v>0</v>
          </cell>
          <cell r="M36">
            <v>0</v>
          </cell>
        </row>
        <row r="37">
          <cell r="B37" t="str">
            <v xml:space="preserve">                   -Minority Interest</v>
          </cell>
          <cell r="C37">
            <v>0</v>
          </cell>
          <cell r="D37">
            <v>0</v>
          </cell>
          <cell r="E37">
            <v>0</v>
          </cell>
          <cell r="F37">
            <v>0</v>
          </cell>
          <cell r="G37">
            <v>0</v>
          </cell>
          <cell r="H37">
            <v>0</v>
          </cell>
          <cell r="I37">
            <v>0</v>
          </cell>
          <cell r="J37">
            <v>290073982</v>
          </cell>
          <cell r="K37">
            <v>290073982</v>
          </cell>
          <cell r="L37">
            <v>0</v>
          </cell>
          <cell r="M37">
            <v>0</v>
          </cell>
        </row>
        <row r="38">
          <cell r="B38" t="str">
            <v>Share Premium Reserve</v>
          </cell>
          <cell r="C38">
            <v>0</v>
          </cell>
          <cell r="D38">
            <v>0</v>
          </cell>
          <cell r="E38">
            <v>0</v>
          </cell>
          <cell r="F38">
            <v>0</v>
          </cell>
          <cell r="G38">
            <v>0</v>
          </cell>
          <cell r="H38">
            <v>0</v>
          </cell>
          <cell r="I38">
            <v>0</v>
          </cell>
          <cell r="J38">
            <v>2030517874</v>
          </cell>
          <cell r="K38">
            <v>2030517874</v>
          </cell>
          <cell r="L38">
            <v>0</v>
          </cell>
          <cell r="M38">
            <v>0</v>
          </cell>
        </row>
        <row r="39">
          <cell r="B39" t="str">
            <v>Revaluation Reverse</v>
          </cell>
          <cell r="C39">
            <v>5117131</v>
          </cell>
          <cell r="D39">
            <v>5117131</v>
          </cell>
          <cell r="E39">
            <v>4896131</v>
          </cell>
          <cell r="F39">
            <v>4896131</v>
          </cell>
          <cell r="G39">
            <v>4896131</v>
          </cell>
          <cell r="H39">
            <v>5117131</v>
          </cell>
          <cell r="I39">
            <v>5117131</v>
          </cell>
          <cell r="J39">
            <v>5117131</v>
          </cell>
          <cell r="K39">
            <v>5117131</v>
          </cell>
          <cell r="L39">
            <v>5117131</v>
          </cell>
          <cell r="M39">
            <v>5117131</v>
          </cell>
        </row>
        <row r="40">
          <cell r="B40" t="str">
            <v>Profit / (Loss) B/F</v>
          </cell>
          <cell r="C40">
            <v>7068060000</v>
          </cell>
          <cell r="D40">
            <v>7068060000</v>
          </cell>
          <cell r="E40">
            <v>4209345000</v>
          </cell>
          <cell r="F40">
            <v>4209345000</v>
          </cell>
          <cell r="G40">
            <v>-380</v>
          </cell>
          <cell r="H40">
            <v>-380</v>
          </cell>
          <cell r="I40">
            <v>-380</v>
          </cell>
          <cell r="J40">
            <v>-380</v>
          </cell>
          <cell r="K40">
            <v>-380</v>
          </cell>
          <cell r="L40">
            <v>-380</v>
          </cell>
          <cell r="M40">
            <v>-380</v>
          </cell>
        </row>
        <row r="41">
          <cell r="B41" t="str">
            <v>Retained Earnings</v>
          </cell>
          <cell r="C41">
            <v>0</v>
          </cell>
          <cell r="D41">
            <v>0</v>
          </cell>
          <cell r="E41">
            <v>0</v>
          </cell>
          <cell r="F41">
            <v>0</v>
          </cell>
          <cell r="G41">
            <v>0</v>
          </cell>
          <cell r="H41">
            <v>0</v>
          </cell>
          <cell r="I41">
            <v>0</v>
          </cell>
          <cell r="J41">
            <v>0</v>
          </cell>
          <cell r="K41">
            <v>0</v>
          </cell>
          <cell r="L41">
            <v>0</v>
          </cell>
          <cell r="M41">
            <v>0</v>
          </cell>
        </row>
        <row r="42">
          <cell r="B42" t="str">
            <v>Profit / (Loss) for the Period</v>
          </cell>
          <cell r="C42">
            <v>667618359.85757291</v>
          </cell>
          <cell r="D42">
            <v>1187975793.3969798</v>
          </cell>
          <cell r="E42">
            <v>1721817694.3769622</v>
          </cell>
          <cell r="F42">
            <v>2325354244.5964961</v>
          </cell>
          <cell r="G42">
            <v>2807228917.6942959</v>
          </cell>
          <cell r="H42">
            <v>3210837727.1635237</v>
          </cell>
          <cell r="I42">
            <v>3612961985.8659639</v>
          </cell>
          <cell r="J42">
            <v>4089181855.0281162</v>
          </cell>
          <cell r="K42">
            <v>4568245782.6455574</v>
          </cell>
          <cell r="L42">
            <v>5087150907.4169455</v>
          </cell>
          <cell r="M42">
            <v>5607133930.8270054</v>
          </cell>
        </row>
        <row r="43">
          <cell r="B43" t="str">
            <v>TOTAL EQUITY</v>
          </cell>
          <cell r="C43">
            <v>9379774250.8575726</v>
          </cell>
          <cell r="D43">
            <v>9900131684.3969803</v>
          </cell>
          <cell r="E43">
            <v>7575037585.3769627</v>
          </cell>
          <cell r="F43">
            <v>8178574135.5964966</v>
          </cell>
          <cell r="G43">
            <v>9725592808.6942959</v>
          </cell>
          <cell r="H43">
            <v>10129422618.163525</v>
          </cell>
          <cell r="I43">
            <v>10531546876.865963</v>
          </cell>
          <cell r="J43">
            <v>13328358602.028116</v>
          </cell>
          <cell r="K43">
            <v>13807422529.645557</v>
          </cell>
          <cell r="L43">
            <v>14326327654.416946</v>
          </cell>
          <cell r="M43">
            <v>14846310677.827005</v>
          </cell>
        </row>
        <row r="44">
          <cell r="B44" t="str">
            <v>LONG TERM LIABILTIES</v>
          </cell>
          <cell r="C44">
            <v>0</v>
          </cell>
          <cell r="D44">
            <v>0</v>
          </cell>
          <cell r="E44">
            <v>0</v>
          </cell>
          <cell r="F44">
            <v>0</v>
          </cell>
          <cell r="G44">
            <v>0</v>
          </cell>
          <cell r="H44">
            <v>0</v>
          </cell>
          <cell r="I44">
            <v>0</v>
          </cell>
          <cell r="J44">
            <v>0</v>
          </cell>
          <cell r="K44">
            <v>0</v>
          </cell>
          <cell r="L44">
            <v>0</v>
          </cell>
          <cell r="M44">
            <v>0</v>
          </cell>
        </row>
        <row r="45">
          <cell r="B45" t="str">
            <v>Bank Loan</v>
          </cell>
          <cell r="C45">
            <v>3356251000</v>
          </cell>
          <cell r="D45">
            <v>3356099000</v>
          </cell>
          <cell r="E45">
            <v>3290151000</v>
          </cell>
          <cell r="F45">
            <v>3290151000</v>
          </cell>
          <cell r="G45">
            <v>3290557000</v>
          </cell>
          <cell r="H45">
            <v>6326493101.5517235</v>
          </cell>
          <cell r="I45">
            <v>7983993101.5517235</v>
          </cell>
          <cell r="J45">
            <v>7990655170.5172405</v>
          </cell>
          <cell r="K45">
            <v>7922397929.1379299</v>
          </cell>
          <cell r="L45">
            <v>7922397929.1379299</v>
          </cell>
          <cell r="M45">
            <v>7931956549.8275852</v>
          </cell>
        </row>
        <row r="46">
          <cell r="B46" t="str">
            <v>Vendor Finance</v>
          </cell>
          <cell r="C46">
            <v>0</v>
          </cell>
          <cell r="D46">
            <v>0</v>
          </cell>
          <cell r="E46">
            <v>0</v>
          </cell>
          <cell r="F46">
            <v>511951000</v>
          </cell>
          <cell r="G46">
            <v>511232000</v>
          </cell>
          <cell r="H46">
            <v>1392552615.817451</v>
          </cell>
          <cell r="I46">
            <v>2273873231.634902</v>
          </cell>
          <cell r="J46">
            <v>1755193847.4523501</v>
          </cell>
          <cell r="K46">
            <v>2636514463.2698002</v>
          </cell>
          <cell r="L46">
            <v>3517835079.0872498</v>
          </cell>
          <cell r="M46">
            <v>4399155694.9047098</v>
          </cell>
        </row>
        <row r="47">
          <cell r="B47" t="str">
            <v>Subscription in Advance</v>
          </cell>
          <cell r="C47">
            <v>3414190000</v>
          </cell>
          <cell r="D47">
            <v>3414190000</v>
          </cell>
          <cell r="E47">
            <v>3414190000</v>
          </cell>
          <cell r="F47">
            <v>3414190000</v>
          </cell>
          <cell r="G47">
            <v>2460000000</v>
          </cell>
          <cell r="H47">
            <v>2460000000</v>
          </cell>
          <cell r="I47">
            <v>2460000000</v>
          </cell>
        </row>
        <row r="48">
          <cell r="B48" t="str">
            <v>Shareholders loan</v>
          </cell>
          <cell r="C48">
            <v>24900000</v>
          </cell>
          <cell r="D48">
            <v>24888000</v>
          </cell>
          <cell r="E48">
            <v>24950000</v>
          </cell>
          <cell r="F48">
            <v>24950000</v>
          </cell>
          <cell r="G48">
            <v>21769000</v>
          </cell>
          <cell r="H48">
            <v>0</v>
          </cell>
          <cell r="I48">
            <v>0</v>
          </cell>
          <cell r="J48">
            <v>0</v>
          </cell>
          <cell r="K48">
            <v>0</v>
          </cell>
          <cell r="L48">
            <v>0</v>
          </cell>
          <cell r="M48">
            <v>0</v>
          </cell>
        </row>
      </sheetData>
      <sheetData sheetId="18" refreshError="1">
        <row r="2">
          <cell r="A2" t="str">
            <v>Revised Budgets - 2005</v>
          </cell>
        </row>
        <row r="6">
          <cell r="A6" t="str">
            <v>REVENUE</v>
          </cell>
          <cell r="B6">
            <v>1298540729</v>
          </cell>
          <cell r="C6">
            <v>1143277527</v>
          </cell>
          <cell r="D6">
            <v>1257690608</v>
          </cell>
          <cell r="E6">
            <v>1341636379</v>
          </cell>
          <cell r="F6">
            <v>1370887548</v>
          </cell>
          <cell r="G6">
            <v>1273063213.0722437</v>
          </cell>
          <cell r="H6">
            <v>1273063214.0722437</v>
          </cell>
          <cell r="I6">
            <v>1280347360</v>
          </cell>
          <cell r="J6">
            <v>1288629900.4799528</v>
          </cell>
          <cell r="K6">
            <v>1355608890.6796045</v>
          </cell>
          <cell r="L6">
            <v>1394776650.6257844</v>
          </cell>
          <cell r="M6">
            <v>1426817152.5138786</v>
          </cell>
        </row>
        <row r="7">
          <cell r="A7" t="str">
            <v>Less - Turnover Tax</v>
          </cell>
          <cell r="B7">
            <v>-638451.92000000004</v>
          </cell>
          <cell r="C7">
            <v>-472495.78</v>
          </cell>
          <cell r="D7">
            <v>-611180.6</v>
          </cell>
          <cell r="E7">
            <v>-643197.17000000004</v>
          </cell>
          <cell r="F7">
            <v>-638862.99</v>
          </cell>
          <cell r="G7">
            <v>-126840.86374365636</v>
          </cell>
          <cell r="H7">
            <v>-126840.86374365636</v>
          </cell>
          <cell r="I7">
            <v>-98529</v>
          </cell>
          <cell r="J7">
            <v>-112217.13045978473</v>
          </cell>
          <cell r="K7">
            <v>-112553.11484436128</v>
          </cell>
          <cell r="L7">
            <v>-112889.09922894524</v>
          </cell>
          <cell r="M7">
            <v>-113225.0836135289</v>
          </cell>
        </row>
        <row r="8">
          <cell r="B8">
            <v>1297902277.0799999</v>
          </cell>
          <cell r="C8">
            <v>1142805031.22</v>
          </cell>
          <cell r="D8">
            <v>1257079427.4000001</v>
          </cell>
          <cell r="E8">
            <v>1340993181.8299999</v>
          </cell>
          <cell r="F8">
            <v>1370248685.01</v>
          </cell>
          <cell r="G8">
            <v>1272936372.2085001</v>
          </cell>
          <cell r="H8">
            <v>1272936373.2085001</v>
          </cell>
          <cell r="I8">
            <v>1280248831</v>
          </cell>
          <cell r="J8">
            <v>1288517683.349493</v>
          </cell>
          <cell r="K8">
            <v>1355496337.5647602</v>
          </cell>
          <cell r="L8">
            <v>1394663761.5265555</v>
          </cell>
          <cell r="M8">
            <v>1426703927.4302649</v>
          </cell>
        </row>
        <row r="9">
          <cell r="A9" t="str">
            <v xml:space="preserve">        -  National Security Levy</v>
          </cell>
          <cell r="B9">
            <v>0</v>
          </cell>
          <cell r="C9">
            <v>0</v>
          </cell>
          <cell r="D9">
            <v>0</v>
          </cell>
          <cell r="E9">
            <v>0</v>
          </cell>
          <cell r="F9">
            <v>0</v>
          </cell>
          <cell r="G9">
            <v>0</v>
          </cell>
          <cell r="H9">
            <v>0</v>
          </cell>
          <cell r="I9">
            <v>0</v>
          </cell>
          <cell r="J9">
            <v>0</v>
          </cell>
          <cell r="K9">
            <v>0</v>
          </cell>
          <cell r="L9">
            <v>0</v>
          </cell>
          <cell r="M9">
            <v>0</v>
          </cell>
        </row>
        <row r="10">
          <cell r="A10" t="str">
            <v>Less - Provision For Bad Debts</v>
          </cell>
          <cell r="B10">
            <v>-16154173</v>
          </cell>
          <cell r="C10">
            <v>-29114411</v>
          </cell>
          <cell r="D10">
            <v>-29114411</v>
          </cell>
          <cell r="E10">
            <v>-57961305</v>
          </cell>
          <cell r="F10">
            <v>-23867105</v>
          </cell>
          <cell r="G10">
            <v>-25839887.325963527</v>
          </cell>
          <cell r="H10">
            <v>-25839887.325963527</v>
          </cell>
          <cell r="I10">
            <v>-26340517</v>
          </cell>
          <cell r="J10">
            <v>-26504200.511555739</v>
          </cell>
          <cell r="K10">
            <v>-27016692.164775755</v>
          </cell>
          <cell r="L10">
            <v>-27219516.469478946</v>
          </cell>
          <cell r="M10">
            <v>-26522439.290070537</v>
          </cell>
        </row>
        <row r="11">
          <cell r="B11">
            <v>1281748104.0799999</v>
          </cell>
          <cell r="C11">
            <v>1113690620.22</v>
          </cell>
          <cell r="D11">
            <v>1227965016.4000001</v>
          </cell>
          <cell r="E11">
            <v>1283031876.8299999</v>
          </cell>
          <cell r="F11">
            <v>1346381580.01</v>
          </cell>
          <cell r="G11">
            <v>1247096484.8825366</v>
          </cell>
          <cell r="H11">
            <v>1247096485.8825366</v>
          </cell>
          <cell r="I11">
            <v>1253908314</v>
          </cell>
          <cell r="J11">
            <v>1262013482.8379374</v>
          </cell>
          <cell r="K11">
            <v>1328479645.3999844</v>
          </cell>
          <cell r="L11">
            <v>1367444245.0570767</v>
          </cell>
          <cell r="M11">
            <v>1400181488.1401944</v>
          </cell>
        </row>
        <row r="12">
          <cell r="A12" t="str">
            <v>DIRECT COST</v>
          </cell>
          <cell r="B12">
            <v>384466775.68326789</v>
          </cell>
          <cell r="C12">
            <v>328102817</v>
          </cell>
          <cell r="D12">
            <v>472589108</v>
          </cell>
          <cell r="E12">
            <v>406505689</v>
          </cell>
          <cell r="F12">
            <v>442274109</v>
          </cell>
          <cell r="G12">
            <v>408988528.94868112</v>
          </cell>
          <cell r="H12">
            <v>410418873.3852092</v>
          </cell>
          <cell r="I12">
            <v>398959030.89832544</v>
          </cell>
          <cell r="J12">
            <v>401032655.79628015</v>
          </cell>
          <cell r="K12">
            <v>417507952.29331845</v>
          </cell>
          <cell r="L12">
            <v>447313394.71708119</v>
          </cell>
          <cell r="M12">
            <v>459159250.1436289</v>
          </cell>
        </row>
        <row r="13">
          <cell r="B13">
            <v>897281328.39673209</v>
          </cell>
          <cell r="C13">
            <v>785587803.22000003</v>
          </cell>
          <cell r="D13">
            <v>755375908.4000001</v>
          </cell>
          <cell r="E13">
            <v>876526187.82999992</v>
          </cell>
          <cell r="F13">
            <v>904107471.00999999</v>
          </cell>
          <cell r="G13">
            <v>838107955.93385553</v>
          </cell>
          <cell r="H13">
            <v>836677612.49732745</v>
          </cell>
          <cell r="I13">
            <v>854949283.10167456</v>
          </cell>
          <cell r="J13">
            <v>860980827.04165721</v>
          </cell>
          <cell r="K13">
            <v>910971693.10666585</v>
          </cell>
          <cell r="L13">
            <v>920130850.3399955</v>
          </cell>
          <cell r="M13">
            <v>941022237.99656558</v>
          </cell>
        </row>
        <row r="14">
          <cell r="A14" t="str">
            <v>Manpower</v>
          </cell>
          <cell r="B14">
            <v>57247000</v>
          </cell>
          <cell r="C14">
            <v>56241000</v>
          </cell>
          <cell r="D14">
            <v>52690000</v>
          </cell>
          <cell r="E14">
            <v>59274000</v>
          </cell>
          <cell r="F14">
            <v>60632000</v>
          </cell>
          <cell r="G14">
            <v>80529128.368466541</v>
          </cell>
          <cell r="H14">
            <v>80529128.43015179</v>
          </cell>
          <cell r="I14">
            <v>80978453.268926516</v>
          </cell>
          <cell r="J14">
            <v>81489362.184399128</v>
          </cell>
          <cell r="K14">
            <v>85620972.825907141</v>
          </cell>
          <cell r="L14">
            <v>81733228.502395302</v>
          </cell>
          <cell r="M14">
            <v>90028078.181841478</v>
          </cell>
        </row>
        <row r="15">
          <cell r="A15" t="str">
            <v>Materials</v>
          </cell>
          <cell r="B15">
            <v>5761000</v>
          </cell>
          <cell r="C15">
            <v>4379000</v>
          </cell>
          <cell r="D15">
            <v>5160000</v>
          </cell>
          <cell r="E15">
            <v>3930000</v>
          </cell>
          <cell r="F15">
            <v>8208000</v>
          </cell>
          <cell r="G15">
            <v>5840133.7974988539</v>
          </cell>
          <cell r="H15">
            <v>5840133.8020863188</v>
          </cell>
          <cell r="I15">
            <v>5873550</v>
          </cell>
          <cell r="J15">
            <v>5911545.4417215064</v>
          </cell>
          <cell r="K15">
            <v>6218809.2604939789</v>
          </cell>
          <cell r="L15">
            <v>6398490.0149806179</v>
          </cell>
          <cell r="M15">
            <v>6545474.717738553</v>
          </cell>
        </row>
        <row r="16">
          <cell r="A16" t="str">
            <v>Incidental</v>
          </cell>
          <cell r="B16">
            <v>54956000</v>
          </cell>
          <cell r="C16">
            <v>65103005</v>
          </cell>
          <cell r="D16">
            <v>71198004</v>
          </cell>
          <cell r="E16">
            <v>65568005</v>
          </cell>
          <cell r="F16">
            <v>94795004</v>
          </cell>
          <cell r="G16">
            <v>162016661.42595807</v>
          </cell>
          <cell r="H16">
            <v>152023265.83779821</v>
          </cell>
          <cell r="I16">
            <v>87474302.101073489</v>
          </cell>
          <cell r="J16">
            <v>87990327.294433981</v>
          </cell>
          <cell r="K16">
            <v>92133547.508366168</v>
          </cell>
          <cell r="L16">
            <v>94557077.105243802</v>
          </cell>
          <cell r="M16">
            <v>97272572.780113831</v>
          </cell>
        </row>
        <row r="17">
          <cell r="A17" t="str">
            <v>Sundry Income</v>
          </cell>
          <cell r="B17">
            <v>-899058.4</v>
          </cell>
          <cell r="C17">
            <v>-2557946.4300000002</v>
          </cell>
          <cell r="D17">
            <v>-2494923.61</v>
          </cell>
          <cell r="E17">
            <v>-2937024.56</v>
          </cell>
          <cell r="F17">
            <v>-10500133.98</v>
          </cell>
          <cell r="G17">
            <v>-3706532.0360065233</v>
          </cell>
          <cell r="H17">
            <v>-3706532.03891803</v>
          </cell>
          <cell r="I17">
            <v>-3727740</v>
          </cell>
          <cell r="J17">
            <v>-3751854.5502216117</v>
          </cell>
          <cell r="K17">
            <v>-3946864.3269280321</v>
          </cell>
          <cell r="L17">
            <v>-4060901.5212546038</v>
          </cell>
          <cell r="M17">
            <v>-4154187.6562072826</v>
          </cell>
        </row>
        <row r="18">
          <cell r="B18">
            <v>117064941.59999999</v>
          </cell>
          <cell r="C18">
            <v>123165058.56999999</v>
          </cell>
          <cell r="D18">
            <v>126553080.39</v>
          </cell>
          <cell r="E18">
            <v>125834980.44</v>
          </cell>
          <cell r="F18">
            <v>153134870.02000001</v>
          </cell>
          <cell r="G18">
            <v>244679391.55591697</v>
          </cell>
          <cell r="H18">
            <v>234685996.0311183</v>
          </cell>
          <cell r="I18">
            <v>170598565.37</v>
          </cell>
          <cell r="J18">
            <v>171639380.37033299</v>
          </cell>
          <cell r="K18">
            <v>180026465.26783925</v>
          </cell>
          <cell r="L18">
            <v>178627894.10136512</v>
          </cell>
          <cell r="M18">
            <v>189691938.02348658</v>
          </cell>
        </row>
        <row r="19">
          <cell r="B19">
            <v>780216386.79673207</v>
          </cell>
          <cell r="C19">
            <v>662422744.6500001</v>
          </cell>
          <cell r="D19">
            <v>628822828.01000011</v>
          </cell>
          <cell r="E19">
            <v>750691207.38999987</v>
          </cell>
          <cell r="F19">
            <v>750972600.99000001</v>
          </cell>
          <cell r="G19">
            <v>593428564.37793851</v>
          </cell>
          <cell r="H19">
            <v>601991616.46620917</v>
          </cell>
          <cell r="I19">
            <v>684350717.73167455</v>
          </cell>
          <cell r="J19">
            <v>689341446.67132425</v>
          </cell>
          <cell r="K19">
            <v>730945227.83882666</v>
          </cell>
          <cell r="L19">
            <v>741502956.23863041</v>
          </cell>
          <cell r="M19">
            <v>751330299.97307897</v>
          </cell>
        </row>
        <row r="20">
          <cell r="A20" t="str">
            <v>LESS- Interest  Expenses</v>
          </cell>
          <cell r="B20">
            <v>-14794729.220000001</v>
          </cell>
          <cell r="C20">
            <v>-10951608.300000003</v>
          </cell>
          <cell r="D20">
            <v>-26596334.349999994</v>
          </cell>
          <cell r="E20">
            <v>-12173825.579999998</v>
          </cell>
          <cell r="F20">
            <v>-27959497.170000002</v>
          </cell>
          <cell r="G20">
            <v>-41325131.307219818</v>
          </cell>
          <cell r="H20">
            <v>-40754631.307219818</v>
          </cell>
          <cell r="I20">
            <v>-44900521</v>
          </cell>
          <cell r="J20">
            <v>-44900521.442995682</v>
          </cell>
          <cell r="K20">
            <v>-44312966.16354166</v>
          </cell>
          <cell r="L20">
            <v>-45548767.510524422</v>
          </cell>
          <cell r="M20">
            <v>-46108546.90635775</v>
          </cell>
        </row>
        <row r="21">
          <cell r="A21" t="str">
            <v>ADD- Interest  Income</v>
          </cell>
          <cell r="B21">
            <v>11510653.699999999</v>
          </cell>
          <cell r="C21">
            <v>10328580.699999999</v>
          </cell>
          <cell r="D21">
            <v>17545300.270000003</v>
          </cell>
          <cell r="E21">
            <v>1090974.71</v>
          </cell>
          <cell r="F21">
            <v>1460051.36</v>
          </cell>
          <cell r="G21">
            <v>2501295.2225514054</v>
          </cell>
          <cell r="H21">
            <v>3091188.4865730475</v>
          </cell>
          <cell r="I21">
            <v>8144516</v>
          </cell>
          <cell r="J21">
            <v>7361994.8613698641</v>
          </cell>
          <cell r="K21">
            <v>7390242.5881613716</v>
          </cell>
          <cell r="L21">
            <v>8223449.3965874156</v>
          </cell>
          <cell r="M21">
            <v>6310235.5255525121</v>
          </cell>
        </row>
        <row r="22">
          <cell r="B22">
            <v>776932311.27673209</v>
          </cell>
          <cell r="C22">
            <v>661799717.05000019</v>
          </cell>
          <cell r="D22">
            <v>619771793.93000007</v>
          </cell>
          <cell r="E22">
            <v>739608356.51999986</v>
          </cell>
          <cell r="F22">
            <v>724473155.18000007</v>
          </cell>
          <cell r="G22">
            <v>554604728.29327011</v>
          </cell>
          <cell r="H22">
            <v>564328173.64556241</v>
          </cell>
          <cell r="I22">
            <v>647594712.73167455</v>
          </cell>
          <cell r="J22">
            <v>651802920.08969843</v>
          </cell>
          <cell r="K22">
            <v>694022504.26344633</v>
          </cell>
          <cell r="L22">
            <v>704177638.12469339</v>
          </cell>
          <cell r="M22">
            <v>711531988.59227371</v>
          </cell>
        </row>
        <row r="23">
          <cell r="A23" t="str">
            <v>Depreciation</v>
          </cell>
          <cell r="B23">
            <v>-156102137.03</v>
          </cell>
          <cell r="C23">
            <v>-144498134.58000001</v>
          </cell>
          <cell r="D23">
            <v>-166034732.93000001</v>
          </cell>
          <cell r="E23">
            <v>-169372061.69000006</v>
          </cell>
          <cell r="F23">
            <v>-174018471.94000006</v>
          </cell>
          <cell r="G23">
            <v>-176458965.88154939</v>
          </cell>
          <cell r="H23">
            <v>-186568603.37675771</v>
          </cell>
          <cell r="I23">
            <v>-194431292</v>
          </cell>
          <cell r="J23">
            <v>-196275663.26779938</v>
          </cell>
          <cell r="K23">
            <v>-200474690.35113272</v>
          </cell>
          <cell r="L23">
            <v>-203082014.24535769</v>
          </cell>
          <cell r="M23">
            <v>-205766200.76458269</v>
          </cell>
        </row>
        <row r="24">
          <cell r="A24" t="str">
            <v>Exchange Gain/(Loss) on the term loan</v>
          </cell>
          <cell r="B24">
            <v>42236520.060000002</v>
          </cell>
          <cell r="C24">
            <v>2426906.31</v>
          </cell>
          <cell r="D24">
            <v>-24000196.910000008</v>
          </cell>
          <cell r="E24">
            <v>-6439655.1300000008</v>
          </cell>
          <cell r="F24">
            <v>869792.61999999918</v>
          </cell>
          <cell r="G24">
            <v>-175000</v>
          </cell>
          <cell r="H24">
            <v>-250000</v>
          </cell>
          <cell r="I24">
            <v>-250000</v>
          </cell>
          <cell r="J24">
            <v>-350000</v>
          </cell>
          <cell r="K24">
            <v>-350000</v>
          </cell>
          <cell r="L24">
            <v>-750000</v>
          </cell>
          <cell r="M24">
            <v>-750000</v>
          </cell>
        </row>
        <row r="25">
          <cell r="B25">
            <v>663066694.30673218</v>
          </cell>
          <cell r="C25">
            <v>519728488.78000015</v>
          </cell>
          <cell r="D25">
            <v>429736864.09000003</v>
          </cell>
          <cell r="E25">
            <v>563796639.69999981</v>
          </cell>
          <cell r="F25">
            <v>551324475.86000001</v>
          </cell>
          <cell r="G25">
            <v>377970762.41172075</v>
          </cell>
          <cell r="H25">
            <v>377509570.26880467</v>
          </cell>
          <cell r="I25">
            <v>452913420.73167455</v>
          </cell>
          <cell r="J25">
            <v>455177256.82189906</v>
          </cell>
          <cell r="K25">
            <v>493197813.91231358</v>
          </cell>
          <cell r="L25">
            <v>500345623.8793357</v>
          </cell>
          <cell r="M25">
            <v>505015787.82769102</v>
          </cell>
        </row>
        <row r="26">
          <cell r="A26" t="str">
            <v>LESS- Dividend</v>
          </cell>
          <cell r="B26">
            <v>0</v>
          </cell>
          <cell r="C26">
            <v>0</v>
          </cell>
          <cell r="D26">
            <v>0</v>
          </cell>
          <cell r="E26">
            <v>0</v>
          </cell>
          <cell r="F26">
            <v>0</v>
          </cell>
          <cell r="G26">
            <v>0</v>
          </cell>
          <cell r="H26">
            <v>0</v>
          </cell>
          <cell r="I26">
            <v>0</v>
          </cell>
          <cell r="J26">
            <v>0</v>
          </cell>
          <cell r="K26">
            <v>0</v>
          </cell>
          <cell r="L26">
            <v>0</v>
          </cell>
          <cell r="M26">
            <v>0</v>
          </cell>
        </row>
        <row r="27">
          <cell r="A27" t="str">
            <v>Gross contribution from International Business Unit</v>
          </cell>
          <cell r="B27">
            <v>9860201</v>
          </cell>
          <cell r="C27">
            <v>4303083.6299999654</v>
          </cell>
          <cell r="D27">
            <v>108722788.27000007</v>
          </cell>
          <cell r="E27">
            <v>38810787.830000103</v>
          </cell>
          <cell r="F27">
            <v>43199477.409999788</v>
          </cell>
          <cell r="G27">
            <v>27169006.133521467</v>
          </cell>
          <cell r="H27">
            <v>26285279.483730316</v>
          </cell>
          <cell r="I27">
            <v>26671454</v>
          </cell>
          <cell r="J27">
            <v>26997357.185373098</v>
          </cell>
          <cell r="K27">
            <v>28827177.755853012</v>
          </cell>
          <cell r="L27">
            <v>29263243.189689517</v>
          </cell>
          <cell r="M27">
            <v>30531417.776095003</v>
          </cell>
        </row>
        <row r="28">
          <cell r="A28" t="str">
            <v>Gross contribution from Internet Unit</v>
          </cell>
          <cell r="B28">
            <v>734627.39999999944</v>
          </cell>
          <cell r="C28">
            <v>1419295</v>
          </cell>
          <cell r="D28">
            <v>2123354</v>
          </cell>
          <cell r="E28">
            <v>5238100.3900000118</v>
          </cell>
          <cell r="F28">
            <v>1258099.48</v>
          </cell>
          <cell r="G28">
            <v>1584162.4051729944</v>
          </cell>
          <cell r="H28">
            <v>1636245.7351729944</v>
          </cell>
          <cell r="I28">
            <v>1584162</v>
          </cell>
          <cell r="J28">
            <v>1584162.4051729944</v>
          </cell>
          <cell r="K28">
            <v>1584162.4051729944</v>
          </cell>
          <cell r="L28">
            <v>1652792.2651729947</v>
          </cell>
          <cell r="M28">
            <v>2806475.5951729938</v>
          </cell>
        </row>
        <row r="29">
          <cell r="A29" t="str">
            <v>Extra Ordinary Item-Impairment</v>
          </cell>
          <cell r="B29">
            <v>0</v>
          </cell>
          <cell r="C29">
            <v>0</v>
          </cell>
          <cell r="D29">
            <v>0</v>
          </cell>
          <cell r="E29">
            <v>0</v>
          </cell>
          <cell r="F29">
            <v>0</v>
          </cell>
          <cell r="G29">
            <v>0</v>
          </cell>
          <cell r="H29">
            <v>0</v>
          </cell>
          <cell r="J29">
            <v>0</v>
          </cell>
          <cell r="K29">
            <v>0</v>
          </cell>
          <cell r="L29">
            <v>0</v>
          </cell>
          <cell r="M29">
            <v>0</v>
          </cell>
        </row>
        <row r="30">
          <cell r="B30">
            <v>673661522.70673215</v>
          </cell>
          <cell r="C30">
            <v>525450867.41000009</v>
          </cell>
          <cell r="D30">
            <v>540583006.36000013</v>
          </cell>
          <cell r="E30">
            <v>607845527.91999996</v>
          </cell>
          <cell r="F30">
            <v>595782052.74999976</v>
          </cell>
          <cell r="G30">
            <v>406723930.95041519</v>
          </cell>
          <cell r="H30">
            <v>405431095.48770797</v>
          </cell>
          <cell r="I30">
            <v>481169036.73167455</v>
          </cell>
          <cell r="J30">
            <v>483758776.41244513</v>
          </cell>
          <cell r="K30">
            <v>523609154.07333958</v>
          </cell>
          <cell r="L30">
            <v>531261659.33419824</v>
          </cell>
          <cell r="M30">
            <v>538353681.19895899</v>
          </cell>
        </row>
        <row r="31">
          <cell r="A31" t="str">
            <v>LESS- Tax</v>
          </cell>
          <cell r="B31">
            <v>-3740962.45</v>
          </cell>
          <cell r="C31">
            <v>-2791233.45</v>
          </cell>
          <cell r="D31">
            <v>-4438904.88</v>
          </cell>
          <cell r="E31">
            <v>-2006777.26</v>
          </cell>
          <cell r="F31">
            <v>-651179.19999999925</v>
          </cell>
          <cell r="G31">
            <v>-812920.94732920674</v>
          </cell>
          <cell r="H31">
            <v>-1004636.2581362404</v>
          </cell>
          <cell r="I31">
            <v>-2646968</v>
          </cell>
          <cell r="J31">
            <v>-2392648.3299452057</v>
          </cell>
          <cell r="K31">
            <v>-2401828.8411524459</v>
          </cell>
          <cell r="L31">
            <v>-2672621.05389091</v>
          </cell>
          <cell r="M31">
            <v>-2050826.5458045665</v>
          </cell>
        </row>
        <row r="32">
          <cell r="A32" t="str">
            <v xml:space="preserve">            Economic service charge</v>
          </cell>
          <cell r="B32">
            <v>-2302201</v>
          </cell>
          <cell r="C32">
            <v>-2302201</v>
          </cell>
          <cell r="D32">
            <v>-2302201</v>
          </cell>
          <cell r="E32">
            <v>-2302201</v>
          </cell>
          <cell r="F32">
            <v>-2302201</v>
          </cell>
          <cell r="G32">
            <v>-2302201</v>
          </cell>
          <cell r="H32">
            <v>-2302201</v>
          </cell>
          <cell r="I32">
            <v>-2302201</v>
          </cell>
          <cell r="J32">
            <v>-2302201</v>
          </cell>
          <cell r="K32">
            <v>-2302201</v>
          </cell>
          <cell r="L32">
            <v>-2302201</v>
          </cell>
          <cell r="M32">
            <v>-2302201</v>
          </cell>
        </row>
      </sheetData>
      <sheetData sheetId="19">
        <row r="125">
          <cell r="A125" t="str">
            <v>Transport &amp; Traveling</v>
          </cell>
        </row>
      </sheetData>
      <sheetData sheetId="20" refreshError="1">
        <row r="11">
          <cell r="A11" t="str">
            <v>REVENUE</v>
          </cell>
        </row>
        <row r="65">
          <cell r="A65" t="str">
            <v>Bad Debts</v>
          </cell>
          <cell r="B65">
            <v>-600000</v>
          </cell>
          <cell r="C65">
            <v>540999.65</v>
          </cell>
          <cell r="D65">
            <v>-107256.62</v>
          </cell>
          <cell r="E65">
            <v>-618954.07999999996</v>
          </cell>
          <cell r="F65">
            <v>-1094344.33</v>
          </cell>
          <cell r="G65">
            <v>-568609.74500000011</v>
          </cell>
          <cell r="H65">
            <v>-568609.74500000011</v>
          </cell>
          <cell r="I65">
            <v>-568609.74500000011</v>
          </cell>
          <cell r="J65">
            <v>-568609.74500000011</v>
          </cell>
          <cell r="K65">
            <v>-568609.74500000011</v>
          </cell>
          <cell r="L65">
            <v>-568609.74500000011</v>
          </cell>
          <cell r="M65">
            <v>-568609.74500000011</v>
          </cell>
          <cell r="N65">
            <v>186155967.29120803</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95.xml><?xml version="1.0" encoding="utf-8"?>
<externalLink xmlns="http://schemas.openxmlformats.org/spreadsheetml/2006/main">
  <externalBook xmlns:r="http://schemas.openxmlformats.org/officeDocument/2006/relationships" r:id="rId1">
    <sheetNames>
      <sheetName val=" FINAL - 2007"/>
      <sheetName val="CIE FINAL"/>
      <sheetName val="Consolidated PL"/>
      <sheetName val="Consolidated BS"/>
      <sheetName val="CF"/>
      <sheetName val="CF Workings"/>
      <sheetName val="DBN 2007"/>
      <sheetName val="Income - DTV"/>
      <sheetName val="BS DTV"/>
      <sheetName val="CF DTV"/>
      <sheetName val="LT Borrow."/>
      <sheetName val="ST Borrow."/>
      <sheetName val="CWIP 2007"/>
      <sheetName val="FA Summary"/>
      <sheetName val="DBN Adj"/>
      <sheetName val="DTV Adj"/>
      <sheetName val="DBN ICo"/>
      <sheetName val="DTV ICo"/>
      <sheetName val="DBN DTV ICo"/>
      <sheetName val="Year end 2007"/>
      <sheetName val="ESOS"/>
      <sheetName val="IS"/>
      <sheetName val="BS"/>
      <sheetName val="TB Comparison"/>
      <sheetName val="TB 31.12.2007"/>
      <sheetName val="TB 30.09.2007"/>
      <sheetName val="Manual 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96.xml><?xml version="1.0" encoding="utf-8"?>
<externalLink xmlns="http://schemas.openxmlformats.org/spreadsheetml/2006/main">
  <externalBook xmlns:r="http://schemas.openxmlformats.org/officeDocument/2006/relationships" r:id="rId1">
    <sheetNames>
      <sheetName val="Segment 2010 (2)"/>
      <sheetName val="Segment 2010"/>
      <sheetName val="P&amp;L_Q1_2009"/>
      <sheetName val="BS YE2010"/>
      <sheetName val="DTV (2)"/>
      <sheetName val="IB"/>
      <sheetName val="break up payable-DBN"/>
      <sheetName val="CON BS (3)"/>
      <sheetName val="Segment"/>
      <sheetName val="DBN"/>
      <sheetName val="CON BS (2)"/>
      <sheetName val="IS"/>
      <sheetName val="BS"/>
      <sheetName val="CON IS (2)"/>
      <sheetName val="Sheet1"/>
      <sheetName val="P&amp;L 1QE 2010"/>
      <sheetName val="P&amp;L_YE_2009"/>
      <sheetName val="BS_YE_2009"/>
      <sheetName val="Cons_Adj_DBN.DTP"/>
      <sheetName val="Cons_Adj_DTV.DTL"/>
      <sheetName val="CON IS_Q1 2009"/>
      <sheetName val="CON IS_08"/>
      <sheetName val="BS_YE_2008"/>
      <sheetName val="DBN Payable brackup"/>
      <sheetName val="DTV"/>
      <sheetName val="CON IS 2009 "/>
      <sheetName val="CON BS"/>
      <sheetName val="DBN Segment"/>
      <sheetName val="DSFS YE 10 IB"/>
      <sheetName val="DSFS YE 09 IB"/>
      <sheetName val="CF "/>
      <sheetName val="DTV 2010"/>
      <sheetName val="REC DTV"/>
      <sheetName val="REC DBN 2010"/>
      <sheetName val="REC DBN "/>
      <sheetName val="Cons_Adj_DBN.DTV"/>
      <sheetName val="IB addition"/>
      <sheetName val="2010 IB TRi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9">
          <cell r="M19">
            <v>-2003760819.3600004</v>
          </cell>
        </row>
        <row r="21">
          <cell r="M21">
            <v>-2372273582.3825855</v>
          </cell>
        </row>
      </sheetData>
      <sheetData sheetId="22"/>
      <sheetData sheetId="23"/>
      <sheetData sheetId="24"/>
      <sheetData sheetId="25">
        <row r="5">
          <cell r="Q5">
            <v>35774145016.259178</v>
          </cell>
        </row>
        <row r="19">
          <cell r="Q19">
            <v>-1747582665.77</v>
          </cell>
        </row>
        <row r="25">
          <cell r="Q25">
            <v>-12239800344.968037</v>
          </cell>
        </row>
      </sheetData>
      <sheetData sheetId="26">
        <row r="22">
          <cell r="T22">
            <v>74977806084.805359</v>
          </cell>
        </row>
        <row r="47">
          <cell r="T47">
            <v>46818144648.104156</v>
          </cell>
        </row>
      </sheetData>
      <sheetData sheetId="27"/>
      <sheetData sheetId="28"/>
      <sheetData sheetId="29">
        <row r="185">
          <cell r="K185">
            <v>2845642019.8600001</v>
          </cell>
        </row>
      </sheetData>
      <sheetData sheetId="30"/>
      <sheetData sheetId="31"/>
      <sheetData sheetId="32"/>
      <sheetData sheetId="33"/>
      <sheetData sheetId="34"/>
      <sheetData sheetId="35"/>
      <sheetData sheetId="36"/>
      <sheetData sheetId="37"/>
    </sheetDataSet>
  </externalBook>
</externalLink>
</file>

<file path=xl/externalLinks/externalLink97.xml><?xml version="1.0" encoding="utf-8"?>
<externalLink xmlns="http://schemas.openxmlformats.org/spreadsheetml/2006/main">
  <externalBook xmlns:r="http://schemas.openxmlformats.org/officeDocument/2006/relationships" r:id="rId1">
    <sheetNames>
      <sheetName val="COVER "/>
      <sheetName val="FS(Q3) -2009"/>
      <sheetName val="CIE(Q3)-2009"/>
      <sheetName val="Segment Info"/>
      <sheetName val="Segment Info (2)"/>
    </sheetNames>
    <sheetDataSet>
      <sheetData sheetId="0"/>
      <sheetData sheetId="1"/>
      <sheetData sheetId="2"/>
      <sheetData sheetId="3">
        <row r="84">
          <cell r="D84">
            <v>61687312</v>
          </cell>
          <cell r="E84">
            <v>6796004</v>
          </cell>
          <cell r="F84">
            <v>3746426</v>
          </cell>
          <cell r="G84">
            <v>79726</v>
          </cell>
          <cell r="H84">
            <v>3704725</v>
          </cell>
          <cell r="I84">
            <v>3291090</v>
          </cell>
          <cell r="J84">
            <v>2355914</v>
          </cell>
          <cell r="K84">
            <v>81661197</v>
          </cell>
        </row>
        <row r="85">
          <cell r="D85">
            <v>7047525</v>
          </cell>
          <cell r="E85">
            <v>1762015</v>
          </cell>
          <cell r="F85">
            <v>389273</v>
          </cell>
          <cell r="G85">
            <v>23403</v>
          </cell>
          <cell r="H85">
            <v>848137</v>
          </cell>
          <cell r="I85">
            <v>927859</v>
          </cell>
          <cell r="J85">
            <v>28853695</v>
          </cell>
          <cell r="K85">
            <v>39851907</v>
          </cell>
        </row>
        <row r="86">
          <cell r="D86">
            <v>17573447</v>
          </cell>
          <cell r="E86">
            <v>543237</v>
          </cell>
          <cell r="F86">
            <v>1754287</v>
          </cell>
          <cell r="G86">
            <v>42865</v>
          </cell>
          <cell r="H86">
            <v>1918045</v>
          </cell>
          <cell r="I86">
            <v>899263</v>
          </cell>
          <cell r="J86">
            <v>50440</v>
          </cell>
        </row>
      </sheetData>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tabColor rgb="FF0070C0"/>
  </sheetPr>
  <dimension ref="A1:AT740"/>
  <sheetViews>
    <sheetView showGridLines="0" tabSelected="1" view="pageBreakPreview" topLeftCell="A349" zoomScale="85" zoomScaleSheetLayoutView="85" workbookViewId="0">
      <selection activeCell="C380" sqref="C380"/>
    </sheetView>
  </sheetViews>
  <sheetFormatPr defaultColWidth="8.5703125" defaultRowHeight="12.75"/>
  <cols>
    <col min="1" max="1" width="4.5703125" style="1" customWidth="1"/>
    <col min="2" max="2" width="6.140625" style="1" customWidth="1"/>
    <col min="3" max="3" width="6.5703125" style="1" customWidth="1"/>
    <col min="4" max="4" width="5.42578125" style="1" customWidth="1"/>
    <col min="5" max="5" width="3.7109375" style="1" customWidth="1"/>
    <col min="6" max="6" width="3.42578125" style="1" customWidth="1"/>
    <col min="7" max="7" width="9.28515625" style="1" customWidth="1"/>
    <col min="8" max="8" width="2" style="1" customWidth="1"/>
    <col min="9" max="9" width="13.140625" style="1" customWidth="1"/>
    <col min="10" max="10" width="1.42578125" style="4" customWidth="1"/>
    <col min="11" max="11" width="13.85546875" style="2" customWidth="1"/>
    <col min="12" max="12" width="0.42578125" style="2" customWidth="1"/>
    <col min="13" max="13" width="13.5703125" style="3" customWidth="1"/>
    <col min="14" max="14" width="0.42578125" style="3" customWidth="1"/>
    <col min="15" max="15" width="13.85546875" style="3" customWidth="1"/>
    <col min="16" max="16" width="0.42578125" style="2" customWidth="1"/>
    <col min="17" max="17" width="13.5703125" style="1" customWidth="1"/>
    <col min="18" max="18" width="15.140625" style="1" hidden="1" customWidth="1"/>
    <col min="19" max="19" width="11.5703125" style="1" hidden="1" customWidth="1"/>
    <col min="20" max="20" width="11.42578125" style="1" hidden="1" customWidth="1"/>
    <col min="21" max="21" width="11.5703125" style="1" hidden="1" customWidth="1"/>
    <col min="22" max="22" width="10.28515625" style="1" hidden="1" customWidth="1"/>
    <col min="23" max="25" width="8.7109375" style="1" hidden="1" customWidth="1"/>
    <col min="26" max="33" width="0" style="1" hidden="1" customWidth="1"/>
    <col min="34" max="16384" width="8.5703125" style="1"/>
  </cols>
  <sheetData>
    <row r="1" spans="1:25" ht="18.75">
      <c r="A1" s="121" t="s">
        <v>45</v>
      </c>
      <c r="B1" s="121"/>
      <c r="C1" s="121"/>
      <c r="O1" s="79"/>
      <c r="Q1" s="79"/>
    </row>
    <row r="2" spans="1:25" ht="15.75">
      <c r="A2" s="11"/>
    </row>
    <row r="3" spans="1:25" ht="15.75">
      <c r="A3" s="120" t="s">
        <v>139</v>
      </c>
      <c r="B3" s="120"/>
      <c r="C3" s="120"/>
      <c r="D3" s="93"/>
      <c r="E3" s="93"/>
      <c r="F3" s="93"/>
      <c r="G3" s="93"/>
      <c r="H3" s="93"/>
      <c r="I3" s="93"/>
      <c r="J3" s="127"/>
      <c r="K3" s="97"/>
    </row>
    <row r="4" spans="1:25">
      <c r="A4" s="98"/>
      <c r="B4" s="98"/>
      <c r="C4" s="98"/>
      <c r="D4" s="93"/>
      <c r="E4" s="93"/>
      <c r="F4" s="93"/>
      <c r="G4" s="93"/>
      <c r="H4" s="93"/>
      <c r="I4" s="93"/>
      <c r="J4" s="127"/>
      <c r="K4" s="97"/>
      <c r="L4" s="97"/>
      <c r="P4" s="97"/>
    </row>
    <row r="5" spans="1:25">
      <c r="A5" s="99" t="s">
        <v>85</v>
      </c>
      <c r="B5" s="98"/>
      <c r="C5" s="98"/>
      <c r="D5" s="93"/>
      <c r="E5" s="93"/>
      <c r="F5" s="93"/>
      <c r="G5" s="93"/>
      <c r="H5" s="93"/>
      <c r="L5" s="115"/>
      <c r="P5" s="115"/>
    </row>
    <row r="6" spans="1:25">
      <c r="B6" s="99"/>
      <c r="C6" s="99"/>
      <c r="D6" s="93"/>
      <c r="E6" s="93"/>
      <c r="F6" s="93"/>
      <c r="H6" s="93"/>
      <c r="I6" s="475"/>
      <c r="J6" s="475"/>
      <c r="K6" s="475"/>
      <c r="L6" s="97"/>
      <c r="M6" s="475"/>
      <c r="N6" s="475"/>
      <c r="O6" s="475"/>
      <c r="P6" s="97"/>
    </row>
    <row r="7" spans="1:25">
      <c r="A7" s="99"/>
      <c r="B7" s="99"/>
      <c r="C7" s="99"/>
      <c r="D7" s="93"/>
      <c r="E7" s="93"/>
      <c r="F7" s="93"/>
      <c r="H7" s="93"/>
      <c r="I7" s="113"/>
      <c r="J7" s="113"/>
      <c r="K7" s="463" t="s">
        <v>83</v>
      </c>
      <c r="L7" s="463"/>
      <c r="M7" s="463"/>
      <c r="N7" s="113"/>
      <c r="O7" s="463" t="s">
        <v>138</v>
      </c>
      <c r="P7" s="463"/>
      <c r="Q7" s="463"/>
    </row>
    <row r="8" spans="1:25">
      <c r="A8" s="99"/>
      <c r="B8" s="99"/>
      <c r="C8" s="99"/>
      <c r="D8" s="93"/>
      <c r="E8" s="93"/>
      <c r="F8" s="93"/>
      <c r="H8" s="93"/>
      <c r="I8" s="113"/>
      <c r="J8" s="113"/>
      <c r="K8" s="236" t="s">
        <v>81</v>
      </c>
      <c r="L8" s="237"/>
      <c r="M8" s="236" t="s">
        <v>80</v>
      </c>
      <c r="N8" s="238"/>
      <c r="O8" s="236" t="s">
        <v>81</v>
      </c>
      <c r="P8" s="237"/>
      <c r="Q8" s="236" t="s">
        <v>80</v>
      </c>
    </row>
    <row r="9" spans="1:25">
      <c r="A9" s="94" t="s">
        <v>137</v>
      </c>
      <c r="B9" s="93"/>
      <c r="C9" s="93"/>
      <c r="D9" s="93"/>
      <c r="E9" s="93"/>
      <c r="F9" s="93"/>
      <c r="H9" s="93"/>
      <c r="J9" s="236"/>
      <c r="K9" s="1"/>
      <c r="L9" s="1"/>
      <c r="M9" s="1"/>
      <c r="N9" s="1"/>
      <c r="O9" s="1"/>
      <c r="P9" s="1"/>
    </row>
    <row r="10" spans="1:25" ht="3.95" customHeight="1">
      <c r="A10" s="94"/>
      <c r="B10" s="98"/>
      <c r="C10" s="98"/>
      <c r="E10" s="93"/>
      <c r="F10" s="93"/>
      <c r="H10" s="93"/>
      <c r="I10" s="3"/>
      <c r="J10" s="92"/>
      <c r="L10" s="235"/>
      <c r="O10" s="92"/>
      <c r="P10" s="234"/>
      <c r="Q10" s="92"/>
    </row>
    <row r="11" spans="1:25">
      <c r="A11" s="98" t="s">
        <v>136</v>
      </c>
      <c r="B11" s="98"/>
      <c r="C11" s="98"/>
      <c r="D11" s="93"/>
      <c r="E11" s="93"/>
      <c r="F11" s="93"/>
      <c r="H11" s="93"/>
      <c r="I11" s="3"/>
      <c r="J11" s="92"/>
      <c r="L11" s="97"/>
      <c r="O11" s="92"/>
      <c r="P11" s="126"/>
      <c r="Q11" s="92"/>
    </row>
    <row r="12" spans="1:25" ht="3.95" customHeight="1">
      <c r="A12" s="98"/>
      <c r="B12" s="98"/>
      <c r="C12" s="98"/>
      <c r="D12" s="93"/>
      <c r="E12" s="93"/>
      <c r="F12" s="93"/>
      <c r="H12" s="93"/>
      <c r="I12" s="3"/>
      <c r="J12" s="92"/>
      <c r="L12" s="97"/>
      <c r="P12" s="97"/>
      <c r="Q12" s="3"/>
    </row>
    <row r="13" spans="1:25">
      <c r="A13" s="94" t="s">
        <v>135</v>
      </c>
      <c r="B13" s="94"/>
      <c r="C13" s="94"/>
      <c r="D13" s="93"/>
      <c r="E13" s="93"/>
      <c r="F13" s="93"/>
      <c r="H13" s="93"/>
      <c r="I13" s="4"/>
      <c r="J13" s="92"/>
      <c r="K13" s="222">
        <v>55091721</v>
      </c>
      <c r="L13" s="212"/>
      <c r="M13" s="223">
        <v>47212030</v>
      </c>
      <c r="N13" s="150"/>
      <c r="O13" s="233">
        <v>55979991</v>
      </c>
      <c r="P13" s="212"/>
      <c r="Q13" s="223">
        <v>48200679</v>
      </c>
      <c r="R13" s="1">
        <v>55091721.435563326</v>
      </c>
      <c r="S13" s="1">
        <v>47212029.888969995</v>
      </c>
      <c r="T13" s="1">
        <v>55979991</v>
      </c>
      <c r="U13" s="1">
        <v>48200679</v>
      </c>
      <c r="V13" s="1">
        <f>+K13-R13</f>
        <v>-0.43556332588195801</v>
      </c>
      <c r="W13" s="1">
        <f>+M13-S13</f>
        <v>0.11103000491857529</v>
      </c>
      <c r="X13" s="1">
        <f>+O13-T13</f>
        <v>0</v>
      </c>
      <c r="Y13" s="1">
        <f>+Q13-U13</f>
        <v>0</v>
      </c>
    </row>
    <row r="14" spans="1:25">
      <c r="A14" s="94" t="s">
        <v>134</v>
      </c>
      <c r="B14" s="94"/>
      <c r="C14" s="94"/>
      <c r="D14" s="93"/>
      <c r="E14" s="93"/>
      <c r="F14" s="93"/>
      <c r="H14" s="93"/>
      <c r="I14" s="4"/>
      <c r="J14" s="92"/>
      <c r="K14" s="219">
        <v>4008179</v>
      </c>
      <c r="L14" s="135"/>
      <c r="M14" s="232">
        <v>1576756</v>
      </c>
      <c r="N14" s="150"/>
      <c r="O14" s="226">
        <v>3847177</v>
      </c>
      <c r="P14" s="135"/>
      <c r="Q14" s="232">
        <v>1387335</v>
      </c>
      <c r="R14" s="1">
        <v>4008178.729916933</v>
      </c>
      <c r="S14" s="1">
        <v>1576755.6290399998</v>
      </c>
      <c r="T14" s="1">
        <v>3847177</v>
      </c>
      <c r="U14" s="1">
        <v>1387335</v>
      </c>
      <c r="V14" s="1">
        <f t="shared" ref="V14:V57" si="0">+K14-R14</f>
        <v>0.27008306700736284</v>
      </c>
      <c r="W14" s="1">
        <f t="shared" ref="W14:W57" si="1">+M14-S14</f>
        <v>0.37096000020392239</v>
      </c>
      <c r="X14" s="1">
        <f t="shared" ref="X14:X57" si="2">+O14-T14</f>
        <v>0</v>
      </c>
      <c r="Y14" s="1">
        <f t="shared" ref="Y14:Y57" si="3">+Q14-U14</f>
        <v>0</v>
      </c>
    </row>
    <row r="15" spans="1:25">
      <c r="A15" s="94" t="s">
        <v>133</v>
      </c>
      <c r="B15" s="94"/>
      <c r="C15" s="94"/>
      <c r="D15" s="93"/>
      <c r="E15" s="93"/>
      <c r="F15" s="93"/>
      <c r="H15" s="93"/>
      <c r="I15" s="4"/>
      <c r="J15" s="92"/>
      <c r="K15" s="226" t="s">
        <v>68</v>
      </c>
      <c r="L15" s="135"/>
      <c r="M15" s="220">
        <v>10326010</v>
      </c>
      <c r="N15" s="150"/>
      <c r="O15" s="226" t="s">
        <v>68</v>
      </c>
      <c r="P15" s="135"/>
      <c r="Q15" s="220">
        <v>10326010</v>
      </c>
      <c r="R15" s="1" t="s">
        <v>68</v>
      </c>
      <c r="S15" s="1">
        <v>10326009.630999999</v>
      </c>
      <c r="T15" s="1" t="s">
        <v>68</v>
      </c>
      <c r="U15" s="1">
        <v>10326010</v>
      </c>
      <c r="V15" s="409" t="e">
        <f>+K15-R15</f>
        <v>#VALUE!</v>
      </c>
      <c r="W15" s="1">
        <f t="shared" si="1"/>
        <v>0.36900000087916851</v>
      </c>
      <c r="X15" s="409" t="e">
        <f>+O15-T15</f>
        <v>#VALUE!</v>
      </c>
      <c r="Y15" s="1">
        <f t="shared" si="3"/>
        <v>0</v>
      </c>
    </row>
    <row r="16" spans="1:25">
      <c r="A16" s="165" t="s">
        <v>132</v>
      </c>
      <c r="B16" s="94"/>
      <c r="C16" s="94"/>
      <c r="D16" s="93"/>
      <c r="E16" s="93"/>
      <c r="F16" s="93"/>
      <c r="H16" s="93"/>
      <c r="I16" s="4"/>
      <c r="J16" s="92"/>
      <c r="K16" s="226">
        <v>29000</v>
      </c>
      <c r="L16" s="135"/>
      <c r="M16" s="232">
        <v>29000</v>
      </c>
      <c r="N16" s="150"/>
      <c r="O16" s="226">
        <v>29000</v>
      </c>
      <c r="P16" s="135"/>
      <c r="Q16" s="232">
        <v>29000</v>
      </c>
      <c r="R16" s="1">
        <v>29000</v>
      </c>
      <c r="S16" s="1">
        <v>29000</v>
      </c>
      <c r="T16" s="1">
        <v>29000</v>
      </c>
      <c r="U16" s="1">
        <v>29000</v>
      </c>
      <c r="V16" s="1">
        <f t="shared" si="0"/>
        <v>0</v>
      </c>
      <c r="W16" s="1">
        <f t="shared" si="1"/>
        <v>0</v>
      </c>
      <c r="X16" s="1">
        <f t="shared" si="2"/>
        <v>0</v>
      </c>
      <c r="Y16" s="1">
        <f t="shared" si="3"/>
        <v>0</v>
      </c>
    </row>
    <row r="17" spans="1:25">
      <c r="A17" s="161" t="s">
        <v>131</v>
      </c>
      <c r="I17" s="4"/>
      <c r="J17" s="127"/>
      <c r="K17" s="230" t="s">
        <v>68</v>
      </c>
      <c r="L17" s="229"/>
      <c r="M17" s="231">
        <f>7091971</f>
        <v>7091971</v>
      </c>
      <c r="N17" s="135"/>
      <c r="O17" s="230" t="s">
        <v>68</v>
      </c>
      <c r="P17" s="229"/>
      <c r="Q17" s="215">
        <v>5823958</v>
      </c>
      <c r="R17" s="1" t="s">
        <v>68</v>
      </c>
      <c r="S17" s="1">
        <v>7091970.7549299989</v>
      </c>
      <c r="T17" s="1" t="s">
        <v>68</v>
      </c>
      <c r="U17" s="1">
        <v>5823958</v>
      </c>
      <c r="V17" s="409" t="e">
        <f>+K17-R17</f>
        <v>#VALUE!</v>
      </c>
      <c r="W17" s="1">
        <f t="shared" si="1"/>
        <v>0.24507000111043453</v>
      </c>
      <c r="X17" s="409" t="e">
        <f>+O17-T17</f>
        <v>#VALUE!</v>
      </c>
      <c r="Y17" s="1">
        <f t="shared" si="3"/>
        <v>0</v>
      </c>
    </row>
    <row r="18" spans="1:25" ht="18" customHeight="1">
      <c r="A18" s="93"/>
      <c r="B18" s="93"/>
      <c r="C18" s="93"/>
      <c r="D18" s="93"/>
      <c r="E18" s="93"/>
      <c r="F18" s="93"/>
      <c r="H18" s="93"/>
      <c r="I18" s="4"/>
      <c r="J18" s="92"/>
      <c r="K18" s="228">
        <f>SUM(K13:K17)</f>
        <v>59128900</v>
      </c>
      <c r="L18" s="144"/>
      <c r="M18" s="228">
        <f>SUM(M13:M17)</f>
        <v>66235767</v>
      </c>
      <c r="N18" s="146"/>
      <c r="O18" s="228">
        <f>SUM(O13:O17)</f>
        <v>59856168</v>
      </c>
      <c r="P18" s="144"/>
      <c r="Q18" s="228">
        <f>SUM(Q13:Q17)</f>
        <v>65766982</v>
      </c>
      <c r="R18" s="228">
        <f>SUM(R13:R17)</f>
        <v>59128900.165480256</v>
      </c>
      <c r="S18" s="228">
        <f>SUM(S13:S17)</f>
        <v>66235765.903939992</v>
      </c>
      <c r="T18" s="228">
        <f>SUM(T13:T17)</f>
        <v>59856168</v>
      </c>
      <c r="U18" s="228">
        <f>SUM(U13:U17)</f>
        <v>65766982</v>
      </c>
      <c r="V18" s="1">
        <f t="shared" si="0"/>
        <v>-0.16548025608062744</v>
      </c>
      <c r="W18" s="1">
        <f t="shared" si="1"/>
        <v>1.0960600078105927</v>
      </c>
      <c r="X18" s="1">
        <f t="shared" si="2"/>
        <v>0</v>
      </c>
      <c r="Y18" s="1">
        <f t="shared" si="3"/>
        <v>0</v>
      </c>
    </row>
    <row r="19" spans="1:25">
      <c r="A19" s="98" t="s">
        <v>130</v>
      </c>
      <c r="B19" s="98"/>
      <c r="C19" s="98"/>
      <c r="D19" s="93"/>
      <c r="E19" s="93"/>
      <c r="F19" s="93"/>
      <c r="H19" s="93"/>
      <c r="I19" s="4"/>
      <c r="J19" s="92"/>
      <c r="K19" s="146"/>
      <c r="L19" s="144"/>
      <c r="M19" s="146"/>
      <c r="N19" s="146"/>
      <c r="O19" s="146"/>
      <c r="P19" s="144"/>
      <c r="Q19" s="146"/>
      <c r="V19" s="1">
        <f t="shared" si="0"/>
        <v>0</v>
      </c>
      <c r="W19" s="1">
        <f t="shared" si="1"/>
        <v>0</v>
      </c>
      <c r="X19" s="1">
        <f t="shared" si="2"/>
        <v>0</v>
      </c>
      <c r="Y19" s="1">
        <f t="shared" si="3"/>
        <v>0</v>
      </c>
    </row>
    <row r="20" spans="1:25" ht="3.95" customHeight="1">
      <c r="A20" s="98"/>
      <c r="B20" s="98"/>
      <c r="C20" s="98"/>
      <c r="D20" s="93"/>
      <c r="E20" s="93"/>
      <c r="F20" s="93"/>
      <c r="H20" s="93"/>
      <c r="I20" s="4"/>
      <c r="J20" s="92"/>
      <c r="K20" s="146"/>
      <c r="L20" s="144"/>
      <c r="M20" s="146"/>
      <c r="N20" s="146"/>
      <c r="O20" s="146"/>
      <c r="P20" s="144"/>
      <c r="Q20" s="146"/>
      <c r="V20" s="1">
        <f t="shared" si="0"/>
        <v>0</v>
      </c>
      <c r="W20" s="1">
        <f t="shared" si="1"/>
        <v>0</v>
      </c>
      <c r="X20" s="1">
        <f t="shared" si="2"/>
        <v>0</v>
      </c>
      <c r="Y20" s="1">
        <f t="shared" si="3"/>
        <v>0</v>
      </c>
    </row>
    <row r="21" spans="1:25">
      <c r="A21" s="94" t="s">
        <v>129</v>
      </c>
      <c r="B21" s="94"/>
      <c r="C21" s="94"/>
      <c r="D21" s="93"/>
      <c r="E21" s="93"/>
      <c r="F21" s="93"/>
      <c r="H21" s="93"/>
      <c r="I21" s="4"/>
      <c r="J21" s="92"/>
      <c r="K21" s="222">
        <v>238095</v>
      </c>
      <c r="L21" s="212"/>
      <c r="M21" s="227">
        <v>234450</v>
      </c>
      <c r="N21" s="150"/>
      <c r="O21" s="222">
        <v>211360</v>
      </c>
      <c r="P21" s="212"/>
      <c r="Q21" s="221">
        <v>207588</v>
      </c>
      <c r="R21" s="1">
        <v>238095.45110999991</v>
      </c>
      <c r="S21" s="1">
        <v>234450.30044999989</v>
      </c>
      <c r="T21" s="1">
        <v>211360</v>
      </c>
      <c r="U21" s="1">
        <v>207588</v>
      </c>
      <c r="V21" s="1">
        <f t="shared" si="0"/>
        <v>-0.45110999990720302</v>
      </c>
      <c r="W21" s="1">
        <f t="shared" si="1"/>
        <v>-0.300449999893317</v>
      </c>
      <c r="X21" s="1">
        <f t="shared" si="2"/>
        <v>0</v>
      </c>
      <c r="Y21" s="1">
        <f t="shared" si="3"/>
        <v>0</v>
      </c>
    </row>
    <row r="22" spans="1:25">
      <c r="A22" s="94" t="s">
        <v>128</v>
      </c>
      <c r="B22" s="94"/>
      <c r="C22" s="94"/>
      <c r="D22" s="93"/>
      <c r="E22" s="93"/>
      <c r="F22" s="93"/>
      <c r="H22" s="93"/>
      <c r="I22" s="4"/>
      <c r="J22" s="92"/>
      <c r="K22" s="226">
        <v>10086630</v>
      </c>
      <c r="L22" s="201"/>
      <c r="M22" s="301">
        <f>7593009-1</f>
        <v>7593008</v>
      </c>
      <c r="N22" s="150"/>
      <c r="O22" s="219">
        <v>9646493</v>
      </c>
      <c r="P22" s="135"/>
      <c r="Q22" s="218">
        <v>7101573</v>
      </c>
      <c r="R22" s="1">
        <v>10086630.107133092</v>
      </c>
      <c r="S22" s="1">
        <v>7593008.9482800011</v>
      </c>
      <c r="T22" s="1">
        <v>9646493</v>
      </c>
      <c r="U22" s="1">
        <v>7101573</v>
      </c>
      <c r="V22" s="1">
        <f t="shared" si="0"/>
        <v>-0.10713309235870838</v>
      </c>
      <c r="W22" s="1">
        <f t="shared" si="1"/>
        <v>-0.94828000105917454</v>
      </c>
      <c r="X22" s="1">
        <f t="shared" si="2"/>
        <v>0</v>
      </c>
      <c r="Y22" s="1">
        <f t="shared" si="3"/>
        <v>0</v>
      </c>
    </row>
    <row r="23" spans="1:25">
      <c r="A23" s="93" t="s">
        <v>127</v>
      </c>
      <c r="B23" s="94"/>
      <c r="C23" s="94"/>
      <c r="D23" s="93"/>
      <c r="E23" s="93"/>
      <c r="F23" s="93"/>
      <c r="H23" s="93"/>
      <c r="I23" s="4"/>
      <c r="J23" s="92"/>
      <c r="K23" s="226" t="s">
        <v>68</v>
      </c>
      <c r="L23" s="143"/>
      <c r="M23" s="301" t="s">
        <v>68</v>
      </c>
      <c r="N23" s="150"/>
      <c r="O23" s="219">
        <v>70</v>
      </c>
      <c r="P23" s="135"/>
      <c r="Q23" s="218">
        <v>70</v>
      </c>
      <c r="R23" s="1">
        <v>0</v>
      </c>
      <c r="S23" s="1">
        <v>0</v>
      </c>
      <c r="T23" s="1">
        <v>70</v>
      </c>
      <c r="U23" s="1">
        <v>70</v>
      </c>
      <c r="V23" s="409" t="e">
        <f>+K23-R23</f>
        <v>#VALUE!</v>
      </c>
      <c r="W23" s="409" t="e">
        <f>+M23-S23</f>
        <v>#VALUE!</v>
      </c>
      <c r="X23" s="1">
        <f t="shared" si="2"/>
        <v>0</v>
      </c>
      <c r="Y23" s="1">
        <f t="shared" si="3"/>
        <v>0</v>
      </c>
    </row>
    <row r="24" spans="1:25">
      <c r="A24" s="94" t="s">
        <v>126</v>
      </c>
      <c r="B24" s="94"/>
      <c r="C24" s="94"/>
      <c r="D24" s="93"/>
      <c r="E24" s="93"/>
      <c r="F24" s="93"/>
      <c r="H24" s="93"/>
      <c r="I24" s="4"/>
      <c r="J24" s="92"/>
      <c r="K24" s="216">
        <v>3279328</v>
      </c>
      <c r="L24" s="141"/>
      <c r="M24" s="302">
        <f>3121914-1</f>
        <v>3121913</v>
      </c>
      <c r="N24" s="150"/>
      <c r="O24" s="216">
        <v>5295363</v>
      </c>
      <c r="P24" s="141"/>
      <c r="Q24" s="215">
        <v>5114826</v>
      </c>
      <c r="R24" s="1">
        <v>3279328.4995229873</v>
      </c>
      <c r="S24" s="1">
        <v>3121914.1270099878</v>
      </c>
      <c r="T24" s="1">
        <v>5295363</v>
      </c>
      <c r="U24" s="1">
        <v>5114826</v>
      </c>
      <c r="V24" s="1">
        <f t="shared" si="0"/>
        <v>-0.49952298728749156</v>
      </c>
      <c r="W24" s="1">
        <f t="shared" si="1"/>
        <v>-1.1270099878311157</v>
      </c>
      <c r="X24" s="1">
        <f t="shared" si="2"/>
        <v>0</v>
      </c>
      <c r="Y24" s="1">
        <f t="shared" si="3"/>
        <v>0</v>
      </c>
    </row>
    <row r="25" spans="1:25" ht="18" customHeight="1">
      <c r="A25" s="93"/>
      <c r="B25" s="93"/>
      <c r="C25" s="93"/>
      <c r="D25" s="93"/>
      <c r="E25" s="93"/>
      <c r="F25" s="93"/>
      <c r="H25" s="93"/>
      <c r="I25" s="4"/>
      <c r="J25" s="92"/>
      <c r="K25" s="213">
        <f>SUM(K21:K24)</f>
        <v>13604053</v>
      </c>
      <c r="L25" s="214"/>
      <c r="M25" s="213">
        <f>SUM(M21:M24)</f>
        <v>10949371</v>
      </c>
      <c r="N25" s="150"/>
      <c r="O25" s="143">
        <f>SUM(O21:O24)</f>
        <v>15153286</v>
      </c>
      <c r="P25" s="141"/>
      <c r="Q25" s="143">
        <f>SUM(Q21:Q24)</f>
        <v>12424057</v>
      </c>
      <c r="R25" s="143">
        <f>SUM(R21:R24)</f>
        <v>13604054.05776608</v>
      </c>
      <c r="S25" s="143">
        <f t="shared" ref="S25:U25" si="4">SUM(S21:S24)</f>
        <v>10949373.375739988</v>
      </c>
      <c r="T25" s="143">
        <f t="shared" si="4"/>
        <v>15153286</v>
      </c>
      <c r="U25" s="143">
        <f t="shared" si="4"/>
        <v>12424057</v>
      </c>
      <c r="V25" s="1">
        <f t="shared" si="0"/>
        <v>-1.0577660799026489</v>
      </c>
      <c r="W25" s="1">
        <f t="shared" si="1"/>
        <v>-2.3757399879395962</v>
      </c>
      <c r="X25" s="1">
        <f t="shared" si="2"/>
        <v>0</v>
      </c>
      <c r="Y25" s="1">
        <f t="shared" si="3"/>
        <v>0</v>
      </c>
    </row>
    <row r="26" spans="1:25" ht="18" customHeight="1" thickBot="1">
      <c r="A26" s="186" t="s">
        <v>125</v>
      </c>
      <c r="B26" s="99"/>
      <c r="C26" s="99"/>
      <c r="D26" s="99"/>
      <c r="E26" s="99"/>
      <c r="F26" s="99"/>
      <c r="H26" s="99"/>
      <c r="I26" s="4"/>
      <c r="J26" s="87"/>
      <c r="K26" s="137">
        <f>K18+K25</f>
        <v>72732953</v>
      </c>
      <c r="L26" s="137"/>
      <c r="M26" s="137">
        <f>M18+M25</f>
        <v>77185138</v>
      </c>
      <c r="N26" s="190"/>
      <c r="O26" s="137">
        <f>O18+O25</f>
        <v>75009454</v>
      </c>
      <c r="P26" s="137"/>
      <c r="Q26" s="137">
        <f>Q18+Q25</f>
        <v>78191039</v>
      </c>
      <c r="R26" s="137">
        <f>R18+R25</f>
        <v>72732954.223246336</v>
      </c>
      <c r="S26" s="137">
        <f t="shared" ref="S26:U26" si="5">S18+S25</f>
        <v>77185139.279679984</v>
      </c>
      <c r="T26" s="137">
        <f t="shared" si="5"/>
        <v>75009454</v>
      </c>
      <c r="U26" s="137">
        <f t="shared" si="5"/>
        <v>78191039</v>
      </c>
      <c r="V26" s="1">
        <f t="shared" si="0"/>
        <v>-1.2232463359832764</v>
      </c>
      <c r="W26" s="1">
        <f t="shared" si="1"/>
        <v>-1.2796799838542938</v>
      </c>
      <c r="X26" s="1">
        <f t="shared" si="2"/>
        <v>0</v>
      </c>
      <c r="Y26" s="1">
        <f t="shared" si="3"/>
        <v>0</v>
      </c>
    </row>
    <row r="27" spans="1:25">
      <c r="A27" s="93"/>
      <c r="B27" s="93"/>
      <c r="C27" s="93"/>
      <c r="D27" s="93"/>
      <c r="E27" s="93"/>
      <c r="F27" s="93"/>
      <c r="H27" s="93"/>
      <c r="I27" s="4"/>
      <c r="J27" s="92"/>
      <c r="K27" s="146"/>
      <c r="L27" s="225"/>
      <c r="M27" s="146"/>
      <c r="N27" s="150"/>
      <c r="O27" s="146"/>
      <c r="P27" s="225"/>
      <c r="Q27" s="146"/>
      <c r="V27" s="1">
        <f t="shared" si="0"/>
        <v>0</v>
      </c>
      <c r="W27" s="1">
        <f t="shared" si="1"/>
        <v>0</v>
      </c>
      <c r="X27" s="1">
        <f t="shared" si="2"/>
        <v>0</v>
      </c>
      <c r="Y27" s="1">
        <f t="shared" si="3"/>
        <v>0</v>
      </c>
    </row>
    <row r="28" spans="1:25" ht="6" customHeight="1">
      <c r="A28" s="93"/>
      <c r="B28" s="93"/>
      <c r="C28" s="93"/>
      <c r="D28" s="93"/>
      <c r="E28" s="93"/>
      <c r="F28" s="93"/>
      <c r="H28" s="93"/>
      <c r="I28" s="4"/>
      <c r="J28" s="92"/>
      <c r="K28" s="146"/>
      <c r="L28" s="225"/>
      <c r="M28" s="146"/>
      <c r="N28" s="150"/>
      <c r="O28" s="146"/>
      <c r="P28" s="225"/>
      <c r="Q28" s="146"/>
      <c r="V28" s="1">
        <f t="shared" si="0"/>
        <v>0</v>
      </c>
      <c r="W28" s="1">
        <f t="shared" si="1"/>
        <v>0</v>
      </c>
      <c r="X28" s="1">
        <f t="shared" si="2"/>
        <v>0</v>
      </c>
      <c r="Y28" s="1">
        <f t="shared" si="3"/>
        <v>0</v>
      </c>
    </row>
    <row r="29" spans="1:25">
      <c r="A29" s="93" t="s">
        <v>124</v>
      </c>
      <c r="B29" s="99"/>
      <c r="C29" s="99"/>
      <c r="D29" s="99"/>
      <c r="E29" s="93"/>
      <c r="F29" s="93"/>
      <c r="H29" s="93"/>
      <c r="I29" s="4"/>
      <c r="J29" s="92"/>
      <c r="K29" s="146"/>
      <c r="L29" s="144"/>
      <c r="M29" s="146"/>
      <c r="N29" s="146"/>
      <c r="O29" s="146"/>
      <c r="P29" s="144"/>
      <c r="Q29" s="146"/>
      <c r="V29" s="1">
        <f t="shared" si="0"/>
        <v>0</v>
      </c>
      <c r="W29" s="1">
        <f t="shared" si="1"/>
        <v>0</v>
      </c>
      <c r="X29" s="1">
        <f t="shared" si="2"/>
        <v>0</v>
      </c>
      <c r="Y29" s="1">
        <f t="shared" si="3"/>
        <v>0</v>
      </c>
    </row>
    <row r="30" spans="1:25" ht="3.95" customHeight="1">
      <c r="I30" s="4"/>
      <c r="J30" s="92"/>
      <c r="K30" s="146"/>
      <c r="L30" s="224"/>
      <c r="M30" s="146"/>
      <c r="N30" s="146"/>
      <c r="O30" s="146"/>
      <c r="P30" s="224"/>
      <c r="Q30" s="146"/>
      <c r="V30" s="1">
        <f t="shared" si="0"/>
        <v>0</v>
      </c>
      <c r="W30" s="1">
        <f t="shared" si="1"/>
        <v>0</v>
      </c>
      <c r="X30" s="1">
        <f t="shared" si="2"/>
        <v>0</v>
      </c>
      <c r="Y30" s="1">
        <f t="shared" si="3"/>
        <v>0</v>
      </c>
    </row>
    <row r="31" spans="1:25" ht="12.75" customHeight="1">
      <c r="A31" s="98" t="s">
        <v>123</v>
      </c>
      <c r="B31" s="98"/>
      <c r="C31" s="98"/>
      <c r="D31" s="98"/>
      <c r="E31" s="98"/>
      <c r="F31" s="98"/>
      <c r="G31" s="98"/>
      <c r="H31" s="93"/>
      <c r="I31" s="4"/>
      <c r="J31" s="92"/>
      <c r="K31" s="149"/>
      <c r="L31" s="144"/>
      <c r="M31" s="149"/>
      <c r="N31" s="150"/>
      <c r="O31" s="149"/>
      <c r="P31" s="144"/>
      <c r="Q31" s="149"/>
      <c r="V31" s="1">
        <f t="shared" si="0"/>
        <v>0</v>
      </c>
      <c r="W31" s="1">
        <f t="shared" si="1"/>
        <v>0</v>
      </c>
      <c r="X31" s="1">
        <f t="shared" si="2"/>
        <v>0</v>
      </c>
      <c r="Y31" s="1">
        <f t="shared" si="3"/>
        <v>0</v>
      </c>
    </row>
    <row r="32" spans="1:25">
      <c r="A32" s="98" t="s">
        <v>122</v>
      </c>
      <c r="B32" s="98"/>
      <c r="C32" s="98"/>
      <c r="D32" s="98"/>
      <c r="E32" s="98"/>
      <c r="F32" s="98"/>
      <c r="G32" s="98"/>
      <c r="H32" s="93"/>
      <c r="I32" s="4"/>
      <c r="J32" s="92"/>
      <c r="K32" s="149"/>
      <c r="L32" s="144"/>
      <c r="M32" s="149"/>
      <c r="N32" s="150"/>
      <c r="O32" s="149"/>
      <c r="P32" s="144"/>
      <c r="Q32" s="149"/>
      <c r="V32" s="1">
        <f t="shared" si="0"/>
        <v>0</v>
      </c>
      <c r="W32" s="1">
        <f t="shared" si="1"/>
        <v>0</v>
      </c>
      <c r="X32" s="1">
        <f t="shared" si="2"/>
        <v>0</v>
      </c>
      <c r="Y32" s="1">
        <f t="shared" si="3"/>
        <v>0</v>
      </c>
    </row>
    <row r="33" spans="1:25" ht="3.95" customHeight="1">
      <c r="A33" s="98"/>
      <c r="B33" s="94"/>
      <c r="C33" s="94"/>
      <c r="D33" s="93"/>
      <c r="E33" s="93"/>
      <c r="F33" s="93"/>
      <c r="H33" s="93"/>
      <c r="I33" s="4"/>
      <c r="J33" s="92"/>
      <c r="K33" s="149"/>
      <c r="L33" s="144"/>
      <c r="M33" s="149"/>
      <c r="N33" s="150"/>
      <c r="O33" s="149"/>
      <c r="P33" s="144"/>
      <c r="Q33" s="149"/>
      <c r="V33" s="1">
        <f t="shared" si="0"/>
        <v>0</v>
      </c>
      <c r="W33" s="1">
        <f t="shared" si="1"/>
        <v>0</v>
      </c>
      <c r="X33" s="1">
        <f t="shared" si="2"/>
        <v>0</v>
      </c>
      <c r="Y33" s="1">
        <f t="shared" si="3"/>
        <v>0</v>
      </c>
    </row>
    <row r="34" spans="1:25">
      <c r="A34" s="210" t="s">
        <v>43</v>
      </c>
      <c r="B34" s="94"/>
      <c r="C34" s="94"/>
      <c r="D34" s="93"/>
      <c r="E34" s="93"/>
      <c r="F34" s="93"/>
      <c r="H34" s="93"/>
      <c r="I34" s="4"/>
      <c r="J34" s="92"/>
      <c r="K34" s="222">
        <v>31806113</v>
      </c>
      <c r="L34" s="212"/>
      <c r="M34" s="223">
        <v>31806113</v>
      </c>
      <c r="N34" s="150"/>
      <c r="O34" s="222">
        <v>31806113</v>
      </c>
      <c r="P34" s="212"/>
      <c r="Q34" s="221">
        <v>31806113</v>
      </c>
      <c r="R34" s="1">
        <v>31806113.434599999</v>
      </c>
      <c r="S34" s="1">
        <v>31806113.434599999</v>
      </c>
      <c r="T34" s="1">
        <v>31806113</v>
      </c>
      <c r="U34" s="1">
        <v>31806113</v>
      </c>
      <c r="V34" s="1">
        <f t="shared" si="0"/>
        <v>-0.43459999933838844</v>
      </c>
      <c r="W34" s="1">
        <f t="shared" si="1"/>
        <v>-0.43459999933838844</v>
      </c>
      <c r="X34" s="1">
        <f t="shared" si="2"/>
        <v>0</v>
      </c>
      <c r="Y34" s="1">
        <f t="shared" si="3"/>
        <v>0</v>
      </c>
    </row>
    <row r="35" spans="1:25">
      <c r="A35" s="94" t="s">
        <v>121</v>
      </c>
      <c r="B35" s="94"/>
      <c r="C35" s="94"/>
      <c r="D35" s="93"/>
      <c r="E35" s="93"/>
      <c r="F35" s="93"/>
      <c r="H35" s="93"/>
      <c r="I35" s="4"/>
      <c r="J35" s="92"/>
      <c r="K35" s="219">
        <v>-1990921</v>
      </c>
      <c r="L35" s="135"/>
      <c r="M35" s="220">
        <v>-1990921</v>
      </c>
      <c r="N35" s="150"/>
      <c r="O35" s="219">
        <v>-1990921</v>
      </c>
      <c r="P35" s="135"/>
      <c r="Q35" s="218">
        <v>-1990921</v>
      </c>
      <c r="R35" s="1">
        <v>-1990920.324</v>
      </c>
      <c r="S35" s="1">
        <v>-1990920.324</v>
      </c>
      <c r="T35" s="1">
        <v>-1990921</v>
      </c>
      <c r="U35" s="1">
        <v>-1990921</v>
      </c>
      <c r="V35" s="1">
        <f t="shared" si="0"/>
        <v>-0.67599999997764826</v>
      </c>
      <c r="W35" s="1">
        <f t="shared" si="1"/>
        <v>-0.67599999997764826</v>
      </c>
      <c r="X35" s="1">
        <f t="shared" si="2"/>
        <v>0</v>
      </c>
      <c r="Y35" s="1">
        <f t="shared" si="3"/>
        <v>0</v>
      </c>
    </row>
    <row r="36" spans="1:25">
      <c r="A36" s="210" t="s">
        <v>120</v>
      </c>
      <c r="B36" s="94"/>
      <c r="C36" s="94"/>
      <c r="D36" s="93"/>
      <c r="E36" s="93"/>
      <c r="F36" s="93"/>
      <c r="H36" s="93"/>
      <c r="I36" s="4"/>
      <c r="J36" s="92"/>
      <c r="K36" s="219">
        <v>260067</v>
      </c>
      <c r="L36" s="135"/>
      <c r="M36" s="220">
        <v>260067</v>
      </c>
      <c r="N36" s="150"/>
      <c r="O36" s="219">
        <v>260067</v>
      </c>
      <c r="P36" s="135"/>
      <c r="Q36" s="218">
        <v>260067</v>
      </c>
      <c r="R36" s="1">
        <v>260067.33107999997</v>
      </c>
      <c r="S36" s="1">
        <v>260067.33107999997</v>
      </c>
      <c r="T36" s="1">
        <v>260067</v>
      </c>
      <c r="U36" s="1">
        <v>260067</v>
      </c>
      <c r="V36" s="1">
        <f t="shared" si="0"/>
        <v>-0.33107999997446314</v>
      </c>
      <c r="W36" s="1">
        <f t="shared" si="1"/>
        <v>-0.33107999997446314</v>
      </c>
      <c r="X36" s="1">
        <f t="shared" si="2"/>
        <v>0</v>
      </c>
      <c r="Y36" s="1">
        <f t="shared" si="3"/>
        <v>0</v>
      </c>
    </row>
    <row r="37" spans="1:25" s="14" customFormat="1">
      <c r="A37" s="38" t="s">
        <v>119</v>
      </c>
      <c r="B37" s="38"/>
      <c r="C37" s="38"/>
      <c r="D37" s="38"/>
      <c r="E37" s="38"/>
      <c r="F37" s="38"/>
      <c r="H37" s="38"/>
      <c r="I37" s="17"/>
      <c r="J37" s="384"/>
      <c r="K37" s="385">
        <f>133527-55</f>
        <v>133472</v>
      </c>
      <c r="L37" s="386"/>
      <c r="M37" s="387">
        <v>98414</v>
      </c>
      <c r="N37" s="388"/>
      <c r="O37" s="389">
        <v>136471</v>
      </c>
      <c r="P37" s="386"/>
      <c r="Q37" s="390">
        <v>101358</v>
      </c>
      <c r="R37" s="14">
        <v>133472.27784</v>
      </c>
      <c r="S37" s="14">
        <v>98414.076840000009</v>
      </c>
      <c r="T37" s="14">
        <v>136471</v>
      </c>
      <c r="U37" s="14">
        <v>101358</v>
      </c>
      <c r="V37" s="1">
        <f t="shared" si="0"/>
        <v>-0.27783999999519438</v>
      </c>
      <c r="W37" s="1">
        <f t="shared" si="1"/>
        <v>-7.6840000008814968E-2</v>
      </c>
      <c r="X37" s="1">
        <f t="shared" si="2"/>
        <v>0</v>
      </c>
      <c r="Y37" s="1">
        <f t="shared" si="3"/>
        <v>0</v>
      </c>
    </row>
    <row r="38" spans="1:25">
      <c r="A38" s="93" t="s">
        <v>118</v>
      </c>
      <c r="B38" s="93"/>
      <c r="C38" s="93"/>
      <c r="D38" s="93"/>
      <c r="E38" s="93"/>
      <c r="F38" s="93"/>
      <c r="H38" s="93"/>
      <c r="I38" s="4"/>
      <c r="J38" s="92"/>
      <c r="K38" s="216">
        <f>-1487808+55</f>
        <v>-1487753</v>
      </c>
      <c r="L38" s="141"/>
      <c r="M38" s="217">
        <v>5667325</v>
      </c>
      <c r="N38" s="150"/>
      <c r="O38" s="216">
        <v>-2102401</v>
      </c>
      <c r="P38" s="141"/>
      <c r="Q38" s="215">
        <v>4481458</v>
      </c>
      <c r="R38" s="1">
        <v>-1487752.7517799132</v>
      </c>
      <c r="S38" s="1">
        <v>5667324.9884300046</v>
      </c>
      <c r="T38" s="1">
        <v>-2102401</v>
      </c>
      <c r="U38" s="1">
        <v>4481458</v>
      </c>
      <c r="V38" s="1">
        <f t="shared" si="0"/>
        <v>-0.24822008679620922</v>
      </c>
      <c r="W38" s="1">
        <f t="shared" si="1"/>
        <v>1.1569995433092117E-2</v>
      </c>
      <c r="X38" s="1">
        <f t="shared" si="2"/>
        <v>0</v>
      </c>
      <c r="Y38" s="1">
        <f t="shared" si="3"/>
        <v>0</v>
      </c>
    </row>
    <row r="39" spans="1:25" ht="18" customHeight="1">
      <c r="A39" s="93"/>
      <c r="B39" s="93"/>
      <c r="C39" s="93"/>
      <c r="D39" s="93"/>
      <c r="E39" s="93"/>
      <c r="F39" s="93"/>
      <c r="H39" s="93"/>
      <c r="I39" s="4"/>
      <c r="J39" s="92"/>
      <c r="K39" s="213">
        <f>SUM(K34:K38)</f>
        <v>28720978</v>
      </c>
      <c r="L39" s="214"/>
      <c r="M39" s="213">
        <f>SUM(M34:M38)</f>
        <v>35840998</v>
      </c>
      <c r="N39" s="150"/>
      <c r="O39" s="143">
        <f>SUM(O34:O38)</f>
        <v>28109329</v>
      </c>
      <c r="P39" s="141"/>
      <c r="Q39" s="143">
        <f>SUM(Q34:Q38)</f>
        <v>34658075</v>
      </c>
      <c r="R39" s="143">
        <f>SUM(R34:R38)</f>
        <v>28720979.967740085</v>
      </c>
      <c r="S39" s="143">
        <f t="shared" ref="S39:U39" si="6">SUM(S34:S38)</f>
        <v>35840999.506950006</v>
      </c>
      <c r="T39" s="143">
        <f t="shared" si="6"/>
        <v>28109329</v>
      </c>
      <c r="U39" s="143">
        <f t="shared" si="6"/>
        <v>34658075</v>
      </c>
      <c r="V39" s="1">
        <f t="shared" si="0"/>
        <v>-1.9677400849759579</v>
      </c>
      <c r="W39" s="1">
        <f t="shared" si="1"/>
        <v>-1.5069500058889389</v>
      </c>
      <c r="X39" s="1">
        <f t="shared" si="2"/>
        <v>0</v>
      </c>
      <c r="Y39" s="1">
        <f t="shared" si="3"/>
        <v>0</v>
      </c>
    </row>
    <row r="40" spans="1:25" ht="18" customHeight="1" thickBot="1">
      <c r="A40" s="98" t="s">
        <v>117</v>
      </c>
      <c r="B40" s="98"/>
      <c r="C40" s="98"/>
      <c r="D40" s="93"/>
      <c r="E40" s="93"/>
      <c r="F40" s="93"/>
      <c r="H40" s="93"/>
      <c r="I40" s="4"/>
      <c r="J40" s="87"/>
      <c r="K40" s="137">
        <f>SUM(K34:K38)</f>
        <v>28720978</v>
      </c>
      <c r="L40" s="137"/>
      <c r="M40" s="137">
        <f>SUM(M34:M38)</f>
        <v>35840998</v>
      </c>
      <c r="N40" s="190"/>
      <c r="O40" s="137">
        <f>SUM(O34:O38)</f>
        <v>28109329</v>
      </c>
      <c r="P40" s="137"/>
      <c r="Q40" s="137">
        <f>SUM(Q34:Q38)</f>
        <v>34658075</v>
      </c>
      <c r="R40" s="137">
        <f>SUM(R34:R38)</f>
        <v>28720979.967740085</v>
      </c>
      <c r="S40" s="137">
        <f t="shared" ref="S40:U40" si="7">SUM(S34:S38)</f>
        <v>35840999.506950006</v>
      </c>
      <c r="T40" s="137">
        <f t="shared" si="7"/>
        <v>28109329</v>
      </c>
      <c r="U40" s="137">
        <f t="shared" si="7"/>
        <v>34658075</v>
      </c>
      <c r="V40" s="1">
        <f t="shared" si="0"/>
        <v>-1.9677400849759579</v>
      </c>
      <c r="W40" s="1">
        <f t="shared" si="1"/>
        <v>-1.5069500058889389</v>
      </c>
      <c r="X40" s="1">
        <f t="shared" si="2"/>
        <v>0</v>
      </c>
      <c r="Y40" s="1">
        <f t="shared" si="3"/>
        <v>0</v>
      </c>
    </row>
    <row r="41" spans="1:25">
      <c r="A41" s="93" t="s">
        <v>116</v>
      </c>
      <c r="B41" s="99"/>
      <c r="C41" s="99"/>
      <c r="D41" s="99"/>
      <c r="E41" s="93"/>
      <c r="F41" s="93"/>
      <c r="H41" s="93"/>
      <c r="I41" s="4"/>
      <c r="J41" s="92"/>
      <c r="K41" s="146"/>
      <c r="L41" s="144"/>
      <c r="M41" s="146"/>
      <c r="N41" s="150"/>
      <c r="O41" s="146"/>
      <c r="P41" s="144"/>
      <c r="Q41" s="146"/>
      <c r="V41" s="1">
        <f t="shared" si="0"/>
        <v>0</v>
      </c>
      <c r="W41" s="1">
        <f t="shared" si="1"/>
        <v>0</v>
      </c>
      <c r="X41" s="1">
        <f t="shared" si="2"/>
        <v>0</v>
      </c>
      <c r="Y41" s="1">
        <f t="shared" si="3"/>
        <v>0</v>
      </c>
    </row>
    <row r="42" spans="1:25">
      <c r="A42" s="98" t="s">
        <v>115</v>
      </c>
      <c r="B42" s="94"/>
      <c r="C42" s="94"/>
      <c r="D42" s="93"/>
      <c r="E42" s="93"/>
      <c r="F42" s="93"/>
      <c r="H42" s="93"/>
      <c r="I42" s="4"/>
      <c r="J42" s="92"/>
      <c r="K42" s="146"/>
      <c r="L42" s="144"/>
      <c r="M42" s="146"/>
      <c r="N42" s="146"/>
      <c r="O42" s="146"/>
      <c r="P42" s="144"/>
      <c r="Q42" s="146"/>
      <c r="V42" s="1">
        <f t="shared" si="0"/>
        <v>0</v>
      </c>
      <c r="W42" s="1">
        <f t="shared" si="1"/>
        <v>0</v>
      </c>
      <c r="X42" s="1">
        <f t="shared" si="2"/>
        <v>0</v>
      </c>
      <c r="Y42" s="1">
        <f t="shared" si="3"/>
        <v>0</v>
      </c>
    </row>
    <row r="43" spans="1:25" ht="3.95" customHeight="1">
      <c r="A43" s="98"/>
      <c r="B43" s="94"/>
      <c r="C43" s="94"/>
      <c r="D43" s="93"/>
      <c r="E43" s="93"/>
      <c r="F43" s="93"/>
      <c r="H43" s="93"/>
      <c r="I43" s="4"/>
      <c r="J43" s="92"/>
      <c r="K43" s="146"/>
      <c r="L43" s="144"/>
      <c r="M43" s="146"/>
      <c r="N43" s="146"/>
      <c r="O43" s="146"/>
      <c r="P43" s="144"/>
      <c r="Q43" s="146"/>
      <c r="V43" s="1">
        <f t="shared" si="0"/>
        <v>0</v>
      </c>
      <c r="W43" s="1">
        <f t="shared" si="1"/>
        <v>0</v>
      </c>
      <c r="X43" s="1">
        <f t="shared" si="2"/>
        <v>0</v>
      </c>
      <c r="Y43" s="1">
        <f t="shared" si="3"/>
        <v>0</v>
      </c>
    </row>
    <row r="44" spans="1:25">
      <c r="A44" s="94" t="s">
        <v>107</v>
      </c>
      <c r="B44" s="94"/>
      <c r="C44" s="94"/>
      <c r="D44" s="93"/>
      <c r="E44" s="93"/>
      <c r="F44" s="93"/>
      <c r="H44" s="93"/>
      <c r="I44" s="4"/>
      <c r="J44" s="194"/>
      <c r="K44" s="206">
        <v>24623609</v>
      </c>
      <c r="L44" s="212"/>
      <c r="M44" s="211">
        <v>23938900</v>
      </c>
      <c r="N44" s="193"/>
      <c r="O44" s="206">
        <v>24728797</v>
      </c>
      <c r="P44" s="212"/>
      <c r="Q44" s="211">
        <v>23989375</v>
      </c>
      <c r="R44" s="1">
        <v>24623609.204529997</v>
      </c>
      <c r="S44" s="1">
        <v>23938900.43135</v>
      </c>
      <c r="T44" s="1">
        <v>24728797</v>
      </c>
      <c r="U44" s="1">
        <v>23989375</v>
      </c>
      <c r="V44" s="1">
        <f t="shared" si="0"/>
        <v>-0.20452999696135521</v>
      </c>
      <c r="W44" s="1">
        <f t="shared" si="1"/>
        <v>-0.43135000020265579</v>
      </c>
      <c r="X44" s="1">
        <f t="shared" si="2"/>
        <v>0</v>
      </c>
      <c r="Y44" s="1">
        <f t="shared" si="3"/>
        <v>0</v>
      </c>
    </row>
    <row r="45" spans="1:25" s="14" customFormat="1">
      <c r="A45" s="38" t="s">
        <v>114</v>
      </c>
      <c r="B45" s="38"/>
      <c r="C45" s="38"/>
      <c r="D45" s="38"/>
      <c r="E45" s="38"/>
      <c r="F45" s="38"/>
      <c r="H45" s="38"/>
      <c r="I45" s="17"/>
      <c r="J45" s="384"/>
      <c r="K45" s="389">
        <v>1252432</v>
      </c>
      <c r="L45" s="386"/>
      <c r="M45" s="387">
        <v>1252432</v>
      </c>
      <c r="N45" s="388"/>
      <c r="O45" s="389">
        <v>1133676</v>
      </c>
      <c r="P45" s="386"/>
      <c r="Q45" s="390">
        <v>1131288</v>
      </c>
      <c r="R45" s="14">
        <v>1252431.5868599999</v>
      </c>
      <c r="S45" s="14">
        <v>1252431.5868599999</v>
      </c>
      <c r="T45" s="14">
        <v>1133676</v>
      </c>
      <c r="U45" s="14">
        <v>1131288</v>
      </c>
      <c r="V45" s="1">
        <f t="shared" si="0"/>
        <v>0.4131400000769645</v>
      </c>
      <c r="W45" s="1">
        <f t="shared" si="1"/>
        <v>0.4131400000769645</v>
      </c>
      <c r="X45" s="1">
        <f t="shared" si="2"/>
        <v>0</v>
      </c>
      <c r="Y45" s="1">
        <f t="shared" si="3"/>
        <v>0</v>
      </c>
    </row>
    <row r="46" spans="1:25">
      <c r="A46" s="93" t="s">
        <v>113</v>
      </c>
      <c r="B46" s="94"/>
      <c r="C46" s="94"/>
      <c r="D46" s="93"/>
      <c r="E46" s="93"/>
      <c r="F46" s="93"/>
      <c r="H46" s="93"/>
      <c r="I46" s="4"/>
      <c r="J46" s="194"/>
      <c r="K46" s="202">
        <v>383066</v>
      </c>
      <c r="L46" s="201"/>
      <c r="M46" s="203">
        <v>354487</v>
      </c>
      <c r="N46" s="193"/>
      <c r="O46" s="202">
        <v>394540</v>
      </c>
      <c r="P46" s="201"/>
      <c r="Q46" s="203">
        <v>362324</v>
      </c>
      <c r="R46" s="1">
        <v>383065.65781</v>
      </c>
      <c r="S46" s="1">
        <v>354487.38180999999</v>
      </c>
      <c r="T46" s="1">
        <v>394540</v>
      </c>
      <c r="U46" s="1">
        <v>362324</v>
      </c>
      <c r="V46" s="1">
        <f t="shared" si="0"/>
        <v>0.34218999999575317</v>
      </c>
      <c r="W46" s="1">
        <f t="shared" si="1"/>
        <v>-0.38180999999167398</v>
      </c>
      <c r="X46" s="1">
        <f t="shared" si="2"/>
        <v>0</v>
      </c>
      <c r="Y46" s="1">
        <f t="shared" si="3"/>
        <v>0</v>
      </c>
    </row>
    <row r="47" spans="1:25">
      <c r="A47" s="210" t="s">
        <v>112</v>
      </c>
      <c r="B47" s="94"/>
      <c r="C47" s="94"/>
      <c r="D47" s="93"/>
      <c r="E47" s="93"/>
      <c r="F47" s="93"/>
      <c r="H47" s="93"/>
      <c r="I47" s="4"/>
      <c r="J47" s="194"/>
      <c r="K47" s="202">
        <v>572769</v>
      </c>
      <c r="L47" s="135"/>
      <c r="M47" s="203">
        <v>572769</v>
      </c>
      <c r="N47" s="193"/>
      <c r="O47" s="202">
        <v>520555</v>
      </c>
      <c r="P47" s="135"/>
      <c r="Q47" s="203">
        <v>520555</v>
      </c>
      <c r="R47" s="1">
        <v>572769.19221000001</v>
      </c>
      <c r="S47" s="1">
        <v>572769.19221000001</v>
      </c>
      <c r="T47" s="1">
        <v>520555</v>
      </c>
      <c r="U47" s="1">
        <v>520555</v>
      </c>
      <c r="V47" s="1">
        <f t="shared" si="0"/>
        <v>-0.19221000000834465</v>
      </c>
      <c r="W47" s="1">
        <f t="shared" si="1"/>
        <v>-0.19221000000834465</v>
      </c>
      <c r="X47" s="1">
        <f t="shared" si="2"/>
        <v>0</v>
      </c>
      <c r="Y47" s="1">
        <f t="shared" si="3"/>
        <v>0</v>
      </c>
    </row>
    <row r="48" spans="1:25">
      <c r="A48" s="94" t="s">
        <v>111</v>
      </c>
      <c r="B48" s="94"/>
      <c r="C48" s="94"/>
      <c r="D48" s="93"/>
      <c r="E48" s="93"/>
      <c r="F48" s="93"/>
      <c r="H48" s="93"/>
      <c r="I48" s="4"/>
      <c r="J48" s="194"/>
      <c r="K48" s="197">
        <v>202497</v>
      </c>
      <c r="L48" s="141"/>
      <c r="M48" s="198">
        <v>202497</v>
      </c>
      <c r="N48" s="193"/>
      <c r="O48" s="197">
        <v>215145</v>
      </c>
      <c r="P48" s="196"/>
      <c r="Q48" s="198">
        <v>215145</v>
      </c>
      <c r="R48" s="1">
        <v>202497.12381170038</v>
      </c>
      <c r="S48" s="1">
        <v>202497.12381170038</v>
      </c>
      <c r="T48" s="1">
        <v>215145</v>
      </c>
      <c r="U48" s="1">
        <v>215145</v>
      </c>
      <c r="V48" s="1">
        <f t="shared" si="0"/>
        <v>-0.1238117003813386</v>
      </c>
      <c r="W48" s="1">
        <f t="shared" si="1"/>
        <v>-0.1238117003813386</v>
      </c>
      <c r="X48" s="1">
        <f t="shared" si="2"/>
        <v>0</v>
      </c>
      <c r="Y48" s="1">
        <f t="shared" si="3"/>
        <v>0</v>
      </c>
    </row>
    <row r="49" spans="1:46" ht="18" customHeight="1">
      <c r="B49" s="98"/>
      <c r="C49" s="98"/>
      <c r="D49" s="93"/>
      <c r="E49" s="93"/>
      <c r="F49" s="93"/>
      <c r="H49" s="93"/>
      <c r="I49" s="4"/>
      <c r="J49" s="194"/>
      <c r="K49" s="193">
        <f>SUM(K44:K48)</f>
        <v>27034373</v>
      </c>
      <c r="L49" s="209"/>
      <c r="M49" s="193">
        <f>SUM(M44:M48)</f>
        <v>26321085</v>
      </c>
      <c r="N49" s="193"/>
      <c r="O49" s="193">
        <f>SUM(O44:O48)</f>
        <v>26992713</v>
      </c>
      <c r="P49" s="209"/>
      <c r="Q49" s="193">
        <f>SUM(Q44:Q48)</f>
        <v>26218687</v>
      </c>
      <c r="R49" s="193">
        <f>SUM(R44:R48)</f>
        <v>27034372.765221696</v>
      </c>
      <c r="S49" s="193">
        <f t="shared" ref="S49:U49" si="8">SUM(S44:S48)</f>
        <v>26321085.716041699</v>
      </c>
      <c r="T49" s="193">
        <f t="shared" si="8"/>
        <v>26992713</v>
      </c>
      <c r="U49" s="193">
        <f t="shared" si="8"/>
        <v>26218687</v>
      </c>
      <c r="V49" s="1">
        <f t="shared" si="0"/>
        <v>0.23477830365300179</v>
      </c>
      <c r="W49" s="1">
        <f t="shared" si="1"/>
        <v>-0.71604169905185699</v>
      </c>
      <c r="X49" s="1">
        <f t="shared" si="2"/>
        <v>0</v>
      </c>
      <c r="Y49" s="1">
        <f t="shared" si="3"/>
        <v>0</v>
      </c>
    </row>
    <row r="50" spans="1:46">
      <c r="A50" s="99" t="s">
        <v>110</v>
      </c>
      <c r="B50" s="93"/>
      <c r="C50" s="93"/>
      <c r="D50" s="93"/>
      <c r="E50" s="93"/>
      <c r="F50" s="93"/>
      <c r="H50" s="93"/>
      <c r="I50" s="4"/>
      <c r="J50" s="194"/>
      <c r="K50" s="208"/>
      <c r="L50" s="209"/>
      <c r="M50" s="208"/>
      <c r="N50" s="208"/>
      <c r="O50" s="208"/>
      <c r="P50" s="209"/>
      <c r="Q50" s="208"/>
      <c r="V50" s="1">
        <f t="shared" si="0"/>
        <v>0</v>
      </c>
      <c r="W50" s="1">
        <f t="shared" si="1"/>
        <v>0</v>
      </c>
      <c r="X50" s="1">
        <f t="shared" si="2"/>
        <v>0</v>
      </c>
      <c r="Y50" s="1">
        <f t="shared" si="3"/>
        <v>0</v>
      </c>
    </row>
    <row r="51" spans="1:46" ht="3.95" customHeight="1">
      <c r="A51" s="99"/>
      <c r="B51" s="93"/>
      <c r="C51" s="93"/>
      <c r="D51" s="93"/>
      <c r="E51" s="93"/>
      <c r="F51" s="93"/>
      <c r="H51" s="93"/>
      <c r="I51" s="4"/>
      <c r="J51" s="194"/>
      <c r="K51" s="208"/>
      <c r="L51" s="209"/>
      <c r="M51" s="208"/>
      <c r="N51" s="208"/>
      <c r="O51" s="208"/>
      <c r="P51" s="209"/>
      <c r="Q51" s="208"/>
      <c r="V51" s="1">
        <f t="shared" si="0"/>
        <v>0</v>
      </c>
      <c r="W51" s="1">
        <f t="shared" si="1"/>
        <v>0</v>
      </c>
      <c r="X51" s="1">
        <f t="shared" si="2"/>
        <v>0</v>
      </c>
      <c r="Y51" s="1">
        <f t="shared" si="3"/>
        <v>0</v>
      </c>
    </row>
    <row r="52" spans="1:46">
      <c r="A52" s="93" t="s">
        <v>109</v>
      </c>
      <c r="B52" s="93"/>
      <c r="C52" s="93"/>
      <c r="D52" s="93"/>
      <c r="E52" s="93"/>
      <c r="F52" s="93"/>
      <c r="H52" s="93"/>
      <c r="I52" s="4"/>
      <c r="J52" s="194"/>
      <c r="K52" s="303">
        <f>12901667+1</f>
        <v>12901668</v>
      </c>
      <c r="L52" s="304"/>
      <c r="M52" s="305">
        <f>11506150+1</f>
        <v>11506151</v>
      </c>
      <c r="N52" s="207"/>
      <c r="O52" s="206">
        <v>12668151</v>
      </c>
      <c r="P52" s="205"/>
      <c r="Q52" s="204">
        <v>11157341</v>
      </c>
      <c r="R52" s="1">
        <v>12901667.34606399</v>
      </c>
      <c r="S52" s="1">
        <v>11506150.205498299</v>
      </c>
      <c r="T52" s="1">
        <v>12668151</v>
      </c>
      <c r="U52" s="1">
        <v>11157341</v>
      </c>
      <c r="V52" s="1">
        <f t="shared" si="0"/>
        <v>0.65393600985407829</v>
      </c>
      <c r="W52" s="1">
        <f t="shared" si="1"/>
        <v>0.79450170136988163</v>
      </c>
      <c r="X52" s="1">
        <f t="shared" si="2"/>
        <v>0</v>
      </c>
      <c r="Y52" s="1">
        <f t="shared" si="3"/>
        <v>0</v>
      </c>
    </row>
    <row r="53" spans="1:46">
      <c r="A53" s="93" t="s">
        <v>108</v>
      </c>
      <c r="B53" s="93"/>
      <c r="C53" s="93"/>
      <c r="D53" s="93"/>
      <c r="E53" s="93"/>
      <c r="F53" s="93"/>
      <c r="H53" s="93"/>
      <c r="I53" s="4"/>
      <c r="J53" s="194"/>
      <c r="K53" s="202">
        <v>5240</v>
      </c>
      <c r="L53" s="201"/>
      <c r="M53" s="203">
        <v>2515</v>
      </c>
      <c r="N53" s="193"/>
      <c r="O53" s="202">
        <v>2658</v>
      </c>
      <c r="P53" s="201"/>
      <c r="Q53" s="200" t="s">
        <v>68</v>
      </c>
      <c r="R53" s="1">
        <v>5240.2012700000005</v>
      </c>
      <c r="S53" s="1">
        <v>2514.9306499999998</v>
      </c>
      <c r="T53" s="1">
        <v>2658</v>
      </c>
      <c r="U53" s="1" t="s">
        <v>68</v>
      </c>
      <c r="V53" s="1">
        <f t="shared" si="0"/>
        <v>-0.20127000000047701</v>
      </c>
      <c r="W53" s="1">
        <f t="shared" si="1"/>
        <v>6.9350000000213186E-2</v>
      </c>
      <c r="X53" s="1">
        <f t="shared" si="2"/>
        <v>0</v>
      </c>
      <c r="Y53" s="409" t="e">
        <f>+Q53-U53</f>
        <v>#VALUE!</v>
      </c>
    </row>
    <row r="54" spans="1:46">
      <c r="A54" s="93" t="s">
        <v>107</v>
      </c>
      <c r="B54" s="93"/>
      <c r="C54" s="93"/>
      <c r="D54" s="93"/>
      <c r="E54" s="93"/>
      <c r="F54" s="93"/>
      <c r="G54" s="199"/>
      <c r="H54" s="93"/>
      <c r="I54" s="4"/>
      <c r="J54" s="194"/>
      <c r="K54" s="197">
        <v>4070694</v>
      </c>
      <c r="L54" s="196"/>
      <c r="M54" s="198">
        <v>3514389</v>
      </c>
      <c r="N54" s="193"/>
      <c r="O54" s="197">
        <v>7236603</v>
      </c>
      <c r="P54" s="196"/>
      <c r="Q54" s="195">
        <v>6156936</v>
      </c>
      <c r="R54" s="1">
        <v>4070693.9412814085</v>
      </c>
      <c r="S54" s="1">
        <v>3514388.9203799795</v>
      </c>
      <c r="T54" s="1">
        <v>7236603</v>
      </c>
      <c r="U54" s="1">
        <v>6156936</v>
      </c>
      <c r="V54" s="1">
        <f t="shared" si="0"/>
        <v>5.8718591462820768E-2</v>
      </c>
      <c r="W54" s="1">
        <f t="shared" si="1"/>
        <v>7.9620020464062691E-2</v>
      </c>
      <c r="X54" s="1">
        <f t="shared" si="2"/>
        <v>0</v>
      </c>
      <c r="Y54" s="1">
        <f t="shared" si="3"/>
        <v>0</v>
      </c>
    </row>
    <row r="55" spans="1:46" ht="18" customHeight="1">
      <c r="A55" s="98"/>
      <c r="B55" s="98"/>
      <c r="C55" s="98"/>
      <c r="D55" s="93"/>
      <c r="E55" s="93"/>
      <c r="F55" s="93"/>
      <c r="G55" s="93"/>
      <c r="H55" s="93"/>
      <c r="J55" s="194"/>
      <c r="K55" s="191">
        <f>SUM(K52:K54)</f>
        <v>16977602</v>
      </c>
      <c r="L55" s="192"/>
      <c r="M55" s="191">
        <f>SUM(M52:M54)</f>
        <v>15023055</v>
      </c>
      <c r="N55" s="193"/>
      <c r="O55" s="191">
        <f>SUM(O52:O54)</f>
        <v>19907412</v>
      </c>
      <c r="P55" s="192"/>
      <c r="Q55" s="191">
        <f>SUM(Q52:Q54)</f>
        <v>17314277</v>
      </c>
      <c r="R55" s="191">
        <f>SUM(R52:R54)</f>
        <v>16977601.488615397</v>
      </c>
      <c r="S55" s="191">
        <f t="shared" ref="S55" si="9">SUM(S52:S54)</f>
        <v>15023054.056528278</v>
      </c>
      <c r="T55" s="191">
        <f t="shared" ref="T55" si="10">SUM(T52:T54)</f>
        <v>19907412</v>
      </c>
      <c r="U55" s="191">
        <f t="shared" ref="U55" si="11">SUM(U52:U54)</f>
        <v>17314277</v>
      </c>
      <c r="V55" s="1">
        <f t="shared" si="0"/>
        <v>0.51138460263609886</v>
      </c>
      <c r="W55" s="1">
        <f t="shared" si="1"/>
        <v>0.94347172230482101</v>
      </c>
      <c r="X55" s="1">
        <f t="shared" si="2"/>
        <v>0</v>
      </c>
      <c r="Y55" s="1">
        <f t="shared" si="3"/>
        <v>0</v>
      </c>
    </row>
    <row r="56" spans="1:46" ht="18" customHeight="1" thickBot="1">
      <c r="A56" s="186" t="s">
        <v>106</v>
      </c>
      <c r="B56" s="99"/>
      <c r="C56" s="99"/>
      <c r="D56" s="93"/>
      <c r="E56" s="93"/>
      <c r="F56" s="93"/>
      <c r="G56" s="93"/>
      <c r="H56" s="93"/>
      <c r="J56" s="87"/>
      <c r="K56" s="188">
        <f>K55+K49</f>
        <v>44011975</v>
      </c>
      <c r="L56" s="189"/>
      <c r="M56" s="188">
        <f>M49+M55</f>
        <v>41344140</v>
      </c>
      <c r="N56" s="190"/>
      <c r="O56" s="188">
        <f>O49+O55</f>
        <v>46900125</v>
      </c>
      <c r="P56" s="189"/>
      <c r="Q56" s="188">
        <f>Q49+Q55</f>
        <v>43532964</v>
      </c>
      <c r="R56" s="188">
        <f>R49+R55</f>
        <v>44011974.253837094</v>
      </c>
      <c r="S56" s="188">
        <f t="shared" ref="S56" si="12">S49+S55</f>
        <v>41344139.772569977</v>
      </c>
      <c r="T56" s="188">
        <f t="shared" ref="T56" si="13">T49+T55</f>
        <v>46900125</v>
      </c>
      <c r="U56" s="188">
        <f t="shared" ref="U56" si="14">U49+U55</f>
        <v>43532964</v>
      </c>
      <c r="V56" s="1">
        <f t="shared" si="0"/>
        <v>0.74616290628910065</v>
      </c>
      <c r="W56" s="1">
        <f t="shared" si="1"/>
        <v>0.22743002325296402</v>
      </c>
      <c r="X56" s="1">
        <f t="shared" si="2"/>
        <v>0</v>
      </c>
      <c r="Y56" s="1">
        <f t="shared" si="3"/>
        <v>0</v>
      </c>
    </row>
    <row r="57" spans="1:46" ht="18" customHeight="1" thickBot="1">
      <c r="A57" s="186" t="s">
        <v>105</v>
      </c>
      <c r="B57" s="99"/>
      <c r="C57" s="99"/>
      <c r="D57" s="93"/>
      <c r="E57" s="93"/>
      <c r="F57" s="93"/>
      <c r="H57" s="93"/>
      <c r="J57" s="87"/>
      <c r="K57" s="188">
        <f>K56+K40</f>
        <v>72732953</v>
      </c>
      <c r="L57" s="189"/>
      <c r="M57" s="188">
        <f>M40+M56</f>
        <v>77185138</v>
      </c>
      <c r="N57" s="190"/>
      <c r="O57" s="188">
        <f>O40+O56</f>
        <v>75009454</v>
      </c>
      <c r="P57" s="189"/>
      <c r="Q57" s="188">
        <f>Q40+Q56</f>
        <v>78191039</v>
      </c>
      <c r="R57" s="188">
        <f>R40+R56</f>
        <v>72732954.221577182</v>
      </c>
      <c r="S57" s="188">
        <f t="shared" ref="S57" si="15">S40+S56</f>
        <v>77185139.279519975</v>
      </c>
      <c r="T57" s="188">
        <f t="shared" ref="T57" si="16">T40+T56</f>
        <v>75009454</v>
      </c>
      <c r="U57" s="188">
        <f t="shared" ref="U57" si="17">U40+U56</f>
        <v>78191039</v>
      </c>
      <c r="V57" s="1">
        <f t="shared" si="0"/>
        <v>-1.2215771824121475</v>
      </c>
      <c r="W57" s="1">
        <f t="shared" si="1"/>
        <v>-1.2795199751853943</v>
      </c>
      <c r="X57" s="1">
        <f t="shared" si="2"/>
        <v>0</v>
      </c>
      <c r="Y57" s="1">
        <f t="shared" si="3"/>
        <v>0</v>
      </c>
    </row>
    <row r="58" spans="1:46" ht="13.5" customHeight="1">
      <c r="A58" s="186"/>
      <c r="B58" s="99"/>
      <c r="C58" s="99"/>
      <c r="D58" s="93"/>
      <c r="E58" s="93"/>
      <c r="F58" s="93"/>
      <c r="H58" s="93"/>
      <c r="I58" s="187">
        <f>K57-K26</f>
        <v>0</v>
      </c>
      <c r="J58" s="187">
        <f>J57-J26</f>
        <v>0</v>
      </c>
      <c r="K58" s="187">
        <f>M57-M26</f>
        <v>0</v>
      </c>
      <c r="L58" s="187">
        <f>L57-L26</f>
        <v>0</v>
      </c>
      <c r="N58" s="187">
        <f>N57-N26</f>
        <v>0</v>
      </c>
      <c r="O58" s="187">
        <f>O57-O26</f>
        <v>0</v>
      </c>
      <c r="P58" s="187">
        <f>P57-P26</f>
        <v>0</v>
      </c>
      <c r="Q58" s="187">
        <f>Q57-Q26</f>
        <v>0</v>
      </c>
    </row>
    <row r="59" spans="1:46" ht="13.5" customHeight="1">
      <c r="A59" s="186" t="s">
        <v>104</v>
      </c>
      <c r="B59" s="99"/>
      <c r="C59" s="99"/>
      <c r="D59" s="93"/>
      <c r="E59" s="93"/>
      <c r="F59" s="93"/>
      <c r="H59" s="93"/>
      <c r="J59" s="185"/>
      <c r="K59" s="185">
        <f>K40/8143778404*1000</f>
        <v>3.5267386433173384</v>
      </c>
      <c r="L59" s="185"/>
      <c r="M59" s="185">
        <f>M40/8143778404*1000</f>
        <v>4.4010281495866694</v>
      </c>
      <c r="N59" s="185"/>
      <c r="O59" s="185">
        <f>O40/8143778404*1000</f>
        <v>3.4516323511692644</v>
      </c>
      <c r="P59" s="185"/>
      <c r="Q59" s="185">
        <f>Q40/8143778404*1000</f>
        <v>4.2557733377147038</v>
      </c>
    </row>
    <row r="60" spans="1:46" s="180" customFormat="1" ht="12.75" customHeight="1">
      <c r="A60" s="184"/>
      <c r="B60" s="184"/>
      <c r="C60" s="184"/>
      <c r="D60" s="184"/>
      <c r="E60" s="184"/>
      <c r="F60" s="184"/>
      <c r="J60" s="183"/>
      <c r="K60" s="182">
        <f t="shared" ref="K60:Q60" si="18">K26-K57</f>
        <v>0</v>
      </c>
      <c r="L60" s="181">
        <f t="shared" si="18"/>
        <v>0</v>
      </c>
      <c r="M60" s="182">
        <f t="shared" si="18"/>
        <v>0</v>
      </c>
      <c r="N60" s="181">
        <f t="shared" si="18"/>
        <v>0</v>
      </c>
      <c r="O60" s="181">
        <f t="shared" si="18"/>
        <v>0</v>
      </c>
      <c r="P60" s="181">
        <f t="shared" si="18"/>
        <v>0</v>
      </c>
      <c r="Q60" s="181">
        <f t="shared" si="18"/>
        <v>0</v>
      </c>
    </row>
    <row r="61" spans="1:46" s="166" customFormat="1" ht="12.75" customHeight="1">
      <c r="A61" s="477" t="s">
        <v>236</v>
      </c>
      <c r="B61" s="478"/>
      <c r="C61" s="478"/>
      <c r="D61" s="478"/>
      <c r="E61" s="478"/>
      <c r="F61" s="478"/>
      <c r="G61" s="478"/>
      <c r="H61" s="478"/>
      <c r="I61" s="478"/>
      <c r="J61" s="178"/>
      <c r="K61" s="478" t="s">
        <v>103</v>
      </c>
      <c r="L61" s="478"/>
      <c r="M61" s="478"/>
      <c r="N61" s="478"/>
      <c r="O61" s="478"/>
      <c r="P61" s="478"/>
      <c r="Q61" s="478"/>
      <c r="R61" s="179"/>
      <c r="S61" s="168"/>
      <c r="T61" s="167"/>
      <c r="U61" s="167"/>
      <c r="V61" s="167"/>
      <c r="W61" s="167"/>
      <c r="X61" s="167"/>
      <c r="Y61" s="167"/>
      <c r="Z61" s="167"/>
      <c r="AA61" s="167"/>
      <c r="AB61" s="167"/>
      <c r="AC61" s="167"/>
      <c r="AD61" s="167"/>
      <c r="AE61" s="167"/>
      <c r="AF61" s="167"/>
      <c r="AG61" s="167"/>
      <c r="AH61" s="167"/>
      <c r="AI61" s="167"/>
      <c r="AJ61" s="167"/>
      <c r="AK61" s="167"/>
      <c r="AL61" s="167"/>
      <c r="AM61" s="167"/>
      <c r="AN61" s="167"/>
      <c r="AO61" s="167"/>
      <c r="AP61" s="167"/>
      <c r="AQ61" s="167"/>
      <c r="AR61" s="167"/>
      <c r="AS61" s="167"/>
      <c r="AT61" s="167"/>
    </row>
    <row r="62" spans="1:46" s="166" customFormat="1">
      <c r="A62" s="478"/>
      <c r="B62" s="478"/>
      <c r="C62" s="478"/>
      <c r="D62" s="478"/>
      <c r="E62" s="478"/>
      <c r="F62" s="478"/>
      <c r="G62" s="478"/>
      <c r="H62" s="478"/>
      <c r="I62" s="478"/>
      <c r="J62" s="178"/>
      <c r="K62" s="478"/>
      <c r="L62" s="478"/>
      <c r="M62" s="478"/>
      <c r="N62" s="478"/>
      <c r="O62" s="478"/>
      <c r="P62" s="478"/>
      <c r="Q62" s="478"/>
      <c r="R62" s="179"/>
      <c r="S62" s="168"/>
      <c r="T62" s="167"/>
      <c r="U62" s="167"/>
      <c r="V62" s="167"/>
      <c r="W62" s="167"/>
      <c r="X62" s="167"/>
      <c r="Y62" s="167"/>
      <c r="Z62" s="167"/>
      <c r="AA62" s="167"/>
      <c r="AB62" s="167"/>
      <c r="AC62" s="167"/>
      <c r="AD62" s="167"/>
      <c r="AE62" s="167"/>
      <c r="AF62" s="167"/>
      <c r="AG62" s="167"/>
      <c r="AH62" s="167"/>
      <c r="AI62" s="167"/>
      <c r="AJ62" s="167"/>
      <c r="AK62" s="167"/>
      <c r="AL62" s="167"/>
      <c r="AM62" s="167"/>
      <c r="AN62" s="167"/>
      <c r="AO62" s="167"/>
      <c r="AP62" s="167"/>
      <c r="AQ62" s="167"/>
      <c r="AR62" s="167"/>
      <c r="AS62" s="167"/>
      <c r="AT62" s="167"/>
    </row>
    <row r="63" spans="1:46" s="166" customFormat="1">
      <c r="A63" s="478"/>
      <c r="B63" s="478"/>
      <c r="C63" s="478"/>
      <c r="D63" s="478"/>
      <c r="E63" s="478"/>
      <c r="F63" s="478"/>
      <c r="G63" s="478"/>
      <c r="H63" s="478"/>
      <c r="I63" s="478"/>
      <c r="J63" s="178"/>
      <c r="K63" s="478"/>
      <c r="L63" s="478"/>
      <c r="M63" s="478"/>
      <c r="N63" s="478"/>
      <c r="O63" s="478"/>
      <c r="P63" s="478"/>
      <c r="Q63" s="478"/>
      <c r="R63" s="179"/>
      <c r="S63" s="168"/>
      <c r="T63" s="167"/>
      <c r="U63" s="167"/>
      <c r="V63" s="167"/>
      <c r="W63" s="167"/>
      <c r="X63" s="167"/>
      <c r="Y63" s="167"/>
      <c r="Z63" s="167"/>
      <c r="AA63" s="167"/>
      <c r="AB63" s="167"/>
      <c r="AC63" s="167"/>
      <c r="AD63" s="167"/>
      <c r="AE63" s="167"/>
      <c r="AF63" s="167"/>
      <c r="AG63" s="167"/>
      <c r="AH63" s="167"/>
      <c r="AI63" s="167"/>
      <c r="AJ63" s="167"/>
      <c r="AK63" s="167"/>
      <c r="AL63" s="167"/>
      <c r="AM63" s="167"/>
      <c r="AN63" s="167"/>
      <c r="AO63" s="167"/>
      <c r="AP63" s="167"/>
      <c r="AQ63" s="167"/>
      <c r="AR63" s="167"/>
      <c r="AS63" s="167"/>
      <c r="AT63" s="167"/>
    </row>
    <row r="64" spans="1:46" s="166" customFormat="1">
      <c r="A64" s="478"/>
      <c r="B64" s="478"/>
      <c r="C64" s="478"/>
      <c r="D64" s="478"/>
      <c r="E64" s="478"/>
      <c r="F64" s="478"/>
      <c r="G64" s="478"/>
      <c r="H64" s="478"/>
      <c r="I64" s="478"/>
      <c r="J64" s="178"/>
      <c r="K64" s="478"/>
      <c r="L64" s="478"/>
      <c r="M64" s="478"/>
      <c r="N64" s="478"/>
      <c r="O64" s="478"/>
      <c r="P64" s="478"/>
      <c r="Q64" s="478"/>
      <c r="R64" s="179"/>
      <c r="S64" s="168"/>
      <c r="T64" s="167"/>
      <c r="U64" s="167"/>
      <c r="V64" s="167"/>
      <c r="W64" s="167"/>
      <c r="X64" s="167"/>
      <c r="Y64" s="167"/>
      <c r="Z64" s="167"/>
      <c r="AA64" s="167"/>
      <c r="AB64" s="167"/>
      <c r="AC64" s="167"/>
      <c r="AD64" s="167"/>
      <c r="AE64" s="167"/>
      <c r="AF64" s="167"/>
      <c r="AG64" s="167"/>
      <c r="AH64" s="167"/>
      <c r="AI64" s="167"/>
      <c r="AJ64" s="167"/>
      <c r="AK64" s="167"/>
      <c r="AL64" s="167"/>
      <c r="AM64" s="167"/>
      <c r="AN64" s="167"/>
      <c r="AO64" s="167"/>
      <c r="AP64" s="167"/>
      <c r="AQ64" s="167"/>
      <c r="AR64" s="167"/>
      <c r="AS64" s="167"/>
      <c r="AT64" s="167"/>
    </row>
    <row r="65" spans="1:46" s="166" customFormat="1">
      <c r="A65" s="448"/>
      <c r="B65" s="448"/>
      <c r="C65" s="448"/>
      <c r="D65" s="448"/>
      <c r="E65" s="448"/>
      <c r="F65" s="448"/>
      <c r="G65" s="448"/>
      <c r="H65" s="448"/>
      <c r="I65" s="448"/>
      <c r="J65" s="178"/>
      <c r="K65" s="448"/>
      <c r="L65" s="448"/>
      <c r="M65" s="448"/>
      <c r="N65" s="448"/>
      <c r="O65" s="448"/>
      <c r="P65" s="448"/>
      <c r="Q65" s="448"/>
      <c r="R65" s="179"/>
      <c r="S65" s="168"/>
      <c r="T65" s="167"/>
      <c r="U65" s="167"/>
      <c r="V65" s="167"/>
      <c r="W65" s="167"/>
      <c r="X65" s="167"/>
      <c r="Y65" s="167"/>
      <c r="Z65" s="167"/>
      <c r="AA65" s="167"/>
      <c r="AB65" s="167"/>
      <c r="AC65" s="167"/>
      <c r="AD65" s="167"/>
      <c r="AE65" s="167"/>
      <c r="AF65" s="167"/>
      <c r="AG65" s="167"/>
      <c r="AH65" s="167"/>
      <c r="AI65" s="167"/>
      <c r="AJ65" s="167"/>
      <c r="AK65" s="167"/>
      <c r="AL65" s="167"/>
      <c r="AM65" s="167"/>
      <c r="AN65" s="167"/>
      <c r="AO65" s="167"/>
      <c r="AP65" s="167"/>
      <c r="AQ65" s="167"/>
      <c r="AR65" s="167"/>
      <c r="AS65" s="167"/>
      <c r="AT65" s="167"/>
    </row>
    <row r="66" spans="1:46" s="166" customFormat="1">
      <c r="A66" s="480" t="s">
        <v>235</v>
      </c>
      <c r="B66" s="480"/>
      <c r="C66" s="480"/>
      <c r="D66" s="480"/>
      <c r="E66" s="178"/>
      <c r="G66" s="456" t="s">
        <v>246</v>
      </c>
      <c r="H66" s="456"/>
      <c r="I66" s="456"/>
      <c r="K66" s="480" t="s">
        <v>237</v>
      </c>
      <c r="L66" s="480"/>
      <c r="M66" s="480"/>
      <c r="N66" s="480"/>
      <c r="S66" s="168"/>
      <c r="T66" s="167"/>
      <c r="U66" s="167"/>
      <c r="V66" s="167"/>
      <c r="W66" s="167"/>
      <c r="X66" s="167"/>
      <c r="Y66" s="167"/>
      <c r="Z66" s="167"/>
      <c r="AA66" s="167"/>
      <c r="AB66" s="167"/>
      <c r="AC66" s="167"/>
      <c r="AD66" s="167"/>
      <c r="AE66" s="167"/>
      <c r="AF66" s="167"/>
      <c r="AG66" s="167"/>
      <c r="AH66" s="167"/>
      <c r="AI66" s="167"/>
      <c r="AJ66" s="167"/>
      <c r="AK66" s="167"/>
      <c r="AL66" s="167"/>
      <c r="AM66" s="167"/>
      <c r="AN66" s="167"/>
      <c r="AO66" s="167"/>
      <c r="AP66" s="167"/>
      <c r="AQ66" s="167"/>
      <c r="AR66" s="167"/>
      <c r="AS66" s="167"/>
      <c r="AT66" s="167"/>
    </row>
    <row r="67" spans="1:46" s="172" customFormat="1">
      <c r="A67" s="454" t="s">
        <v>241</v>
      </c>
      <c r="B67" s="449"/>
      <c r="C67" s="449"/>
      <c r="D67" s="449"/>
      <c r="G67" s="450" t="s">
        <v>247</v>
      </c>
      <c r="H67" s="449"/>
      <c r="I67" s="449"/>
      <c r="K67" s="450" t="s">
        <v>238</v>
      </c>
      <c r="L67" s="450"/>
      <c r="M67" s="450"/>
      <c r="N67"/>
      <c r="P67" s="177"/>
      <c r="Q67" s="177"/>
      <c r="R67" s="177"/>
      <c r="S67" s="175"/>
      <c r="T67" s="174"/>
      <c r="U67" s="174"/>
      <c r="V67" s="174"/>
      <c r="W67" s="174"/>
      <c r="X67" s="174"/>
      <c r="Y67" s="174"/>
      <c r="Z67" s="174"/>
      <c r="AA67" s="174"/>
      <c r="AB67" s="174"/>
      <c r="AC67" s="174"/>
      <c r="AD67" s="174"/>
      <c r="AE67" s="174"/>
      <c r="AF67" s="174"/>
      <c r="AG67" s="174"/>
      <c r="AH67" s="174"/>
      <c r="AI67" s="174"/>
      <c r="AJ67" s="174"/>
      <c r="AK67" s="174"/>
      <c r="AL67" s="174"/>
      <c r="AM67" s="174"/>
      <c r="AN67" s="174"/>
      <c r="AO67" s="174"/>
      <c r="AP67" s="174"/>
      <c r="AQ67" s="174"/>
      <c r="AR67" s="174"/>
      <c r="AS67" s="174"/>
      <c r="AT67" s="174"/>
    </row>
    <row r="68" spans="1:46" s="172" customFormat="1">
      <c r="A68" s="454" t="s">
        <v>242</v>
      </c>
      <c r="B68" s="452"/>
      <c r="C68" s="452"/>
      <c r="D68" s="452"/>
      <c r="G68" s="451" t="s">
        <v>244</v>
      </c>
      <c r="H68" s="453"/>
      <c r="I68" s="453"/>
      <c r="J68" s="455" t="s">
        <v>239</v>
      </c>
      <c r="L68" s="449"/>
      <c r="M68" s="449"/>
      <c r="N68" s="449"/>
      <c r="P68" s="176"/>
      <c r="Q68" s="176"/>
      <c r="R68" s="176"/>
      <c r="S68" s="175"/>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row>
    <row r="69" spans="1:46" s="166" customFormat="1">
      <c r="A69" s="454" t="s">
        <v>243</v>
      </c>
      <c r="B69" s="454"/>
      <c r="C69" s="454"/>
      <c r="D69" s="454"/>
      <c r="G69" s="454" t="s">
        <v>245</v>
      </c>
      <c r="H69" s="454"/>
      <c r="I69" s="454"/>
      <c r="J69" s="176" t="s">
        <v>240</v>
      </c>
      <c r="M69" s="167"/>
      <c r="N69" s="169"/>
      <c r="O69" s="170"/>
      <c r="P69" s="169"/>
      <c r="Q69" s="170"/>
      <c r="R69" s="169"/>
      <c r="S69" s="168"/>
      <c r="T69" s="167"/>
      <c r="U69" s="167"/>
      <c r="V69" s="167"/>
      <c r="W69" s="167"/>
      <c r="X69" s="167"/>
      <c r="Y69" s="167"/>
      <c r="Z69" s="167"/>
      <c r="AA69" s="167"/>
      <c r="AB69" s="167"/>
      <c r="AC69" s="167"/>
      <c r="AD69" s="167"/>
      <c r="AE69" s="167"/>
      <c r="AF69" s="167"/>
      <c r="AG69" s="167"/>
      <c r="AH69" s="167"/>
      <c r="AI69" s="167"/>
      <c r="AJ69" s="167"/>
      <c r="AK69" s="167"/>
      <c r="AL69" s="167"/>
      <c r="AM69" s="167"/>
      <c r="AN69" s="167"/>
      <c r="AO69" s="167"/>
      <c r="AP69" s="167"/>
      <c r="AQ69" s="167"/>
      <c r="AR69" s="167"/>
      <c r="AS69" s="167"/>
      <c r="AT69" s="167"/>
    </row>
    <row r="70" spans="1:46" s="166" customFormat="1">
      <c r="A70" s="454"/>
      <c r="B70" s="454"/>
      <c r="C70" s="454"/>
      <c r="D70" s="454"/>
      <c r="G70" s="454"/>
      <c r="H70" s="454"/>
      <c r="I70" s="454"/>
      <c r="J70" s="176"/>
      <c r="M70" s="167"/>
      <c r="N70" s="169"/>
      <c r="O70" s="170"/>
      <c r="P70" s="169"/>
      <c r="Q70" s="170"/>
      <c r="R70" s="169"/>
      <c r="S70" s="168"/>
      <c r="T70" s="167"/>
      <c r="U70" s="167"/>
      <c r="V70" s="167"/>
      <c r="W70" s="167"/>
      <c r="X70" s="167"/>
      <c r="Y70" s="167"/>
      <c r="Z70" s="167"/>
      <c r="AA70" s="167"/>
      <c r="AB70" s="167"/>
      <c r="AC70" s="167"/>
      <c r="AD70" s="167"/>
      <c r="AE70" s="167"/>
      <c r="AF70" s="167"/>
      <c r="AG70" s="167"/>
      <c r="AH70" s="167"/>
      <c r="AI70" s="167"/>
      <c r="AJ70" s="167"/>
      <c r="AK70" s="167"/>
      <c r="AL70" s="167"/>
      <c r="AM70" s="167"/>
      <c r="AN70" s="167"/>
      <c r="AO70" s="167"/>
      <c r="AP70" s="167"/>
      <c r="AQ70" s="167"/>
      <c r="AR70" s="167"/>
      <c r="AS70" s="167"/>
      <c r="AT70" s="167"/>
    </row>
    <row r="71" spans="1:46" s="161" customFormat="1">
      <c r="A71" s="412" t="s">
        <v>232</v>
      </c>
      <c r="B71" s="171"/>
      <c r="C71" s="171"/>
      <c r="D71" s="166"/>
      <c r="E71" s="166"/>
      <c r="F71" s="166"/>
      <c r="G71" s="166"/>
      <c r="H71" s="166"/>
      <c r="I71" s="166"/>
      <c r="J71" s="413"/>
      <c r="K71" s="166"/>
      <c r="L71" s="167"/>
      <c r="M71" s="169"/>
      <c r="N71" s="170"/>
      <c r="O71" s="169"/>
      <c r="P71" s="167"/>
      <c r="Q71" s="167"/>
      <c r="R71" s="162"/>
      <c r="S71" s="162"/>
      <c r="T71" s="162"/>
      <c r="U71" s="162"/>
      <c r="V71" s="162"/>
      <c r="W71" s="162"/>
      <c r="X71" s="162"/>
    </row>
    <row r="72" spans="1:46" ht="18.75" collapsed="1">
      <c r="A72" s="121" t="s">
        <v>45</v>
      </c>
      <c r="B72" s="119"/>
      <c r="C72" s="119"/>
      <c r="O72" s="79"/>
      <c r="Q72" s="79"/>
    </row>
    <row r="73" spans="1:46" s="157" customFormat="1" ht="15.75">
      <c r="A73" s="11"/>
      <c r="B73" s="119"/>
      <c r="C73" s="119"/>
      <c r="J73" s="160"/>
      <c r="K73" s="158"/>
      <c r="L73" s="158"/>
      <c r="M73" s="159"/>
      <c r="N73" s="159"/>
      <c r="O73" s="159"/>
      <c r="P73" s="158"/>
    </row>
    <row r="74" spans="1:46" ht="15.75">
      <c r="A74" s="120" t="s">
        <v>102</v>
      </c>
      <c r="B74" s="119"/>
      <c r="C74" s="119"/>
    </row>
    <row r="75" spans="1:46">
      <c r="B75" s="93"/>
      <c r="C75" s="93"/>
      <c r="D75" s="93"/>
      <c r="E75" s="93"/>
      <c r="F75" s="93"/>
      <c r="G75" s="93"/>
      <c r="H75" s="93"/>
      <c r="I75" s="479"/>
      <c r="J75" s="479"/>
      <c r="K75" s="479"/>
      <c r="L75" s="115"/>
      <c r="M75" s="475"/>
      <c r="N75" s="475"/>
      <c r="O75" s="475"/>
      <c r="P75" s="115"/>
    </row>
    <row r="76" spans="1:46" ht="12.75" customHeight="1">
      <c r="A76" s="99" t="s">
        <v>85</v>
      </c>
      <c r="B76" s="93"/>
      <c r="C76" s="93"/>
      <c r="D76" s="93"/>
      <c r="E76" s="93"/>
      <c r="F76" s="93"/>
      <c r="G76" s="93"/>
      <c r="H76" s="93"/>
      <c r="I76" s="114"/>
      <c r="J76" s="114"/>
      <c r="K76" s="1"/>
      <c r="L76" s="1"/>
      <c r="M76" s="1"/>
      <c r="N76" s="1"/>
      <c r="O76" s="1"/>
      <c r="P76" s="1"/>
      <c r="R76" s="151"/>
    </row>
    <row r="77" spans="1:46" ht="12.75" customHeight="1">
      <c r="A77" s="99"/>
      <c r="B77" s="93"/>
      <c r="C77" s="93"/>
      <c r="D77" s="93"/>
      <c r="E77" s="93"/>
      <c r="F77" s="93"/>
      <c r="G77" s="93"/>
      <c r="H77" s="93"/>
      <c r="I77" s="114"/>
      <c r="J77" s="114"/>
      <c r="K77" s="114"/>
      <c r="L77" s="114"/>
      <c r="M77" s="114"/>
      <c r="N77" s="1"/>
      <c r="O77" s="114"/>
      <c r="P77" s="114"/>
      <c r="Q77" s="114"/>
      <c r="R77" s="151"/>
    </row>
    <row r="78" spans="1:46" ht="12.75" customHeight="1">
      <c r="A78" s="99"/>
      <c r="B78" s="93"/>
      <c r="C78" s="93"/>
      <c r="D78" s="93"/>
      <c r="E78" s="93"/>
      <c r="F78" s="93"/>
      <c r="G78" s="93"/>
      <c r="H78" s="93"/>
      <c r="I78" s="114"/>
      <c r="J78" s="114"/>
      <c r="K78" s="476" t="s">
        <v>84</v>
      </c>
      <c r="L78" s="476"/>
      <c r="M78" s="476"/>
      <c r="N78" s="1"/>
      <c r="O78" s="476" t="s">
        <v>84</v>
      </c>
      <c r="P78" s="476"/>
      <c r="Q78" s="476"/>
      <c r="R78" s="151"/>
    </row>
    <row r="79" spans="1:46">
      <c r="A79" s="93"/>
      <c r="B79" s="93"/>
      <c r="C79" s="93"/>
      <c r="D79" s="93"/>
      <c r="E79" s="93"/>
      <c r="F79" s="93"/>
      <c r="G79" s="93"/>
      <c r="H79" s="93"/>
      <c r="I79" s="113"/>
      <c r="J79" s="113"/>
      <c r="K79" s="463" t="s">
        <v>83</v>
      </c>
      <c r="L79" s="463"/>
      <c r="M79" s="463"/>
      <c r="N79" s="113"/>
      <c r="O79" s="463" t="s">
        <v>82</v>
      </c>
      <c r="P79" s="463"/>
      <c r="Q79" s="463"/>
    </row>
    <row r="80" spans="1:46">
      <c r="A80" s="93"/>
      <c r="B80" s="93"/>
      <c r="C80" s="93"/>
      <c r="D80" s="93"/>
      <c r="E80" s="93"/>
      <c r="F80" s="93"/>
      <c r="G80" s="93"/>
      <c r="H80" s="93"/>
      <c r="I80" s="4"/>
      <c r="J80" s="156"/>
      <c r="K80" s="156" t="s">
        <v>81</v>
      </c>
      <c r="M80" s="156" t="s">
        <v>80</v>
      </c>
      <c r="N80" s="156"/>
      <c r="O80" s="156" t="s">
        <v>81</v>
      </c>
      <c r="Q80" s="156" t="s">
        <v>80</v>
      </c>
    </row>
    <row r="81" spans="1:25">
      <c r="A81" s="93"/>
      <c r="B81" s="93"/>
      <c r="C81" s="93"/>
      <c r="D81" s="93"/>
      <c r="E81" s="93"/>
      <c r="F81" s="93"/>
      <c r="G81" s="93"/>
      <c r="H81" s="93"/>
      <c r="J81" s="155"/>
      <c r="K81" s="1"/>
      <c r="L81" s="153"/>
      <c r="M81" s="152"/>
      <c r="N81" s="155"/>
      <c r="O81" s="154"/>
      <c r="P81" s="153"/>
      <c r="Q81" s="152"/>
    </row>
    <row r="82" spans="1:25">
      <c r="A82" s="93"/>
      <c r="B82" s="93"/>
      <c r="C82" s="93"/>
      <c r="D82" s="93"/>
      <c r="E82" s="93"/>
      <c r="F82" s="93"/>
      <c r="G82" s="93"/>
      <c r="H82" s="93"/>
      <c r="J82" s="127"/>
      <c r="K82" s="1"/>
      <c r="L82" s="97"/>
      <c r="M82" s="151"/>
      <c r="N82" s="87"/>
      <c r="O82" s="151"/>
      <c r="P82" s="97"/>
      <c r="Q82" s="151"/>
    </row>
    <row r="83" spans="1:25" ht="12" customHeight="1">
      <c r="A83" s="94" t="s">
        <v>101</v>
      </c>
      <c r="B83" s="94"/>
      <c r="C83" s="94"/>
      <c r="D83" s="93"/>
      <c r="E83" s="93"/>
      <c r="F83" s="93"/>
      <c r="G83" s="93"/>
      <c r="H83" s="93"/>
      <c r="J83" s="126"/>
      <c r="K83" s="96">
        <v>9791137</v>
      </c>
      <c r="L83" s="97"/>
      <c r="M83" s="96">
        <v>8890613</v>
      </c>
      <c r="N83" s="92">
        <v>0</v>
      </c>
      <c r="O83" s="368">
        <f>8443081+31658-320</f>
        <v>8474419</v>
      </c>
      <c r="P83" s="369"/>
      <c r="Q83" s="368">
        <v>7708805</v>
      </c>
      <c r="R83" s="1">
        <v>9791137.2539209258</v>
      </c>
      <c r="S83" s="1">
        <v>8890612.7024400048</v>
      </c>
      <c r="T83" s="1">
        <v>8474418.415000001</v>
      </c>
      <c r="U83" s="1">
        <v>7708805</v>
      </c>
      <c r="V83" s="1">
        <f t="shared" ref="V83" si="19">+K83-R83</f>
        <v>-0.25392092578113079</v>
      </c>
      <c r="W83" s="1">
        <f t="shared" ref="W83" si="20">+M83-S83</f>
        <v>0.29755999520421028</v>
      </c>
      <c r="X83" s="1">
        <f t="shared" ref="X83" si="21">+O83-T83</f>
        <v>0.58499999903142452</v>
      </c>
      <c r="Y83" s="1">
        <f t="shared" ref="Y83" si="22">+Q83-U83</f>
        <v>0</v>
      </c>
    </row>
    <row r="84" spans="1:25" ht="12" customHeight="1">
      <c r="A84" s="94"/>
      <c r="B84" s="94"/>
      <c r="C84" s="94"/>
      <c r="D84" s="93"/>
      <c r="E84" s="93"/>
      <c r="F84" s="93"/>
      <c r="G84" s="93"/>
      <c r="H84" s="93"/>
      <c r="J84" s="126"/>
      <c r="K84" s="96"/>
      <c r="L84" s="97"/>
      <c r="M84" s="96"/>
      <c r="N84" s="92"/>
      <c r="O84" s="368"/>
      <c r="P84" s="369"/>
      <c r="Q84" s="368"/>
      <c r="V84" s="1">
        <f t="shared" ref="V84:V113" si="23">+K84-R84</f>
        <v>0</v>
      </c>
      <c r="W84" s="1">
        <f t="shared" ref="W84:W113" si="24">+M84-S84</f>
        <v>0</v>
      </c>
      <c r="X84" s="1">
        <f t="shared" ref="X84:X113" si="25">+O84-T84</f>
        <v>0</v>
      </c>
      <c r="Y84" s="1">
        <f t="shared" ref="Y84:Y113" si="26">+Q84-U84</f>
        <v>0</v>
      </c>
    </row>
    <row r="85" spans="1:25" ht="12" customHeight="1">
      <c r="A85" s="94"/>
      <c r="B85" s="94"/>
      <c r="C85" s="94"/>
      <c r="D85" s="93"/>
      <c r="E85" s="93"/>
      <c r="F85" s="93"/>
      <c r="G85" s="93"/>
      <c r="H85" s="93"/>
      <c r="J85" s="126"/>
      <c r="K85" s="96"/>
      <c r="L85" s="97"/>
      <c r="M85" s="96"/>
      <c r="N85" s="92"/>
      <c r="O85" s="368"/>
      <c r="P85" s="369"/>
      <c r="Q85" s="368"/>
      <c r="V85" s="1">
        <f t="shared" si="23"/>
        <v>0</v>
      </c>
      <c r="W85" s="1">
        <f t="shared" si="24"/>
        <v>0</v>
      </c>
      <c r="X85" s="1">
        <f t="shared" si="25"/>
        <v>0</v>
      </c>
      <c r="Y85" s="1">
        <f t="shared" si="26"/>
        <v>0</v>
      </c>
    </row>
    <row r="86" spans="1:25" ht="12" customHeight="1">
      <c r="A86" s="94" t="s">
        <v>100</v>
      </c>
      <c r="B86" s="94"/>
      <c r="C86" s="94"/>
      <c r="D86" s="93"/>
      <c r="E86" s="93"/>
      <c r="F86" s="93"/>
      <c r="G86" s="93"/>
      <c r="H86" s="93"/>
      <c r="J86" s="126"/>
      <c r="K86" s="142">
        <v>-5947596</v>
      </c>
      <c r="L86" s="103"/>
      <c r="M86" s="142">
        <v>-5195281</v>
      </c>
      <c r="N86" s="92">
        <v>0</v>
      </c>
      <c r="O86" s="370">
        <f>-5468606+17246-13451+24</f>
        <v>-5464787</v>
      </c>
      <c r="P86" s="371"/>
      <c r="Q86" s="370">
        <f>-4821129+17246+24</f>
        <v>-4803859</v>
      </c>
      <c r="R86" s="1">
        <v>-5947596.1486925669</v>
      </c>
      <c r="S86" s="1">
        <v>-5195281.1753700012</v>
      </c>
      <c r="T86" s="1">
        <v>-5464785.9100900004</v>
      </c>
      <c r="U86" s="1">
        <v>-4803858.2214500001</v>
      </c>
      <c r="V86" s="1">
        <f t="shared" si="23"/>
        <v>0.14869256690144539</v>
      </c>
      <c r="W86" s="1">
        <f t="shared" si="24"/>
        <v>0.17537000123411417</v>
      </c>
      <c r="X86" s="1">
        <f t="shared" si="25"/>
        <v>-1.0899099996313453</v>
      </c>
      <c r="Y86" s="1">
        <f t="shared" si="26"/>
        <v>-0.77854999992996454</v>
      </c>
    </row>
    <row r="87" spans="1:25" ht="12" customHeight="1">
      <c r="A87" s="94"/>
      <c r="B87" s="94"/>
      <c r="C87" s="94"/>
      <c r="D87" s="93"/>
      <c r="E87" s="93"/>
      <c r="F87" s="93"/>
      <c r="G87" s="93"/>
      <c r="H87" s="93"/>
      <c r="J87" s="126"/>
      <c r="K87" s="148"/>
      <c r="L87" s="126"/>
      <c r="M87" s="148"/>
      <c r="N87" s="92"/>
      <c r="O87" s="149"/>
      <c r="P87" s="135"/>
      <c r="Q87" s="149"/>
      <c r="V87" s="1">
        <f t="shared" si="23"/>
        <v>0</v>
      </c>
      <c r="W87" s="1">
        <f t="shared" si="24"/>
        <v>0</v>
      </c>
      <c r="X87" s="1">
        <f t="shared" si="25"/>
        <v>0</v>
      </c>
      <c r="Y87" s="1">
        <f t="shared" si="26"/>
        <v>0</v>
      </c>
    </row>
    <row r="88" spans="1:25" ht="12" customHeight="1">
      <c r="A88" s="94"/>
      <c r="B88" s="94"/>
      <c r="C88" s="94"/>
      <c r="D88" s="93"/>
      <c r="E88" s="93"/>
      <c r="F88" s="93"/>
      <c r="G88" s="93"/>
      <c r="H88" s="93"/>
      <c r="J88" s="126"/>
      <c r="K88" s="148"/>
      <c r="L88" s="97"/>
      <c r="M88" s="148"/>
      <c r="N88" s="92"/>
      <c r="O88" s="149"/>
      <c r="P88" s="144"/>
      <c r="Q88" s="149"/>
      <c r="V88" s="1">
        <f t="shared" si="23"/>
        <v>0</v>
      </c>
      <c r="W88" s="1">
        <f t="shared" si="24"/>
        <v>0</v>
      </c>
      <c r="X88" s="1">
        <f t="shared" si="25"/>
        <v>0</v>
      </c>
      <c r="Y88" s="1">
        <f t="shared" si="26"/>
        <v>0</v>
      </c>
    </row>
    <row r="89" spans="1:25" ht="12" customHeight="1">
      <c r="A89" s="94" t="s">
        <v>99</v>
      </c>
      <c r="B89" s="94"/>
      <c r="C89" s="94"/>
      <c r="D89" s="93"/>
      <c r="E89" s="93"/>
      <c r="F89" s="93"/>
      <c r="G89" s="93"/>
      <c r="H89" s="93"/>
      <c r="J89" s="126"/>
      <c r="K89" s="148">
        <f>SUM(K83:K86)</f>
        <v>3843541</v>
      </c>
      <c r="L89" s="97"/>
      <c r="M89" s="148">
        <f>SUM(M83:M86)</f>
        <v>3695332</v>
      </c>
      <c r="N89" s="148">
        <v>0</v>
      </c>
      <c r="O89" s="149">
        <f>SUM(O83,O86)</f>
        <v>3009632</v>
      </c>
      <c r="P89" s="144"/>
      <c r="Q89" s="149">
        <f>SUM(Q83,Q86)</f>
        <v>2904946</v>
      </c>
      <c r="R89" s="149">
        <f>SUM(R83,R86)</f>
        <v>3843541.1052283589</v>
      </c>
      <c r="S89" s="149">
        <f>SUM(S83,S86)</f>
        <v>3695331.5270700036</v>
      </c>
      <c r="T89" s="149">
        <f>SUM(T83,T86)</f>
        <v>3009632.5049100006</v>
      </c>
      <c r="U89" s="149">
        <f>SUM(U83,U86)</f>
        <v>2904946.7785499999</v>
      </c>
      <c r="V89" s="1">
        <f t="shared" si="23"/>
        <v>-0.1052283588796854</v>
      </c>
      <c r="W89" s="1">
        <f t="shared" si="24"/>
        <v>0.47292999643832445</v>
      </c>
      <c r="X89" s="1">
        <f t="shared" si="25"/>
        <v>-0.50491000059992075</v>
      </c>
      <c r="Y89" s="1">
        <f t="shared" si="26"/>
        <v>-0.77854999992996454</v>
      </c>
    </row>
    <row r="90" spans="1:25" ht="12" customHeight="1">
      <c r="A90" s="94"/>
      <c r="B90" s="94"/>
      <c r="C90" s="94"/>
      <c r="D90" s="93"/>
      <c r="E90" s="93"/>
      <c r="F90" s="93"/>
      <c r="G90" s="93"/>
      <c r="H90" s="93"/>
      <c r="J90" s="126"/>
      <c r="K90" s="148"/>
      <c r="L90" s="97"/>
      <c r="M90" s="148"/>
      <c r="N90" s="148"/>
      <c r="O90" s="149"/>
      <c r="P90" s="144"/>
      <c r="Q90" s="149"/>
      <c r="V90" s="1">
        <f t="shared" si="23"/>
        <v>0</v>
      </c>
      <c r="W90" s="1">
        <f t="shared" si="24"/>
        <v>0</v>
      </c>
      <c r="X90" s="1">
        <f t="shared" si="25"/>
        <v>0</v>
      </c>
      <c r="Y90" s="1">
        <f t="shared" si="26"/>
        <v>0</v>
      </c>
    </row>
    <row r="91" spans="1:25" ht="12" customHeight="1">
      <c r="A91" s="94"/>
      <c r="B91" s="94"/>
      <c r="C91" s="94"/>
      <c r="D91" s="93"/>
      <c r="E91" s="93"/>
      <c r="F91" s="93"/>
      <c r="G91" s="93"/>
      <c r="H91" s="93"/>
      <c r="J91" s="126"/>
      <c r="K91" s="96"/>
      <c r="L91" s="97"/>
      <c r="M91" s="96"/>
      <c r="N91" s="92"/>
      <c r="O91" s="147"/>
      <c r="P91" s="144"/>
      <c r="Q91" s="147"/>
      <c r="V91" s="1">
        <f t="shared" si="23"/>
        <v>0</v>
      </c>
      <c r="W91" s="1">
        <f t="shared" si="24"/>
        <v>0</v>
      </c>
      <c r="X91" s="1">
        <f t="shared" si="25"/>
        <v>0</v>
      </c>
      <c r="Y91" s="1">
        <f t="shared" si="26"/>
        <v>0</v>
      </c>
    </row>
    <row r="92" spans="1:25" ht="12" customHeight="1">
      <c r="A92" s="94" t="s">
        <v>98</v>
      </c>
      <c r="B92" s="94"/>
      <c r="C92" s="94"/>
      <c r="D92" s="93"/>
      <c r="E92" s="93"/>
      <c r="F92" s="93"/>
      <c r="G92" s="93"/>
      <c r="H92" s="93"/>
      <c r="J92" s="126"/>
      <c r="K92" s="3">
        <v>176296</v>
      </c>
      <c r="L92" s="97"/>
      <c r="M92" s="3">
        <v>224319</v>
      </c>
      <c r="N92" s="92">
        <v>0</v>
      </c>
      <c r="O92" s="372">
        <f>133947-31658+320</f>
        <v>102609</v>
      </c>
      <c r="P92" s="369"/>
      <c r="Q92" s="372">
        <v>147301</v>
      </c>
      <c r="R92" s="1">
        <v>176296.03202999997</v>
      </c>
      <c r="S92" s="1">
        <v>224319.22678999999</v>
      </c>
      <c r="T92" s="1">
        <v>102609.58500000001</v>
      </c>
      <c r="U92" s="1">
        <v>147301</v>
      </c>
      <c r="V92" s="1">
        <f t="shared" si="23"/>
        <v>-3.2029999973019585E-2</v>
      </c>
      <c r="W92" s="1">
        <f t="shared" si="24"/>
        <v>-0.22678999998606741</v>
      </c>
      <c r="X92" s="1">
        <f t="shared" si="25"/>
        <v>-0.58500000000640284</v>
      </c>
      <c r="Y92" s="1">
        <f t="shared" si="26"/>
        <v>0</v>
      </c>
    </row>
    <row r="93" spans="1:25" ht="12" customHeight="1">
      <c r="A93" s="94"/>
      <c r="B93" s="94"/>
      <c r="C93" s="94"/>
      <c r="D93" s="93"/>
      <c r="E93" s="93"/>
      <c r="F93" s="93"/>
      <c r="G93" s="93"/>
      <c r="H93" s="93"/>
      <c r="J93" s="126"/>
      <c r="K93" s="3"/>
      <c r="L93" s="97"/>
      <c r="N93" s="92"/>
      <c r="O93" s="372"/>
      <c r="P93" s="369"/>
      <c r="Q93" s="372"/>
      <c r="V93" s="1">
        <f t="shared" si="23"/>
        <v>0</v>
      </c>
      <c r="W93" s="1">
        <f t="shared" si="24"/>
        <v>0</v>
      </c>
      <c r="X93" s="1">
        <f t="shared" si="25"/>
        <v>0</v>
      </c>
      <c r="Y93" s="1">
        <f t="shared" si="26"/>
        <v>0</v>
      </c>
    </row>
    <row r="94" spans="1:25" ht="12" customHeight="1">
      <c r="A94" s="94"/>
      <c r="B94" s="94"/>
      <c r="C94" s="94"/>
      <c r="D94" s="93"/>
      <c r="E94" s="93"/>
      <c r="F94" s="93"/>
      <c r="G94" s="93"/>
      <c r="H94" s="93"/>
      <c r="J94" s="126"/>
      <c r="K94" s="3"/>
      <c r="L94" s="97"/>
      <c r="N94" s="92"/>
      <c r="O94" s="372"/>
      <c r="P94" s="369"/>
      <c r="Q94" s="372"/>
      <c r="V94" s="1">
        <f t="shared" si="23"/>
        <v>0</v>
      </c>
      <c r="W94" s="1">
        <f t="shared" si="24"/>
        <v>0</v>
      </c>
      <c r="X94" s="1">
        <f t="shared" si="25"/>
        <v>0</v>
      </c>
      <c r="Y94" s="1">
        <f t="shared" si="26"/>
        <v>0</v>
      </c>
    </row>
    <row r="95" spans="1:25" ht="12" customHeight="1">
      <c r="A95" s="93" t="s">
        <v>97</v>
      </c>
      <c r="B95" s="93"/>
      <c r="C95" s="93"/>
      <c r="D95" s="93"/>
      <c r="E95" s="93"/>
      <c r="F95" s="93"/>
      <c r="G95" s="93"/>
      <c r="H95" s="93"/>
      <c r="J95" s="126"/>
      <c r="K95" s="96">
        <f>-1567825+1</f>
        <v>-1567824</v>
      </c>
      <c r="L95" s="97"/>
      <c r="M95" s="96">
        <v>-1159359</v>
      </c>
      <c r="N95" s="92">
        <v>0</v>
      </c>
      <c r="O95" s="368">
        <f>-2414394+47717+14284-24</f>
        <v>-2352417</v>
      </c>
      <c r="P95" s="369"/>
      <c r="Q95" s="368">
        <f>-1945326-24+47717</f>
        <v>-1897633</v>
      </c>
      <c r="R95" s="1">
        <v>-1567825.094880654</v>
      </c>
      <c r="S95" s="1">
        <v>-1159358.5281500001</v>
      </c>
      <c r="T95" s="1">
        <v>-2352417.41701</v>
      </c>
      <c r="U95" s="1">
        <v>-1897633.6682800001</v>
      </c>
      <c r="V95" s="1">
        <f t="shared" si="23"/>
        <v>1.0948806540109217</v>
      </c>
      <c r="W95" s="1">
        <f t="shared" si="24"/>
        <v>-0.47184999985620379</v>
      </c>
      <c r="X95" s="1">
        <f t="shared" si="25"/>
        <v>0.4170099999755621</v>
      </c>
      <c r="Y95" s="1">
        <f t="shared" si="26"/>
        <v>0.66828000009991229</v>
      </c>
    </row>
    <row r="96" spans="1:25" ht="12" customHeight="1">
      <c r="A96" s="93"/>
      <c r="B96" s="93"/>
      <c r="C96" s="93"/>
      <c r="D96" s="93"/>
      <c r="E96" s="93"/>
      <c r="F96" s="93"/>
      <c r="G96" s="93"/>
      <c r="H96" s="93"/>
      <c r="J96" s="126"/>
      <c r="K96" s="96"/>
      <c r="L96" s="97"/>
      <c r="M96" s="96"/>
      <c r="N96" s="92"/>
      <c r="O96" s="368"/>
      <c r="P96" s="369"/>
      <c r="Q96" s="368"/>
      <c r="V96" s="1">
        <f t="shared" si="23"/>
        <v>0</v>
      </c>
      <c r="W96" s="1">
        <f t="shared" si="24"/>
        <v>0</v>
      </c>
      <c r="X96" s="1">
        <f t="shared" si="25"/>
        <v>0</v>
      </c>
      <c r="Y96" s="1">
        <f t="shared" si="26"/>
        <v>0</v>
      </c>
    </row>
    <row r="97" spans="1:25" ht="12" customHeight="1">
      <c r="A97" s="93"/>
      <c r="B97" s="93"/>
      <c r="C97" s="93"/>
      <c r="D97" s="93"/>
      <c r="E97" s="93"/>
      <c r="F97" s="93"/>
      <c r="G97" s="93"/>
      <c r="H97" s="93"/>
      <c r="J97" s="126"/>
      <c r="K97" s="96"/>
      <c r="L97" s="97"/>
      <c r="M97" s="96"/>
      <c r="N97" s="92"/>
      <c r="O97" s="368"/>
      <c r="P97" s="369"/>
      <c r="Q97" s="368"/>
      <c r="V97" s="1">
        <f t="shared" si="23"/>
        <v>0</v>
      </c>
      <c r="W97" s="1">
        <f t="shared" si="24"/>
        <v>0</v>
      </c>
      <c r="X97" s="1">
        <f t="shared" si="25"/>
        <v>0</v>
      </c>
      <c r="Y97" s="1">
        <f t="shared" si="26"/>
        <v>0</v>
      </c>
    </row>
    <row r="98" spans="1:25" ht="12" customHeight="1">
      <c r="A98" s="94" t="s">
        <v>96</v>
      </c>
      <c r="B98" s="94"/>
      <c r="C98" s="94"/>
      <c r="D98" s="93"/>
      <c r="E98" s="93"/>
      <c r="F98" s="93"/>
      <c r="G98" s="93"/>
      <c r="H98" s="93"/>
      <c r="J98" s="126"/>
      <c r="K98" s="142">
        <v>-1484358</v>
      </c>
      <c r="L98" s="103"/>
      <c r="M98" s="142">
        <v>-1292749</v>
      </c>
      <c r="N98" s="92">
        <v>0</v>
      </c>
      <c r="O98" s="370">
        <f>-1624511-17246-47717-833</f>
        <v>-1690307</v>
      </c>
      <c r="P98" s="371"/>
      <c r="Q98" s="370">
        <f>-1433802-17246-47717</f>
        <v>-1498765</v>
      </c>
      <c r="R98" s="1">
        <v>-1484358.3062799999</v>
      </c>
      <c r="S98" s="1">
        <v>-1292749.1517100001</v>
      </c>
      <c r="T98" s="1">
        <v>-1690307.6729000001</v>
      </c>
      <c r="U98" s="1">
        <v>-1498765.1102700001</v>
      </c>
      <c r="V98" s="1">
        <f t="shared" si="23"/>
        <v>0.3062799999024719</v>
      </c>
      <c r="W98" s="1">
        <f t="shared" si="24"/>
        <v>0.151710000121966</v>
      </c>
      <c r="X98" s="1">
        <f t="shared" si="25"/>
        <v>0.67290000012144446</v>
      </c>
      <c r="Y98" s="1">
        <f t="shared" si="26"/>
        <v>0.1102700000628829</v>
      </c>
    </row>
    <row r="99" spans="1:25" ht="12" customHeight="1">
      <c r="A99" s="94"/>
      <c r="B99" s="94"/>
      <c r="C99" s="94"/>
      <c r="D99" s="93"/>
      <c r="E99" s="93"/>
      <c r="F99" s="93"/>
      <c r="G99" s="93"/>
      <c r="H99" s="93"/>
      <c r="J99" s="126"/>
      <c r="K99" s="148"/>
      <c r="L99" s="126"/>
      <c r="M99" s="148"/>
      <c r="N99" s="92"/>
      <c r="O99" s="149"/>
      <c r="P99" s="135"/>
      <c r="Q99" s="149"/>
      <c r="V99" s="1">
        <f t="shared" si="23"/>
        <v>0</v>
      </c>
      <c r="W99" s="1">
        <f t="shared" si="24"/>
        <v>0</v>
      </c>
      <c r="X99" s="1">
        <f t="shared" si="25"/>
        <v>0</v>
      </c>
      <c r="Y99" s="1">
        <f t="shared" si="26"/>
        <v>0</v>
      </c>
    </row>
    <row r="100" spans="1:25" ht="12" customHeight="1">
      <c r="A100" s="94"/>
      <c r="B100" s="94"/>
      <c r="C100" s="94"/>
      <c r="D100" s="93"/>
      <c r="E100" s="93"/>
      <c r="F100" s="93"/>
      <c r="G100" s="93"/>
      <c r="H100" s="93"/>
      <c r="J100" s="126"/>
      <c r="K100" s="92"/>
      <c r="L100" s="97"/>
      <c r="M100" s="92"/>
      <c r="N100" s="92"/>
      <c r="O100" s="150"/>
      <c r="P100" s="144"/>
      <c r="Q100" s="150"/>
      <c r="V100" s="1">
        <f t="shared" si="23"/>
        <v>0</v>
      </c>
      <c r="W100" s="1">
        <f t="shared" si="24"/>
        <v>0</v>
      </c>
      <c r="X100" s="1">
        <f t="shared" si="25"/>
        <v>0</v>
      </c>
      <c r="Y100" s="1">
        <f t="shared" si="26"/>
        <v>0</v>
      </c>
    </row>
    <row r="101" spans="1:25" ht="12" customHeight="1">
      <c r="A101" s="94" t="s">
        <v>95</v>
      </c>
      <c r="B101" s="94"/>
      <c r="C101" s="94"/>
      <c r="D101" s="93"/>
      <c r="E101" s="93"/>
      <c r="F101" s="93"/>
      <c r="G101" s="93"/>
      <c r="H101" s="93"/>
      <c r="J101" s="126"/>
      <c r="K101" s="96">
        <f>SUM(K89:K98)</f>
        <v>967655</v>
      </c>
      <c r="L101" s="97"/>
      <c r="M101" s="96">
        <f>SUM(M89:M98)</f>
        <v>1467543</v>
      </c>
      <c r="N101" s="148">
        <v>0</v>
      </c>
      <c r="O101" s="147">
        <f>SUM(O89,O92,O95,O98)</f>
        <v>-930483</v>
      </c>
      <c r="P101" s="144"/>
      <c r="Q101" s="147">
        <f>SUM(Q89,Q92,Q95,Q98)</f>
        <v>-344151</v>
      </c>
      <c r="R101" s="147">
        <f>SUM(R89,R92,R95,R98)</f>
        <v>967653.73609770485</v>
      </c>
      <c r="S101" s="147">
        <f>SUM(S89,S92,S95,S98)</f>
        <v>1467543.074000003</v>
      </c>
      <c r="T101" s="147">
        <f>SUM(T89,T92,T95,T98)</f>
        <v>-930482.99999999953</v>
      </c>
      <c r="U101" s="147">
        <f>SUM(U89,U92,U95,U98)</f>
        <v>-344151.00000000023</v>
      </c>
      <c r="V101" s="1">
        <f t="shared" si="23"/>
        <v>1.2639022951480001</v>
      </c>
      <c r="W101" s="1">
        <f t="shared" si="24"/>
        <v>-7.4000003049150109E-2</v>
      </c>
      <c r="X101" s="1">
        <f t="shared" si="25"/>
        <v>0</v>
      </c>
      <c r="Y101" s="1">
        <f t="shared" si="26"/>
        <v>0</v>
      </c>
    </row>
    <row r="102" spans="1:25" ht="12" customHeight="1">
      <c r="A102" s="94"/>
      <c r="B102" s="94"/>
      <c r="C102" s="94"/>
      <c r="D102" s="93"/>
      <c r="E102" s="93"/>
      <c r="F102" s="93"/>
      <c r="G102" s="93"/>
      <c r="H102" s="93"/>
      <c r="J102" s="126"/>
      <c r="K102" s="96"/>
      <c r="L102" s="97"/>
      <c r="M102" s="96"/>
      <c r="N102" s="148"/>
      <c r="O102" s="147"/>
      <c r="P102" s="144"/>
      <c r="Q102" s="147"/>
      <c r="V102" s="1">
        <f t="shared" si="23"/>
        <v>0</v>
      </c>
      <c r="W102" s="1">
        <f t="shared" si="24"/>
        <v>0</v>
      </c>
      <c r="X102" s="1">
        <f t="shared" si="25"/>
        <v>0</v>
      </c>
      <c r="Y102" s="1">
        <f t="shared" si="26"/>
        <v>0</v>
      </c>
    </row>
    <row r="103" spans="1:25" ht="12" customHeight="1">
      <c r="A103" s="93"/>
      <c r="B103" s="93"/>
      <c r="C103" s="93"/>
      <c r="D103" s="93"/>
      <c r="E103" s="93"/>
      <c r="F103" s="93"/>
      <c r="G103" s="93"/>
      <c r="H103" s="93"/>
      <c r="J103" s="126"/>
      <c r="K103" s="3"/>
      <c r="L103" s="97"/>
      <c r="N103" s="92"/>
      <c r="O103" s="146"/>
      <c r="P103" s="144"/>
      <c r="Q103" s="146"/>
      <c r="V103" s="1">
        <f t="shared" si="23"/>
        <v>0</v>
      </c>
      <c r="W103" s="1">
        <f t="shared" si="24"/>
        <v>0</v>
      </c>
      <c r="X103" s="1">
        <f t="shared" si="25"/>
        <v>0</v>
      </c>
      <c r="Y103" s="1">
        <f t="shared" si="26"/>
        <v>0</v>
      </c>
    </row>
    <row r="104" spans="1:25" ht="12" customHeight="1">
      <c r="A104" s="94" t="s">
        <v>94</v>
      </c>
      <c r="B104" s="94"/>
      <c r="C104" s="94"/>
      <c r="D104" s="93"/>
      <c r="E104" s="93"/>
      <c r="F104" s="93"/>
      <c r="G104" s="93"/>
      <c r="H104" s="93"/>
      <c r="J104" s="126"/>
      <c r="K104" s="142">
        <v>-143274</v>
      </c>
      <c r="L104" s="103"/>
      <c r="M104" s="142">
        <v>-69569</v>
      </c>
      <c r="N104" s="92">
        <v>0</v>
      </c>
      <c r="O104" s="370">
        <v>-799403</v>
      </c>
      <c r="P104" s="371"/>
      <c r="Q104" s="370">
        <v>-639090</v>
      </c>
      <c r="R104" s="1">
        <v>-143273.55367285715</v>
      </c>
      <c r="S104" s="1">
        <v>-69568.730689999997</v>
      </c>
      <c r="T104" s="1">
        <v>-799403</v>
      </c>
      <c r="U104" s="1">
        <v>-639090</v>
      </c>
      <c r="V104" s="1">
        <f t="shared" si="23"/>
        <v>-0.44632714285398833</v>
      </c>
      <c r="W104" s="1">
        <f t="shared" si="24"/>
        <v>-0.26931000000331551</v>
      </c>
      <c r="X104" s="1">
        <f t="shared" si="25"/>
        <v>0</v>
      </c>
      <c r="Y104" s="1">
        <f t="shared" si="26"/>
        <v>0</v>
      </c>
    </row>
    <row r="105" spans="1:25" ht="12" customHeight="1">
      <c r="A105" s="94"/>
      <c r="B105" s="94"/>
      <c r="C105" s="94"/>
      <c r="D105" s="93"/>
      <c r="E105" s="93"/>
      <c r="F105" s="93"/>
      <c r="G105" s="93"/>
      <c r="H105" s="93"/>
      <c r="J105" s="126"/>
      <c r="K105" s="148"/>
      <c r="L105" s="126"/>
      <c r="M105" s="148"/>
      <c r="N105" s="92"/>
      <c r="O105" s="149"/>
      <c r="P105" s="135"/>
      <c r="Q105" s="149"/>
      <c r="V105" s="1">
        <f t="shared" si="23"/>
        <v>0</v>
      </c>
      <c r="W105" s="1">
        <f t="shared" si="24"/>
        <v>0</v>
      </c>
      <c r="X105" s="1">
        <f t="shared" si="25"/>
        <v>0</v>
      </c>
      <c r="Y105" s="1">
        <f t="shared" si="26"/>
        <v>0</v>
      </c>
    </row>
    <row r="106" spans="1:25" ht="12" customHeight="1">
      <c r="A106" s="94"/>
      <c r="B106" s="94"/>
      <c r="C106" s="94"/>
      <c r="D106" s="93"/>
      <c r="E106" s="93"/>
      <c r="F106" s="93"/>
      <c r="G106" s="93"/>
      <c r="H106" s="93"/>
      <c r="J106" s="126"/>
      <c r="K106" s="148"/>
      <c r="L106" s="126"/>
      <c r="M106" s="148"/>
      <c r="N106" s="92"/>
      <c r="O106" s="149"/>
      <c r="P106" s="135"/>
      <c r="Q106" s="149"/>
      <c r="V106" s="1">
        <f t="shared" si="23"/>
        <v>0</v>
      </c>
      <c r="W106" s="1">
        <f t="shared" si="24"/>
        <v>0</v>
      </c>
      <c r="X106" s="1">
        <f t="shared" si="25"/>
        <v>0</v>
      </c>
      <c r="Y106" s="1">
        <f t="shared" si="26"/>
        <v>0</v>
      </c>
    </row>
    <row r="107" spans="1:25" ht="12" customHeight="1">
      <c r="A107" s="94" t="s">
        <v>93</v>
      </c>
      <c r="B107" s="94"/>
      <c r="C107" s="94"/>
      <c r="D107" s="93"/>
      <c r="E107" s="93"/>
      <c r="F107" s="93"/>
      <c r="G107" s="93"/>
      <c r="H107" s="93"/>
      <c r="J107" s="126"/>
      <c r="K107" s="96">
        <f>SUM(K101:K104)</f>
        <v>824381</v>
      </c>
      <c r="L107" s="97"/>
      <c r="M107" s="96">
        <f>M101+M104</f>
        <v>1397974</v>
      </c>
      <c r="N107" s="148">
        <v>0</v>
      </c>
      <c r="O107" s="147">
        <f>O104+O101</f>
        <v>-1729886</v>
      </c>
      <c r="P107" s="144"/>
      <c r="Q107" s="147">
        <f>Q104+Q101</f>
        <v>-983241</v>
      </c>
      <c r="R107" s="147">
        <f>R104+R101</f>
        <v>824380.18242484774</v>
      </c>
      <c r="S107" s="147">
        <f>S104+S101</f>
        <v>1397974.3433100032</v>
      </c>
      <c r="T107" s="147">
        <f>T104+T101</f>
        <v>-1729885.9999999995</v>
      </c>
      <c r="U107" s="147">
        <f>U104+U101</f>
        <v>-983241.00000000023</v>
      </c>
      <c r="V107" s="1">
        <f t="shared" si="23"/>
        <v>0.81757515226490796</v>
      </c>
      <c r="W107" s="1">
        <f t="shared" si="24"/>
        <v>-0.34331000316888094</v>
      </c>
      <c r="X107" s="1">
        <f t="shared" si="25"/>
        <v>0</v>
      </c>
      <c r="Y107" s="1">
        <f t="shared" si="26"/>
        <v>0</v>
      </c>
    </row>
    <row r="108" spans="1:25" ht="12" customHeight="1">
      <c r="A108" s="94"/>
      <c r="B108" s="94"/>
      <c r="C108" s="94"/>
      <c r="D108" s="93"/>
      <c r="E108" s="93"/>
      <c r="F108" s="93"/>
      <c r="G108" s="93"/>
      <c r="H108" s="93"/>
      <c r="J108" s="126"/>
      <c r="K108" s="96"/>
      <c r="L108" s="97"/>
      <c r="M108" s="96"/>
      <c r="N108" s="148"/>
      <c r="O108" s="147"/>
      <c r="P108" s="144"/>
      <c r="Q108" s="147"/>
      <c r="V108" s="1">
        <f t="shared" si="23"/>
        <v>0</v>
      </c>
      <c r="W108" s="1">
        <f t="shared" si="24"/>
        <v>0</v>
      </c>
      <c r="X108" s="1">
        <f t="shared" si="25"/>
        <v>0</v>
      </c>
      <c r="Y108" s="1">
        <f t="shared" si="26"/>
        <v>0</v>
      </c>
    </row>
    <row r="109" spans="1:25" ht="12" customHeight="1">
      <c r="A109" s="93"/>
      <c r="B109" s="93"/>
      <c r="C109" s="93"/>
      <c r="D109" s="93"/>
      <c r="E109" s="93"/>
      <c r="F109" s="93"/>
      <c r="G109" s="93"/>
      <c r="H109" s="93"/>
      <c r="J109" s="126"/>
      <c r="K109" s="3"/>
      <c r="L109" s="97"/>
      <c r="N109" s="92"/>
      <c r="O109" s="146"/>
      <c r="P109" s="144"/>
      <c r="Q109" s="146"/>
      <c r="V109" s="1">
        <f t="shared" si="23"/>
        <v>0</v>
      </c>
      <c r="W109" s="1">
        <f t="shared" si="24"/>
        <v>0</v>
      </c>
      <c r="X109" s="1">
        <f t="shared" si="25"/>
        <v>0</v>
      </c>
      <c r="Y109" s="1">
        <f t="shared" si="26"/>
        <v>0</v>
      </c>
    </row>
    <row r="110" spans="1:25" ht="12" customHeight="1">
      <c r="A110" s="94" t="s">
        <v>92</v>
      </c>
      <c r="B110" s="94"/>
      <c r="C110" s="94"/>
      <c r="D110" s="93"/>
      <c r="E110" s="93"/>
      <c r="F110" s="93"/>
      <c r="G110" s="93"/>
      <c r="H110" s="93"/>
      <c r="J110" s="126"/>
      <c r="K110" s="145">
        <v>-119325</v>
      </c>
      <c r="L110" s="97"/>
      <c r="M110" s="145">
        <v>-121644</v>
      </c>
      <c r="N110" s="92">
        <v>0</v>
      </c>
      <c r="O110" s="143">
        <v>-138678</v>
      </c>
      <c r="P110" s="144"/>
      <c r="Q110" s="143">
        <v>-133766</v>
      </c>
      <c r="R110" s="1">
        <v>-119325.277</v>
      </c>
      <c r="S110" s="1">
        <v>-121643.747</v>
      </c>
      <c r="T110" s="1">
        <v>-138678</v>
      </c>
      <c r="U110" s="1">
        <v>-133766</v>
      </c>
      <c r="V110" s="1">
        <f t="shared" si="23"/>
        <v>0.27700000000186265</v>
      </c>
      <c r="W110" s="1">
        <f t="shared" si="24"/>
        <v>-0.2529999999969732</v>
      </c>
      <c r="X110" s="1">
        <f t="shared" si="25"/>
        <v>0</v>
      </c>
      <c r="Y110" s="1">
        <f t="shared" si="26"/>
        <v>0</v>
      </c>
    </row>
    <row r="111" spans="1:25" ht="12" customHeight="1">
      <c r="A111" s="94"/>
      <c r="B111" s="94"/>
      <c r="C111" s="94"/>
      <c r="D111" s="93"/>
      <c r="E111" s="93"/>
      <c r="F111" s="93"/>
      <c r="G111" s="93"/>
      <c r="H111" s="93"/>
      <c r="J111" s="126"/>
      <c r="K111" s="145"/>
      <c r="L111" s="97"/>
      <c r="M111" s="145"/>
      <c r="N111" s="92"/>
      <c r="O111" s="143"/>
      <c r="P111" s="144"/>
      <c r="Q111" s="143"/>
      <c r="V111" s="1">
        <f t="shared" si="23"/>
        <v>0</v>
      </c>
      <c r="W111" s="1">
        <f t="shared" si="24"/>
        <v>0</v>
      </c>
      <c r="X111" s="1">
        <f t="shared" si="25"/>
        <v>0</v>
      </c>
      <c r="Y111" s="1">
        <f t="shared" si="26"/>
        <v>0</v>
      </c>
    </row>
    <row r="112" spans="1:25" ht="10.5" customHeight="1">
      <c r="A112" s="94"/>
      <c r="B112" s="94"/>
      <c r="C112" s="94"/>
      <c r="D112" s="93"/>
      <c r="E112" s="93"/>
      <c r="F112" s="93"/>
      <c r="G112" s="93"/>
      <c r="H112" s="93"/>
      <c r="J112" s="126"/>
      <c r="K112" s="142"/>
      <c r="L112" s="103"/>
      <c r="M112" s="142"/>
      <c r="N112" s="92"/>
      <c r="O112" s="140"/>
      <c r="P112" s="141"/>
      <c r="Q112" s="140"/>
      <c r="V112" s="1">
        <f t="shared" si="23"/>
        <v>0</v>
      </c>
      <c r="W112" s="1">
        <f t="shared" si="24"/>
        <v>0</v>
      </c>
      <c r="X112" s="1">
        <f t="shared" si="25"/>
        <v>0</v>
      </c>
      <c r="Y112" s="1">
        <f t="shared" si="26"/>
        <v>0</v>
      </c>
    </row>
    <row r="113" spans="1:25" ht="18" customHeight="1" thickBot="1">
      <c r="A113" s="108" t="s">
        <v>91</v>
      </c>
      <c r="B113" s="94"/>
      <c r="C113" s="94"/>
      <c r="D113" s="93"/>
      <c r="E113" s="93"/>
      <c r="F113" s="93"/>
      <c r="G113" s="93"/>
      <c r="H113" s="93"/>
      <c r="J113" s="126"/>
      <c r="K113" s="137">
        <f>SUM(K107,K110)</f>
        <v>705056</v>
      </c>
      <c r="L113" s="139"/>
      <c r="M113" s="137">
        <f>SUM(M107,M110)</f>
        <v>1276330</v>
      </c>
      <c r="N113" s="136">
        <v>0</v>
      </c>
      <c r="O113" s="137">
        <f>SUM(O107,O110)</f>
        <v>-1868564</v>
      </c>
      <c r="P113" s="138"/>
      <c r="Q113" s="137">
        <f>SUM(Q107,Q110)</f>
        <v>-1117007</v>
      </c>
      <c r="R113" s="137">
        <f>SUM(R107,R110)</f>
        <v>705054.90542484773</v>
      </c>
      <c r="S113" s="137">
        <f>SUM(S107,S110)</f>
        <v>1276330.5963100032</v>
      </c>
      <c r="T113" s="137">
        <f>SUM(T107,T110)</f>
        <v>-1868563.9999999995</v>
      </c>
      <c r="U113" s="137">
        <f>SUM(U107,U110)</f>
        <v>-1117007.0000000002</v>
      </c>
      <c r="V113" s="1">
        <f t="shared" si="23"/>
        <v>1.0945751522667706</v>
      </c>
      <c r="W113" s="1">
        <f t="shared" si="24"/>
        <v>-0.59631000319495797</v>
      </c>
      <c r="X113" s="1">
        <f t="shared" si="25"/>
        <v>0</v>
      </c>
      <c r="Y113" s="1">
        <f t="shared" si="26"/>
        <v>0</v>
      </c>
    </row>
    <row r="114" spans="1:25" ht="18" customHeight="1">
      <c r="A114" s="108"/>
      <c r="B114" s="94"/>
      <c r="C114" s="94"/>
      <c r="D114" s="93"/>
      <c r="E114" s="93"/>
      <c r="F114" s="93"/>
      <c r="G114" s="93"/>
      <c r="H114" s="93"/>
      <c r="J114" s="126"/>
      <c r="K114" s="134"/>
      <c r="L114" s="126"/>
      <c r="M114" s="134"/>
      <c r="N114" s="136"/>
      <c r="O114" s="134"/>
      <c r="P114" s="135"/>
      <c r="Q114" s="134"/>
    </row>
    <row r="115" spans="1:25">
      <c r="A115" s="99"/>
      <c r="B115" s="99"/>
      <c r="C115" s="99"/>
      <c r="D115" s="93"/>
      <c r="E115" s="93"/>
      <c r="F115" s="93"/>
      <c r="G115" s="93"/>
      <c r="H115" s="93"/>
      <c r="J115" s="126"/>
      <c r="K115" s="3"/>
      <c r="L115" s="97"/>
      <c r="N115" s="92"/>
      <c r="P115" s="97"/>
      <c r="Q115" s="3"/>
    </row>
    <row r="116" spans="1:25" ht="12.75" customHeight="1">
      <c r="A116" s="481" t="s">
        <v>90</v>
      </c>
      <c r="B116" s="481"/>
      <c r="C116" s="481"/>
      <c r="D116" s="481"/>
      <c r="E116" s="481"/>
      <c r="F116" s="481"/>
      <c r="G116" s="481"/>
      <c r="H116" s="481"/>
      <c r="I116" s="481"/>
      <c r="J116" s="127"/>
      <c r="K116" s="130"/>
      <c r="L116" s="97"/>
      <c r="N116" s="133"/>
      <c r="O116" s="132"/>
      <c r="P116" s="97"/>
      <c r="Q116" s="3"/>
    </row>
    <row r="117" spans="1:25" ht="39.75" customHeight="1">
      <c r="A117" s="481"/>
      <c r="B117" s="481"/>
      <c r="C117" s="481"/>
      <c r="D117" s="481"/>
      <c r="E117" s="481"/>
      <c r="F117" s="481"/>
      <c r="G117" s="481"/>
      <c r="H117" s="481"/>
      <c r="I117" s="481"/>
      <c r="J117" s="127"/>
      <c r="K117" s="130"/>
      <c r="L117" s="97"/>
      <c r="N117" s="92"/>
      <c r="P117" s="97"/>
      <c r="Q117" s="3"/>
    </row>
    <row r="118" spans="1:25">
      <c r="A118" s="131"/>
      <c r="B118" s="131"/>
      <c r="C118" s="131"/>
      <c r="D118" s="131"/>
      <c r="E118" s="131"/>
      <c r="F118" s="131"/>
      <c r="G118" s="131"/>
      <c r="H118" s="131"/>
      <c r="I118" s="131"/>
      <c r="J118" s="127"/>
      <c r="K118" s="130"/>
      <c r="L118" s="97"/>
      <c r="N118" s="92"/>
      <c r="P118" s="97"/>
      <c r="Q118" s="3"/>
    </row>
    <row r="119" spans="1:25" ht="9.75" customHeight="1">
      <c r="A119" s="129"/>
      <c r="B119" s="129"/>
      <c r="C119" s="129"/>
      <c r="D119" s="129"/>
      <c r="E119" s="129"/>
      <c r="F119" s="129"/>
      <c r="G119" s="129"/>
      <c r="H119" s="93"/>
      <c r="J119" s="127"/>
      <c r="K119" s="126"/>
      <c r="L119" s="126"/>
      <c r="M119" s="92"/>
      <c r="N119" s="92"/>
      <c r="O119" s="92"/>
      <c r="P119" s="126"/>
      <c r="Q119" s="92"/>
    </row>
    <row r="120" spans="1:25">
      <c r="B120" s="125" t="s">
        <v>34</v>
      </c>
      <c r="C120" s="93" t="s">
        <v>89</v>
      </c>
      <c r="D120" s="93"/>
      <c r="E120" s="93"/>
      <c r="F120" s="93"/>
      <c r="G120" s="93"/>
      <c r="H120" s="93"/>
      <c r="J120" s="127"/>
      <c r="K120" s="122">
        <v>0.08</v>
      </c>
      <c r="L120" s="126"/>
      <c r="M120" s="122">
        <v>0.15</v>
      </c>
      <c r="N120" s="122">
        <v>0</v>
      </c>
      <c r="O120" s="122">
        <v>-0.28667789851753306</v>
      </c>
      <c r="P120" s="126"/>
      <c r="Q120" s="122">
        <v>-0.19255928795937308</v>
      </c>
    </row>
    <row r="121" spans="1:25">
      <c r="K121" s="1"/>
      <c r="L121" s="128"/>
      <c r="M121" s="128"/>
      <c r="N121" s="92"/>
      <c r="O121" s="1"/>
      <c r="P121" s="128"/>
      <c r="Q121" s="128"/>
    </row>
    <row r="122" spans="1:25">
      <c r="B122" s="125" t="s">
        <v>34</v>
      </c>
      <c r="C122" s="80" t="s">
        <v>88</v>
      </c>
      <c r="D122" s="80"/>
      <c r="E122" s="80"/>
      <c r="F122" s="80"/>
      <c r="G122" s="80"/>
      <c r="H122" s="80"/>
      <c r="J122" s="127"/>
      <c r="K122" s="122">
        <v>0.08</v>
      </c>
      <c r="L122" s="126"/>
      <c r="M122" s="122">
        <v>0.15</v>
      </c>
      <c r="N122" s="122">
        <v>0</v>
      </c>
      <c r="O122" s="122">
        <v>-0.28663902009316511</v>
      </c>
      <c r="P122" s="80"/>
      <c r="Q122" s="122">
        <v>-0.19253317362774169</v>
      </c>
    </row>
    <row r="123" spans="1:25">
      <c r="A123" s="125"/>
      <c r="B123" s="80"/>
      <c r="C123" s="80"/>
      <c r="D123" s="80"/>
      <c r="E123" s="80"/>
      <c r="F123" s="80"/>
      <c r="G123" s="80"/>
      <c r="H123" s="80"/>
      <c r="I123" s="124"/>
      <c r="J123" s="83"/>
      <c r="K123" s="123"/>
      <c r="L123" s="80"/>
      <c r="M123" s="1"/>
      <c r="N123" s="122"/>
      <c r="O123" s="122"/>
      <c r="P123" s="80"/>
    </row>
    <row r="124" spans="1:25">
      <c r="A124" s="414"/>
      <c r="B124" s="26"/>
      <c r="C124" s="26"/>
      <c r="D124" s="26"/>
      <c r="E124" s="26"/>
      <c r="F124" s="26"/>
      <c r="G124" s="26"/>
      <c r="H124" s="26"/>
      <c r="I124" s="415"/>
      <c r="J124" s="416"/>
      <c r="K124" s="417"/>
      <c r="L124" s="26"/>
      <c r="M124" s="418"/>
      <c r="N124" s="418"/>
      <c r="O124" s="419"/>
      <c r="P124" s="26"/>
      <c r="Q124" s="14"/>
    </row>
    <row r="125" spans="1:25">
      <c r="B125" s="26"/>
      <c r="C125" s="26"/>
      <c r="D125" s="26"/>
      <c r="E125" s="26"/>
      <c r="F125" s="26"/>
      <c r="G125" s="26"/>
      <c r="H125" s="26"/>
      <c r="I125" s="26"/>
      <c r="J125" s="416"/>
      <c r="K125" s="26"/>
      <c r="L125" s="26"/>
      <c r="M125" s="26"/>
      <c r="N125" s="26"/>
      <c r="O125" s="26"/>
      <c r="P125" s="26"/>
      <c r="Q125" s="14"/>
    </row>
    <row r="138" spans="1:1">
      <c r="A138" s="26" t="str">
        <f>+A71</f>
        <v>The notes on pages 6 to 10form an integral part of these financial statements.</v>
      </c>
    </row>
    <row r="303" spans="1:16" ht="18.75">
      <c r="A303" s="121" t="s">
        <v>45</v>
      </c>
      <c r="J303" s="1"/>
      <c r="K303" s="1"/>
      <c r="L303" s="1"/>
      <c r="M303" s="1"/>
      <c r="N303" s="1"/>
      <c r="O303" s="1"/>
      <c r="P303" s="1"/>
    </row>
    <row r="304" spans="1:16" ht="15.75">
      <c r="A304" s="11"/>
      <c r="J304" s="1"/>
      <c r="K304" s="1"/>
      <c r="L304" s="1"/>
      <c r="M304" s="1"/>
      <c r="N304" s="1"/>
      <c r="O304" s="1"/>
      <c r="P304" s="1"/>
    </row>
    <row r="305" spans="1:25" ht="15.75">
      <c r="A305" s="120" t="s">
        <v>87</v>
      </c>
      <c r="B305" s="119"/>
      <c r="C305" s="119"/>
      <c r="J305" s="1"/>
      <c r="K305" s="1"/>
      <c r="L305" s="1"/>
      <c r="M305" s="1"/>
      <c r="N305" s="1"/>
      <c r="O305" s="1"/>
      <c r="P305" s="1"/>
    </row>
    <row r="306" spans="1:25">
      <c r="A306" s="99"/>
      <c r="M306" s="117" t="s">
        <v>86</v>
      </c>
      <c r="N306" s="118"/>
      <c r="O306" s="117" t="s">
        <v>86</v>
      </c>
    </row>
    <row r="307" spans="1:25">
      <c r="A307" s="99" t="s">
        <v>85</v>
      </c>
      <c r="B307" s="93"/>
      <c r="C307" s="93"/>
      <c r="D307" s="38"/>
      <c r="E307" s="38"/>
      <c r="F307" s="38"/>
      <c r="G307" s="38"/>
      <c r="H307" s="38"/>
      <c r="I307" s="482"/>
      <c r="J307" s="482"/>
      <c r="K307" s="482"/>
      <c r="L307" s="115"/>
      <c r="M307" s="475"/>
      <c r="N307" s="475"/>
      <c r="O307" s="475"/>
      <c r="P307" s="115"/>
    </row>
    <row r="308" spans="1:25">
      <c r="A308" s="99"/>
      <c r="B308" s="93"/>
      <c r="C308" s="93"/>
      <c r="D308" s="93"/>
      <c r="E308" s="93"/>
      <c r="F308" s="93"/>
      <c r="G308" s="93"/>
      <c r="H308" s="93"/>
      <c r="I308" s="116"/>
      <c r="J308" s="116"/>
      <c r="K308" s="116"/>
      <c r="L308" s="115"/>
      <c r="M308" s="116"/>
      <c r="N308" s="116"/>
      <c r="O308" s="116"/>
      <c r="P308" s="115"/>
    </row>
    <row r="309" spans="1:25">
      <c r="B309" s="93"/>
      <c r="C309" s="93"/>
      <c r="D309" s="93"/>
      <c r="E309" s="93"/>
      <c r="F309" s="93"/>
      <c r="G309" s="93"/>
      <c r="H309" s="93"/>
      <c r="I309" s="114"/>
      <c r="J309" s="114"/>
      <c r="K309" s="462" t="s">
        <v>84</v>
      </c>
      <c r="L309" s="462"/>
      <c r="M309" s="462"/>
      <c r="N309" s="114"/>
      <c r="O309" s="462" t="s">
        <v>84</v>
      </c>
      <c r="P309" s="462"/>
      <c r="Q309" s="462"/>
    </row>
    <row r="310" spans="1:25">
      <c r="A310" s="99"/>
      <c r="B310" s="99"/>
      <c r="C310" s="99"/>
      <c r="D310" s="99"/>
      <c r="E310" s="93"/>
      <c r="F310" s="93"/>
      <c r="G310" s="93"/>
      <c r="H310" s="93"/>
      <c r="I310" s="113"/>
      <c r="J310" s="113"/>
      <c r="K310" s="463" t="s">
        <v>83</v>
      </c>
      <c r="L310" s="463"/>
      <c r="M310" s="463"/>
      <c r="N310" s="113"/>
      <c r="O310" s="463" t="s">
        <v>82</v>
      </c>
      <c r="P310" s="463"/>
      <c r="Q310" s="463"/>
    </row>
    <row r="311" spans="1:25">
      <c r="A311" s="98"/>
      <c r="B311" s="98"/>
      <c r="C311" s="98"/>
      <c r="D311" s="93"/>
      <c r="E311" s="93"/>
      <c r="F311" s="93"/>
      <c r="G311" s="93"/>
      <c r="H311" s="93"/>
      <c r="I311" s="4"/>
      <c r="J311" s="112"/>
      <c r="K311" s="110" t="s">
        <v>81</v>
      </c>
      <c r="L311" s="111"/>
      <c r="M311" s="110" t="s">
        <v>80</v>
      </c>
      <c r="N311" s="112"/>
      <c r="O311" s="110" t="s">
        <v>81</v>
      </c>
      <c r="P311" s="111"/>
      <c r="Q311" s="110" t="s">
        <v>80</v>
      </c>
    </row>
    <row r="312" spans="1:25" ht="9.75" customHeight="1">
      <c r="A312" s="98"/>
      <c r="B312" s="98"/>
      <c r="C312" s="98"/>
      <c r="D312" s="93"/>
      <c r="E312" s="93"/>
      <c r="F312" s="93"/>
      <c r="G312" s="93"/>
      <c r="H312" s="93"/>
      <c r="I312" s="4"/>
      <c r="J312" s="112"/>
      <c r="K312" s="110"/>
      <c r="L312" s="111"/>
      <c r="M312" s="110"/>
      <c r="N312" s="112"/>
      <c r="O312" s="110"/>
      <c r="P312" s="111"/>
      <c r="Q312" s="110"/>
    </row>
    <row r="313" spans="1:25">
      <c r="A313" s="98" t="s">
        <v>79</v>
      </c>
      <c r="B313" s="94"/>
      <c r="C313" s="94"/>
      <c r="D313" s="93"/>
      <c r="E313" s="93"/>
      <c r="F313" s="93"/>
      <c r="G313" s="93"/>
      <c r="H313" s="93"/>
      <c r="J313" s="92"/>
      <c r="K313" s="96"/>
      <c r="L313" s="97"/>
      <c r="M313" s="109"/>
      <c r="N313" s="92"/>
      <c r="O313" s="96"/>
      <c r="P313" s="97"/>
      <c r="Q313" s="96"/>
    </row>
    <row r="314" spans="1:25" ht="7.5" customHeight="1">
      <c r="A314" s="98"/>
      <c r="B314" s="94"/>
      <c r="C314" s="94"/>
      <c r="D314" s="93"/>
      <c r="E314" s="93"/>
      <c r="F314" s="93"/>
      <c r="G314" s="93"/>
      <c r="H314" s="93"/>
      <c r="J314" s="92"/>
      <c r="K314" s="96"/>
      <c r="L314" s="97"/>
      <c r="M314" s="96"/>
      <c r="N314" s="92"/>
      <c r="O314" s="96"/>
      <c r="P314" s="97"/>
      <c r="Q314" s="96"/>
    </row>
    <row r="315" spans="1:25" ht="14.25" customHeight="1">
      <c r="A315" s="94" t="s">
        <v>78</v>
      </c>
      <c r="B315" s="98"/>
      <c r="C315" s="98"/>
      <c r="D315" s="93"/>
      <c r="E315" s="93"/>
      <c r="F315" s="93"/>
      <c r="G315" s="93"/>
      <c r="H315" s="93"/>
      <c r="J315" s="92"/>
      <c r="K315" s="3">
        <v>3078623</v>
      </c>
      <c r="L315" s="97"/>
      <c r="M315" s="3">
        <v>3062258</v>
      </c>
      <c r="N315" s="92">
        <v>0</v>
      </c>
      <c r="O315" s="3">
        <v>3617664</v>
      </c>
      <c r="P315" s="97"/>
      <c r="Q315" s="3">
        <v>3202026</v>
      </c>
      <c r="R315" s="1">
        <v>3078829.0703126723</v>
      </c>
      <c r="S315" s="1">
        <v>3062258.4436582443</v>
      </c>
      <c r="T315" s="1">
        <v>3617664</v>
      </c>
      <c r="U315" s="1">
        <v>3202026</v>
      </c>
      <c r="V315" s="1">
        <f>+K315-R315</f>
        <v>-206.07031267229468</v>
      </c>
      <c r="W315" s="1">
        <f>+M315-S315</f>
        <v>-0.44365824433043599</v>
      </c>
      <c r="X315" s="1">
        <f>+O315-T315</f>
        <v>0</v>
      </c>
      <c r="Y315" s="1">
        <f>+Q315-U315</f>
        <v>0</v>
      </c>
    </row>
    <row r="316" spans="1:25" ht="14.25" customHeight="1">
      <c r="A316" s="94" t="s">
        <v>77</v>
      </c>
      <c r="B316" s="94"/>
      <c r="C316" s="94"/>
      <c r="D316" s="93"/>
      <c r="E316" s="93"/>
      <c r="F316" s="93"/>
      <c r="G316" s="93"/>
      <c r="H316" s="93"/>
      <c r="J316" s="92"/>
      <c r="K316" s="3">
        <v>13035</v>
      </c>
      <c r="L316" s="97"/>
      <c r="M316" s="3">
        <v>12565</v>
      </c>
      <c r="N316" s="92">
        <v>0</v>
      </c>
      <c r="O316" s="3">
        <v>8634</v>
      </c>
      <c r="P316" s="97"/>
      <c r="Q316" s="3">
        <v>7962</v>
      </c>
      <c r="R316" s="1">
        <v>12829.268890000001</v>
      </c>
      <c r="S316" s="1">
        <v>12565.22889</v>
      </c>
      <c r="T316" s="1">
        <v>8634</v>
      </c>
      <c r="U316" s="1">
        <v>7962</v>
      </c>
      <c r="V316" s="1">
        <f t="shared" ref="V316:V352" si="27">+K316-R316</f>
        <v>205.73110999999881</v>
      </c>
      <c r="W316" s="1">
        <f t="shared" ref="W316:W352" si="28">+M316-S316</f>
        <v>-0.22889000000031956</v>
      </c>
      <c r="X316" s="1">
        <f t="shared" ref="X316:X352" si="29">+O316-T316</f>
        <v>0</v>
      </c>
      <c r="Y316" s="1">
        <f t="shared" ref="Y316:Y352" si="30">+Q316-U316</f>
        <v>0</v>
      </c>
    </row>
    <row r="317" spans="1:25" ht="14.25" customHeight="1">
      <c r="A317" s="94" t="s">
        <v>76</v>
      </c>
      <c r="B317" s="94"/>
      <c r="C317" s="94"/>
      <c r="D317" s="93"/>
      <c r="E317" s="93"/>
      <c r="F317" s="93"/>
      <c r="G317" s="93"/>
      <c r="H317" s="93"/>
      <c r="J317" s="92"/>
      <c r="K317" s="3">
        <v>-249656</v>
      </c>
      <c r="L317" s="97"/>
      <c r="M317" s="3">
        <v>-175587</v>
      </c>
      <c r="N317" s="92">
        <v>0</v>
      </c>
      <c r="O317" s="3">
        <v>-399971</v>
      </c>
      <c r="P317" s="97"/>
      <c r="Q317" s="3">
        <v>-268674</v>
      </c>
      <c r="R317" s="1">
        <v>-249655.56329285711</v>
      </c>
      <c r="S317" s="1">
        <v>-175587.37361999997</v>
      </c>
      <c r="T317" s="1">
        <v>-399971</v>
      </c>
      <c r="U317" s="1">
        <v>-268674</v>
      </c>
      <c r="V317" s="1">
        <f t="shared" si="27"/>
        <v>-0.4367071428860072</v>
      </c>
      <c r="W317" s="1">
        <f t="shared" si="28"/>
        <v>0.37361999996937811</v>
      </c>
      <c r="X317" s="1">
        <f t="shared" si="29"/>
        <v>0</v>
      </c>
      <c r="Y317" s="1">
        <f t="shared" si="30"/>
        <v>0</v>
      </c>
    </row>
    <row r="318" spans="1:25" ht="14.25" customHeight="1">
      <c r="A318" s="95" t="s">
        <v>75</v>
      </c>
      <c r="B318" s="94"/>
      <c r="C318" s="94"/>
      <c r="D318" s="93"/>
      <c r="E318" s="93"/>
      <c r="F318" s="93"/>
      <c r="G318" s="93"/>
      <c r="H318" s="93"/>
      <c r="J318" s="92"/>
      <c r="K318" s="3">
        <v>-21972</v>
      </c>
      <c r="L318" s="97"/>
      <c r="M318" s="3">
        <v>-21969</v>
      </c>
      <c r="N318" s="92">
        <v>0</v>
      </c>
      <c r="O318" s="3">
        <v>-14468</v>
      </c>
      <c r="P318" s="97"/>
      <c r="Q318" s="3">
        <v>-14467</v>
      </c>
      <c r="R318" s="1">
        <v>-21972.407999999999</v>
      </c>
      <c r="S318" s="1">
        <v>-21969.248</v>
      </c>
      <c r="T318" s="1">
        <v>-14468</v>
      </c>
      <c r="U318" s="1">
        <v>-14467</v>
      </c>
      <c r="V318" s="1">
        <f t="shared" si="27"/>
        <v>0.40799999999944703</v>
      </c>
      <c r="W318" s="1">
        <f t="shared" si="28"/>
        <v>0.24799999999959255</v>
      </c>
      <c r="X318" s="1">
        <f t="shared" si="29"/>
        <v>0</v>
      </c>
      <c r="Y318" s="1">
        <f t="shared" si="30"/>
        <v>0</v>
      </c>
    </row>
    <row r="319" spans="1:25" ht="14.25" customHeight="1">
      <c r="A319" s="94" t="s">
        <v>74</v>
      </c>
      <c r="B319" s="94"/>
      <c r="C319" s="94"/>
      <c r="D319" s="93"/>
      <c r="E319" s="93"/>
      <c r="F319" s="93"/>
      <c r="G319" s="93"/>
      <c r="H319" s="93"/>
      <c r="J319" s="92"/>
      <c r="K319" s="3">
        <v>-17090</v>
      </c>
      <c r="L319" s="97"/>
      <c r="M319" s="3">
        <v>-12092</v>
      </c>
      <c r="N319" s="92">
        <v>0</v>
      </c>
      <c r="O319" s="3">
        <v>-4348</v>
      </c>
      <c r="P319" s="97"/>
      <c r="Q319" s="3">
        <v>-3065</v>
      </c>
      <c r="R319" s="1">
        <v>-17089.812999999998</v>
      </c>
      <c r="S319" s="1">
        <v>-12091.848</v>
      </c>
      <c r="T319" s="1">
        <v>-4348</v>
      </c>
      <c r="U319" s="1">
        <v>-3065</v>
      </c>
      <c r="V319" s="1">
        <f t="shared" si="27"/>
        <v>-0.18700000000171713</v>
      </c>
      <c r="W319" s="1">
        <f t="shared" si="28"/>
        <v>-0.15200000000004366</v>
      </c>
      <c r="X319" s="1">
        <f t="shared" si="29"/>
        <v>0</v>
      </c>
      <c r="Y319" s="1">
        <f t="shared" si="30"/>
        <v>0</v>
      </c>
    </row>
    <row r="320" spans="1:25" ht="7.5" customHeight="1">
      <c r="B320" s="94"/>
      <c r="C320" s="94"/>
      <c r="D320" s="93"/>
      <c r="E320" s="93"/>
      <c r="F320" s="93"/>
      <c r="G320" s="93"/>
      <c r="H320" s="93"/>
      <c r="J320" s="92"/>
      <c r="K320" s="106"/>
      <c r="L320" s="105"/>
      <c r="M320" s="104"/>
      <c r="N320" s="92"/>
      <c r="O320" s="106"/>
      <c r="P320" s="105"/>
      <c r="Q320" s="104"/>
      <c r="V320" s="1">
        <f t="shared" si="27"/>
        <v>0</v>
      </c>
      <c r="W320" s="1">
        <f t="shared" si="28"/>
        <v>0</v>
      </c>
      <c r="X320" s="1">
        <f t="shared" si="29"/>
        <v>0</v>
      </c>
      <c r="Y320" s="1">
        <f t="shared" si="30"/>
        <v>0</v>
      </c>
    </row>
    <row r="321" spans="1:25" ht="14.25" customHeight="1">
      <c r="A321" s="108" t="s">
        <v>73</v>
      </c>
      <c r="B321" s="108"/>
      <c r="C321" s="108"/>
      <c r="D321" s="108"/>
      <c r="E321" s="108"/>
      <c r="F321" s="108"/>
      <c r="G321" s="108"/>
      <c r="H321" s="93"/>
      <c r="J321" s="87"/>
      <c r="K321" s="102">
        <f>SUM(K315:K319)</f>
        <v>2802940</v>
      </c>
      <c r="L321" s="103"/>
      <c r="M321" s="102">
        <f>SUM(M315:M319)</f>
        <v>2865175</v>
      </c>
      <c r="N321" s="87"/>
      <c r="O321" s="102">
        <f>SUM(O315:O320)</f>
        <v>3207511</v>
      </c>
      <c r="P321" s="103"/>
      <c r="Q321" s="102">
        <f>SUM(Q315:Q320)</f>
        <v>2923782</v>
      </c>
      <c r="R321" s="102">
        <f>SUM(R315:R319)</f>
        <v>2802940.5549098151</v>
      </c>
      <c r="S321" s="102">
        <f>SUM(S315:S319)</f>
        <v>2865175.2029282437</v>
      </c>
      <c r="T321" s="102">
        <f>SUM(T315:T319)</f>
        <v>3207511</v>
      </c>
      <c r="U321" s="102">
        <f>SUM(U315:U319)</f>
        <v>2923782</v>
      </c>
      <c r="V321" s="1">
        <f t="shared" si="27"/>
        <v>-0.55490981508046389</v>
      </c>
      <c r="W321" s="1">
        <f t="shared" si="28"/>
        <v>-0.20292824367061257</v>
      </c>
      <c r="X321" s="1">
        <f t="shared" si="29"/>
        <v>0</v>
      </c>
      <c r="Y321" s="1">
        <f t="shared" si="30"/>
        <v>0</v>
      </c>
    </row>
    <row r="322" spans="1:25">
      <c r="A322" s="94"/>
      <c r="B322" s="94"/>
      <c r="C322" s="94"/>
      <c r="D322" s="93"/>
      <c r="E322" s="93"/>
      <c r="F322" s="93"/>
      <c r="G322" s="93"/>
      <c r="H322" s="93"/>
      <c r="J322" s="92"/>
      <c r="K322" s="96"/>
      <c r="L322" s="97"/>
      <c r="M322" s="96"/>
      <c r="N322" s="92"/>
      <c r="O322" s="96"/>
      <c r="P322" s="97"/>
      <c r="Q322" s="96"/>
      <c r="V322" s="1">
        <f t="shared" si="27"/>
        <v>0</v>
      </c>
      <c r="W322" s="1">
        <f t="shared" si="28"/>
        <v>0</v>
      </c>
      <c r="X322" s="1">
        <f t="shared" si="29"/>
        <v>0</v>
      </c>
      <c r="Y322" s="1">
        <f t="shared" si="30"/>
        <v>0</v>
      </c>
    </row>
    <row r="323" spans="1:25">
      <c r="A323" s="94"/>
      <c r="B323" s="94"/>
      <c r="C323" s="94"/>
      <c r="D323" s="93"/>
      <c r="E323" s="93"/>
      <c r="F323" s="93"/>
      <c r="G323" s="93"/>
      <c r="H323" s="93"/>
      <c r="J323" s="92"/>
      <c r="K323" s="96"/>
      <c r="L323" s="97"/>
      <c r="M323" s="96"/>
      <c r="N323" s="92"/>
      <c r="O323" s="96"/>
      <c r="P323" s="97"/>
      <c r="Q323" s="96"/>
      <c r="V323" s="1">
        <f t="shared" si="27"/>
        <v>0</v>
      </c>
      <c r="W323" s="1">
        <f t="shared" si="28"/>
        <v>0</v>
      </c>
      <c r="X323" s="1">
        <f t="shared" si="29"/>
        <v>0</v>
      </c>
      <c r="Y323" s="1">
        <f t="shared" si="30"/>
        <v>0</v>
      </c>
    </row>
    <row r="324" spans="1:25">
      <c r="A324" s="98" t="s">
        <v>72</v>
      </c>
      <c r="B324" s="94"/>
      <c r="C324" s="94"/>
      <c r="D324" s="93"/>
      <c r="E324" s="93"/>
      <c r="F324" s="93"/>
      <c r="G324" s="93"/>
      <c r="H324" s="93"/>
      <c r="J324" s="92"/>
      <c r="K324" s="96"/>
      <c r="L324" s="97"/>
      <c r="M324" s="96"/>
      <c r="N324" s="92"/>
      <c r="O324" s="96"/>
      <c r="P324" s="97"/>
      <c r="Q324" s="96"/>
      <c r="V324" s="1">
        <f t="shared" si="27"/>
        <v>0</v>
      </c>
      <c r="W324" s="1">
        <f t="shared" si="28"/>
        <v>0</v>
      </c>
      <c r="X324" s="1">
        <f t="shared" si="29"/>
        <v>0</v>
      </c>
      <c r="Y324" s="1">
        <f t="shared" si="30"/>
        <v>0</v>
      </c>
    </row>
    <row r="325" spans="1:25" ht="7.5" customHeight="1">
      <c r="A325" s="98"/>
      <c r="B325" s="94"/>
      <c r="C325" s="94"/>
      <c r="D325" s="93"/>
      <c r="E325" s="93"/>
      <c r="F325" s="93"/>
      <c r="G325" s="93"/>
      <c r="H325" s="93"/>
      <c r="J325" s="92"/>
      <c r="K325" s="96"/>
      <c r="L325" s="97"/>
      <c r="M325" s="96"/>
      <c r="N325" s="92"/>
      <c r="O325" s="96"/>
      <c r="P325" s="97"/>
      <c r="Q325" s="96"/>
      <c r="V325" s="1">
        <f t="shared" si="27"/>
        <v>0</v>
      </c>
      <c r="W325" s="1">
        <f t="shared" si="28"/>
        <v>0</v>
      </c>
      <c r="X325" s="1">
        <f t="shared" si="29"/>
        <v>0</v>
      </c>
      <c r="Y325" s="1">
        <f t="shared" si="30"/>
        <v>0</v>
      </c>
    </row>
    <row r="326" spans="1:25" ht="14.25" customHeight="1">
      <c r="A326" s="95" t="s">
        <v>71</v>
      </c>
      <c r="B326" s="94"/>
      <c r="C326" s="94"/>
      <c r="D326" s="93"/>
      <c r="E326" s="93"/>
      <c r="F326" s="93"/>
      <c r="G326" s="93"/>
      <c r="H326" s="93"/>
      <c r="J326" s="92"/>
      <c r="K326" s="90">
        <v>-26439</v>
      </c>
      <c r="L326" s="90"/>
      <c r="M326" s="90">
        <v>-26140</v>
      </c>
      <c r="N326" s="91">
        <v>0</v>
      </c>
      <c r="O326" s="90">
        <v>-97841</v>
      </c>
      <c r="P326" s="90"/>
      <c r="Q326" s="90">
        <v>-97167</v>
      </c>
      <c r="R326" s="1">
        <v>-26439.379939994811</v>
      </c>
      <c r="S326" s="1">
        <v>-26139.628939994811</v>
      </c>
      <c r="T326" s="1">
        <v>-97841</v>
      </c>
      <c r="U326" s="1">
        <v>-97167</v>
      </c>
      <c r="V326" s="1">
        <f t="shared" si="27"/>
        <v>0.3799399948111386</v>
      </c>
      <c r="W326" s="1">
        <f t="shared" si="28"/>
        <v>-0.37106000518906512</v>
      </c>
      <c r="X326" s="1">
        <f t="shared" si="29"/>
        <v>0</v>
      </c>
      <c r="Y326" s="1">
        <f t="shared" si="30"/>
        <v>0</v>
      </c>
    </row>
    <row r="327" spans="1:25" ht="14.25" customHeight="1">
      <c r="A327" s="95" t="s">
        <v>70</v>
      </c>
      <c r="B327" s="94"/>
      <c r="C327" s="94"/>
      <c r="D327" s="93"/>
      <c r="E327" s="93"/>
      <c r="F327" s="93"/>
      <c r="G327" s="93"/>
      <c r="H327" s="93"/>
      <c r="J327" s="92"/>
      <c r="K327" s="90">
        <v>-11803</v>
      </c>
      <c r="L327" s="90"/>
      <c r="M327" s="90">
        <v>-11803</v>
      </c>
      <c r="N327" s="91">
        <v>0</v>
      </c>
      <c r="O327" s="90">
        <v>-12211</v>
      </c>
      <c r="P327" s="90"/>
      <c r="Q327" s="90">
        <v>-11273</v>
      </c>
      <c r="R327" s="1">
        <v>-11802.638779999734</v>
      </c>
      <c r="S327" s="1">
        <v>-11802.638779999734</v>
      </c>
      <c r="T327" s="1">
        <v>-12211</v>
      </c>
      <c r="U327" s="1">
        <v>-11273</v>
      </c>
      <c r="V327" s="1">
        <f t="shared" si="27"/>
        <v>-0.36122000026625756</v>
      </c>
      <c r="W327" s="1">
        <f t="shared" si="28"/>
        <v>-0.36122000026625756</v>
      </c>
      <c r="X327" s="1">
        <f t="shared" si="29"/>
        <v>0</v>
      </c>
      <c r="Y327" s="1">
        <f t="shared" si="30"/>
        <v>0</v>
      </c>
    </row>
    <row r="328" spans="1:25" ht="14.25" customHeight="1">
      <c r="A328" s="95" t="s">
        <v>69</v>
      </c>
      <c r="B328" s="94"/>
      <c r="C328" s="94"/>
      <c r="D328" s="93"/>
      <c r="E328" s="93"/>
      <c r="F328" s="93"/>
      <c r="G328" s="93"/>
      <c r="H328" s="93"/>
      <c r="J328" s="92"/>
      <c r="K328" s="90">
        <v>-1595819</v>
      </c>
      <c r="L328" s="90"/>
      <c r="M328" s="90">
        <v>-1026379</v>
      </c>
      <c r="N328" s="91">
        <v>0</v>
      </c>
      <c r="O328" s="90">
        <v>-3030807</v>
      </c>
      <c r="P328" s="90"/>
      <c r="Q328" s="90">
        <v>-2159576</v>
      </c>
      <c r="R328" s="1">
        <v>-1595819.4778453773</v>
      </c>
      <c r="S328" s="1">
        <v>-1026378.8628253769</v>
      </c>
      <c r="T328" s="1">
        <v>-3030807</v>
      </c>
      <c r="U328" s="1">
        <v>-2159576</v>
      </c>
      <c r="V328" s="1">
        <f t="shared" si="27"/>
        <v>0.47784537728875875</v>
      </c>
      <c r="W328" s="1">
        <f t="shared" si="28"/>
        <v>-0.13717462308704853</v>
      </c>
      <c r="X328" s="1">
        <f t="shared" si="29"/>
        <v>0</v>
      </c>
      <c r="Y328" s="1">
        <f t="shared" si="30"/>
        <v>0</v>
      </c>
    </row>
    <row r="329" spans="1:25" ht="14.25" customHeight="1">
      <c r="A329" s="459" t="s">
        <v>253</v>
      </c>
      <c r="B329" s="94"/>
      <c r="C329" s="94"/>
      <c r="D329" s="93"/>
      <c r="E329" s="93"/>
      <c r="F329" s="93"/>
      <c r="G329" s="93"/>
      <c r="H329" s="93"/>
      <c r="J329" s="92"/>
      <c r="K329" s="90" t="s">
        <v>68</v>
      </c>
      <c r="L329" s="90"/>
      <c r="M329" s="90">
        <v>-1177780</v>
      </c>
      <c r="N329" s="91"/>
      <c r="O329" s="90" t="s">
        <v>68</v>
      </c>
      <c r="P329" s="90"/>
      <c r="Q329" s="90">
        <v>-419000</v>
      </c>
      <c r="R329" s="1" t="s">
        <v>68</v>
      </c>
      <c r="S329" s="1">
        <v>-1177779.9996099998</v>
      </c>
      <c r="T329" s="1" t="s">
        <v>68</v>
      </c>
      <c r="U329" s="1">
        <v>-419000</v>
      </c>
      <c r="V329" s="409" t="e">
        <f>+K329-R329</f>
        <v>#VALUE!</v>
      </c>
      <c r="W329" s="1">
        <f t="shared" si="28"/>
        <v>-3.9000017568469048E-4</v>
      </c>
      <c r="X329" s="409" t="e">
        <f>+O329-T329</f>
        <v>#VALUE!</v>
      </c>
      <c r="Y329" s="1">
        <f t="shared" si="30"/>
        <v>0</v>
      </c>
    </row>
    <row r="330" spans="1:25" ht="26.25" customHeight="1">
      <c r="A330" s="465" t="s">
        <v>67</v>
      </c>
      <c r="B330" s="465"/>
      <c r="C330" s="465"/>
      <c r="D330" s="465"/>
      <c r="E330" s="465"/>
      <c r="F330" s="465"/>
      <c r="G330" s="465"/>
      <c r="H330" s="93"/>
      <c r="J330" s="92"/>
      <c r="K330" s="90">
        <v>18098</v>
      </c>
      <c r="L330" s="90"/>
      <c r="M330" s="90">
        <v>8123</v>
      </c>
      <c r="N330" s="91"/>
      <c r="O330" s="90">
        <v>4297</v>
      </c>
      <c r="P330" s="90"/>
      <c r="Q330" s="90">
        <v>700</v>
      </c>
      <c r="R330" s="1">
        <v>18097.604066666667</v>
      </c>
      <c r="S330" s="1">
        <v>8123.2827366666661</v>
      </c>
      <c r="T330" s="1">
        <v>4297</v>
      </c>
      <c r="U330" s="1">
        <v>700</v>
      </c>
      <c r="V330" s="1">
        <f t="shared" si="27"/>
        <v>0.39593333333323244</v>
      </c>
      <c r="W330" s="1">
        <f t="shared" si="28"/>
        <v>-0.28273666666609643</v>
      </c>
      <c r="X330" s="1">
        <f t="shared" si="29"/>
        <v>0</v>
      </c>
      <c r="Y330" s="1">
        <f t="shared" si="30"/>
        <v>0</v>
      </c>
    </row>
    <row r="331" spans="1:25" ht="7.5" customHeight="1">
      <c r="B331" s="94"/>
      <c r="C331" s="94"/>
      <c r="D331" s="93"/>
      <c r="E331" s="93"/>
      <c r="F331" s="93"/>
      <c r="G331" s="93"/>
      <c r="H331" s="93"/>
      <c r="J331" s="92"/>
      <c r="K331" s="106"/>
      <c r="L331" s="105"/>
      <c r="M331" s="104"/>
      <c r="N331" s="92"/>
      <c r="O331" s="106"/>
      <c r="P331" s="105"/>
      <c r="Q331" s="104"/>
      <c r="V331" s="1">
        <f t="shared" si="27"/>
        <v>0</v>
      </c>
      <c r="W331" s="1">
        <f t="shared" si="28"/>
        <v>0</v>
      </c>
      <c r="X331" s="1">
        <f t="shared" si="29"/>
        <v>0</v>
      </c>
      <c r="Y331" s="1">
        <f t="shared" si="30"/>
        <v>0</v>
      </c>
    </row>
    <row r="332" spans="1:25" ht="18" customHeight="1">
      <c r="A332" s="108" t="s">
        <v>66</v>
      </c>
      <c r="B332" s="98"/>
      <c r="C332" s="98"/>
      <c r="D332" s="99"/>
      <c r="E332" s="99"/>
      <c r="F332" s="99"/>
      <c r="G332" s="99"/>
      <c r="H332" s="99"/>
      <c r="J332" s="87"/>
      <c r="K332" s="102">
        <f>SUM(K326:K330)</f>
        <v>-1615963</v>
      </c>
      <c r="L332" s="103"/>
      <c r="M332" s="102">
        <f>SUM(M326:M330)</f>
        <v>-2233979</v>
      </c>
      <c r="N332" s="86"/>
      <c r="O332" s="102">
        <f>SUM(O326:O330)</f>
        <v>-3136562</v>
      </c>
      <c r="P332" s="103"/>
      <c r="Q332" s="102">
        <f>SUM(Q326:Q330)</f>
        <v>-2686316</v>
      </c>
      <c r="R332" s="102">
        <f>SUM(R326:R330)</f>
        <v>-1615963.8924987051</v>
      </c>
      <c r="S332" s="102">
        <f>SUM(S326:S330)</f>
        <v>-2233977.847418705</v>
      </c>
      <c r="T332" s="102">
        <f>SUM(T326:T330)</f>
        <v>-3136562</v>
      </c>
      <c r="U332" s="102">
        <f>SUM(U326:U330)</f>
        <v>-2686316</v>
      </c>
      <c r="V332" s="1">
        <f t="shared" si="27"/>
        <v>0.8924987050704658</v>
      </c>
      <c r="W332" s="1">
        <f t="shared" si="28"/>
        <v>-1.1525812949985266</v>
      </c>
      <c r="X332" s="1">
        <f t="shared" si="29"/>
        <v>0</v>
      </c>
      <c r="Y332" s="1">
        <f t="shared" si="30"/>
        <v>0</v>
      </c>
    </row>
    <row r="333" spans="1:25">
      <c r="A333" s="93"/>
      <c r="B333" s="93"/>
      <c r="C333" s="93"/>
      <c r="D333" s="93"/>
      <c r="E333" s="93"/>
      <c r="F333" s="93"/>
      <c r="G333" s="93"/>
      <c r="H333" s="93"/>
      <c r="J333" s="92"/>
      <c r="K333" s="107"/>
      <c r="L333" s="97"/>
      <c r="M333" s="107"/>
      <c r="N333" s="92"/>
      <c r="O333" s="107"/>
      <c r="P333" s="97"/>
      <c r="Q333" s="107"/>
      <c r="V333" s="1">
        <f t="shared" si="27"/>
        <v>0</v>
      </c>
      <c r="W333" s="1">
        <f t="shared" si="28"/>
        <v>0</v>
      </c>
      <c r="X333" s="1">
        <f t="shared" si="29"/>
        <v>0</v>
      </c>
      <c r="Y333" s="1">
        <f t="shared" si="30"/>
        <v>0</v>
      </c>
    </row>
    <row r="334" spans="1:25">
      <c r="A334" s="93"/>
      <c r="B334" s="93"/>
      <c r="C334" s="93"/>
      <c r="D334" s="93"/>
      <c r="E334" s="93"/>
      <c r="F334" s="93"/>
      <c r="G334" s="93"/>
      <c r="H334" s="93"/>
      <c r="J334" s="92"/>
      <c r="K334" s="107"/>
      <c r="L334" s="97"/>
      <c r="M334" s="107"/>
      <c r="N334" s="92"/>
      <c r="O334" s="107"/>
      <c r="P334" s="97"/>
      <c r="Q334" s="107"/>
      <c r="V334" s="1">
        <f t="shared" si="27"/>
        <v>0</v>
      </c>
      <c r="W334" s="1">
        <f t="shared" si="28"/>
        <v>0</v>
      </c>
      <c r="X334" s="1">
        <f t="shared" si="29"/>
        <v>0</v>
      </c>
      <c r="Y334" s="1">
        <f t="shared" si="30"/>
        <v>0</v>
      </c>
    </row>
    <row r="335" spans="1:25">
      <c r="A335" s="99" t="s">
        <v>65</v>
      </c>
      <c r="B335" s="93"/>
      <c r="C335" s="93"/>
      <c r="D335" s="93"/>
      <c r="E335" s="93"/>
      <c r="F335" s="93"/>
      <c r="G335" s="93"/>
      <c r="H335" s="93"/>
      <c r="J335" s="92"/>
      <c r="K335" s="3"/>
      <c r="L335" s="97"/>
      <c r="N335" s="92"/>
      <c r="P335" s="97"/>
      <c r="Q335" s="3"/>
      <c r="V335" s="1">
        <f t="shared" si="27"/>
        <v>0</v>
      </c>
      <c r="W335" s="1">
        <f t="shared" si="28"/>
        <v>0</v>
      </c>
      <c r="X335" s="1">
        <f t="shared" si="29"/>
        <v>0</v>
      </c>
      <c r="Y335" s="1">
        <f t="shared" si="30"/>
        <v>0</v>
      </c>
    </row>
    <row r="336" spans="1:25" ht="7.5" customHeight="1">
      <c r="A336" s="98"/>
      <c r="B336" s="94"/>
      <c r="C336" s="94"/>
      <c r="D336" s="93"/>
      <c r="E336" s="93"/>
      <c r="F336" s="93"/>
      <c r="G336" s="93"/>
      <c r="H336" s="93"/>
      <c r="J336" s="92"/>
      <c r="K336" s="96"/>
      <c r="L336" s="97"/>
      <c r="M336" s="96"/>
      <c r="N336" s="92"/>
      <c r="O336" s="96"/>
      <c r="P336" s="97"/>
      <c r="Q336" s="96"/>
      <c r="V336" s="1">
        <f t="shared" si="27"/>
        <v>0</v>
      </c>
      <c r="W336" s="1">
        <f t="shared" si="28"/>
        <v>0</v>
      </c>
      <c r="X336" s="1">
        <f t="shared" si="29"/>
        <v>0</v>
      </c>
      <c r="Y336" s="1">
        <f t="shared" si="30"/>
        <v>0</v>
      </c>
    </row>
    <row r="337" spans="1:25" ht="14.25" customHeight="1">
      <c r="A337" s="95" t="s">
        <v>64</v>
      </c>
      <c r="B337" s="94"/>
      <c r="C337" s="94"/>
      <c r="D337" s="93"/>
      <c r="E337" s="93"/>
      <c r="F337" s="93"/>
      <c r="G337" s="93"/>
      <c r="H337" s="93"/>
      <c r="J337" s="92"/>
      <c r="K337" s="90">
        <v>-7736</v>
      </c>
      <c r="L337" s="90"/>
      <c r="M337" s="90">
        <v>-1965</v>
      </c>
      <c r="N337" s="91">
        <v>0</v>
      </c>
      <c r="O337" s="90">
        <v>-10561</v>
      </c>
      <c r="P337" s="90"/>
      <c r="Q337" s="90">
        <v>-5333</v>
      </c>
      <c r="R337" s="1">
        <v>-7735.6159185713777</v>
      </c>
      <c r="S337" s="1">
        <v>-1965.0630000000001</v>
      </c>
      <c r="T337" s="1">
        <v>-10561</v>
      </c>
      <c r="U337" s="1">
        <v>-5333</v>
      </c>
      <c r="V337" s="1">
        <f t="shared" si="27"/>
        <v>-0.38408142862226669</v>
      </c>
      <c r="W337" s="1">
        <f t="shared" si="28"/>
        <v>6.3000000000101863E-2</v>
      </c>
      <c r="X337" s="1">
        <f t="shared" si="29"/>
        <v>0</v>
      </c>
      <c r="Y337" s="1">
        <f t="shared" si="30"/>
        <v>0</v>
      </c>
    </row>
    <row r="338" spans="1:25" ht="14.25" customHeight="1">
      <c r="A338" s="95" t="s">
        <v>63</v>
      </c>
      <c r="B338" s="94"/>
      <c r="C338" s="94"/>
      <c r="D338" s="93"/>
      <c r="E338" s="93"/>
      <c r="F338" s="93"/>
      <c r="G338" s="93"/>
      <c r="H338" s="93"/>
      <c r="J338" s="92"/>
      <c r="K338" s="90">
        <v>-2558038</v>
      </c>
      <c r="L338" s="90"/>
      <c r="M338" s="90">
        <v>-2025457</v>
      </c>
      <c r="N338" s="91">
        <v>0</v>
      </c>
      <c r="O338" s="90">
        <v>-3511038</v>
      </c>
      <c r="P338" s="90"/>
      <c r="Q338" s="90">
        <v>-3322863</v>
      </c>
      <c r="R338" s="1">
        <v>-2558038.0785299996</v>
      </c>
      <c r="S338" s="1">
        <v>-2025456.6708</v>
      </c>
      <c r="T338" s="1">
        <v>-3511038</v>
      </c>
      <c r="U338" s="1">
        <v>-3322863</v>
      </c>
      <c r="V338" s="1">
        <f t="shared" si="27"/>
        <v>7.852999959141016E-2</v>
      </c>
      <c r="W338" s="1">
        <f t="shared" si="28"/>
        <v>-0.32920000003650784</v>
      </c>
      <c r="X338" s="1">
        <f t="shared" si="29"/>
        <v>0</v>
      </c>
      <c r="Y338" s="1">
        <f t="shared" si="30"/>
        <v>0</v>
      </c>
    </row>
    <row r="339" spans="1:25" ht="14.25" customHeight="1">
      <c r="A339" s="95" t="s">
        <v>62</v>
      </c>
      <c r="B339" s="94"/>
      <c r="C339" s="94"/>
      <c r="D339" s="93"/>
      <c r="E339" s="93"/>
      <c r="F339" s="93"/>
      <c r="G339" s="93"/>
      <c r="H339" s="93"/>
      <c r="J339" s="92"/>
      <c r="K339" s="90">
        <v>649155</v>
      </c>
      <c r="L339" s="90"/>
      <c r="M339" s="90">
        <v>623437</v>
      </c>
      <c r="N339" s="91">
        <v>0</v>
      </c>
      <c r="O339" s="90">
        <v>16864522</v>
      </c>
      <c r="P339" s="90"/>
      <c r="Q339" s="90">
        <v>16563186</v>
      </c>
      <c r="R339" s="1">
        <v>649155.40995</v>
      </c>
      <c r="S339" s="1">
        <v>623436.8324500001</v>
      </c>
      <c r="T339" s="1">
        <v>16864522</v>
      </c>
      <c r="U339" s="1">
        <v>16563186</v>
      </c>
      <c r="V339" s="1">
        <f t="shared" si="27"/>
        <v>-0.40995000000111759</v>
      </c>
      <c r="W339" s="1">
        <f t="shared" si="28"/>
        <v>0.16754999989643693</v>
      </c>
      <c r="X339" s="1">
        <f t="shared" si="29"/>
        <v>0</v>
      </c>
      <c r="Y339" s="1">
        <f t="shared" si="30"/>
        <v>0</v>
      </c>
    </row>
    <row r="340" spans="1:25" ht="7.5" customHeight="1">
      <c r="B340" s="94"/>
      <c r="C340" s="94"/>
      <c r="D340" s="93"/>
      <c r="E340" s="93"/>
      <c r="F340" s="93"/>
      <c r="G340" s="93"/>
      <c r="H340" s="93"/>
      <c r="J340" s="92"/>
      <c r="K340" s="106"/>
      <c r="L340" s="105"/>
      <c r="M340" s="104"/>
      <c r="N340" s="92"/>
      <c r="O340" s="106"/>
      <c r="P340" s="105"/>
      <c r="Q340" s="104"/>
      <c r="V340" s="1">
        <f t="shared" si="27"/>
        <v>0</v>
      </c>
      <c r="W340" s="1">
        <f t="shared" si="28"/>
        <v>0</v>
      </c>
      <c r="X340" s="1">
        <f t="shared" si="29"/>
        <v>0</v>
      </c>
      <c r="Y340" s="1">
        <f t="shared" si="30"/>
        <v>0</v>
      </c>
    </row>
    <row r="341" spans="1:25" ht="14.25" customHeight="1">
      <c r="A341" s="306" t="s">
        <v>176</v>
      </c>
      <c r="B341" s="306"/>
      <c r="C341" s="306"/>
      <c r="D341" s="306"/>
      <c r="E341" s="306"/>
      <c r="F341" s="306"/>
      <c r="G341" s="306"/>
      <c r="H341" s="38"/>
      <c r="I341" s="14"/>
      <c r="J341" s="86"/>
      <c r="K341" s="102">
        <f>SUM(K337:K339)</f>
        <v>-1916619</v>
      </c>
      <c r="L341" s="103"/>
      <c r="M341" s="102">
        <f>SUM(M337:M339)</f>
        <v>-1403985</v>
      </c>
      <c r="N341" s="86"/>
      <c r="O341" s="102">
        <f>SUM(O337:O339)</f>
        <v>13342923</v>
      </c>
      <c r="P341" s="103"/>
      <c r="Q341" s="102">
        <f>SUM(Q337:Q339)</f>
        <v>13234990</v>
      </c>
      <c r="R341" s="102">
        <f>SUM(R337:R339)</f>
        <v>-1916618.2844985712</v>
      </c>
      <c r="S341" s="102">
        <f>SUM(S337:S339)</f>
        <v>-1403984.9013499999</v>
      </c>
      <c r="T341" s="102">
        <f>SUM(T337:T339)</f>
        <v>13342923</v>
      </c>
      <c r="U341" s="102">
        <f>SUM(U337:U339)</f>
        <v>13234990</v>
      </c>
      <c r="V341" s="1">
        <f t="shared" si="27"/>
        <v>-0.71550142881460488</v>
      </c>
      <c r="W341" s="1">
        <f t="shared" si="28"/>
        <v>-9.8650000058114529E-2</v>
      </c>
      <c r="X341" s="1">
        <f t="shared" si="29"/>
        <v>0</v>
      </c>
      <c r="Y341" s="1">
        <f t="shared" si="30"/>
        <v>0</v>
      </c>
    </row>
    <row r="342" spans="1:25">
      <c r="A342" s="307"/>
      <c r="B342" s="307"/>
      <c r="C342" s="307"/>
      <c r="D342" s="38"/>
      <c r="E342" s="38"/>
      <c r="F342" s="38"/>
      <c r="G342" s="38"/>
      <c r="H342" s="38"/>
      <c r="I342" s="14"/>
      <c r="J342" s="92"/>
      <c r="K342" s="92"/>
      <c r="L342" s="97"/>
      <c r="M342" s="92"/>
      <c r="N342" s="92"/>
      <c r="O342" s="92"/>
      <c r="P342" s="97"/>
      <c r="Q342" s="92"/>
      <c r="V342" s="1">
        <f t="shared" si="27"/>
        <v>0</v>
      </c>
      <c r="W342" s="1">
        <f t="shared" si="28"/>
        <v>0</v>
      </c>
      <c r="X342" s="1">
        <f t="shared" si="29"/>
        <v>0</v>
      </c>
      <c r="Y342" s="1">
        <f t="shared" si="30"/>
        <v>0</v>
      </c>
    </row>
    <row r="343" spans="1:25" ht="12.75" customHeight="1">
      <c r="A343" s="14"/>
      <c r="B343" s="308"/>
      <c r="C343" s="308"/>
      <c r="D343" s="308"/>
      <c r="E343" s="308"/>
      <c r="F343" s="308"/>
      <c r="G343" s="308"/>
      <c r="H343" s="38"/>
      <c r="I343" s="14"/>
      <c r="J343" s="92"/>
      <c r="K343" s="92"/>
      <c r="L343" s="97"/>
      <c r="M343" s="92"/>
      <c r="N343" s="92"/>
      <c r="O343" s="92"/>
      <c r="P343" s="97"/>
      <c r="Q343" s="92"/>
      <c r="V343" s="1">
        <f t="shared" si="27"/>
        <v>0</v>
      </c>
      <c r="W343" s="1">
        <f t="shared" si="28"/>
        <v>0</v>
      </c>
      <c r="X343" s="1">
        <f t="shared" si="29"/>
        <v>0</v>
      </c>
      <c r="Y343" s="1">
        <f t="shared" si="30"/>
        <v>0</v>
      </c>
    </row>
    <row r="344" spans="1:25" ht="13.5" thickBot="1">
      <c r="A344" s="308" t="s">
        <v>177</v>
      </c>
      <c r="B344" s="308"/>
      <c r="C344" s="308"/>
      <c r="D344" s="308"/>
      <c r="E344" s="308"/>
      <c r="F344" s="308"/>
      <c r="G344" s="308"/>
      <c r="H344" s="38"/>
      <c r="I344" s="14"/>
      <c r="J344" s="87"/>
      <c r="K344" s="100">
        <f>K341+K332+K321</f>
        <v>-729642</v>
      </c>
      <c r="L344" s="101"/>
      <c r="M344" s="100">
        <f>+M341+M332+M321</f>
        <v>-772789</v>
      </c>
      <c r="N344" s="87"/>
      <c r="O344" s="100">
        <f>+O341+O332+O321</f>
        <v>13413872</v>
      </c>
      <c r="P344" s="101"/>
      <c r="Q344" s="100">
        <f>+Q341+Q332+Q321</f>
        <v>13472456</v>
      </c>
      <c r="R344" s="100">
        <f>+R341+R332+R321</f>
        <v>-729641.62208746094</v>
      </c>
      <c r="S344" s="100">
        <f>+S341+S332+S321</f>
        <v>-772787.54584046127</v>
      </c>
      <c r="T344" s="100">
        <f>+T341+T332+T321</f>
        <v>13413872</v>
      </c>
      <c r="U344" s="100">
        <f>+U341+U332+U321</f>
        <v>13472456</v>
      </c>
      <c r="V344" s="1">
        <f t="shared" si="27"/>
        <v>-0.37791253905743361</v>
      </c>
      <c r="W344" s="1">
        <f t="shared" si="28"/>
        <v>-1.4541595387272537</v>
      </c>
      <c r="X344" s="1">
        <f t="shared" si="29"/>
        <v>0</v>
      </c>
      <c r="Y344" s="1">
        <f t="shared" si="30"/>
        <v>0</v>
      </c>
    </row>
    <row r="345" spans="1:25">
      <c r="A345" s="99"/>
      <c r="B345" s="93"/>
      <c r="C345" s="93"/>
      <c r="D345" s="93"/>
      <c r="E345" s="93"/>
      <c r="F345" s="93"/>
      <c r="G345" s="93"/>
      <c r="H345" s="93"/>
      <c r="J345" s="92"/>
      <c r="K345" s="92"/>
      <c r="L345" s="97"/>
      <c r="M345" s="92"/>
      <c r="N345" s="92"/>
      <c r="O345" s="92"/>
      <c r="P345" s="97"/>
      <c r="Q345" s="92"/>
      <c r="V345" s="1">
        <f t="shared" si="27"/>
        <v>0</v>
      </c>
      <c r="W345" s="1">
        <f t="shared" si="28"/>
        <v>0</v>
      </c>
      <c r="X345" s="1">
        <f t="shared" si="29"/>
        <v>0</v>
      </c>
      <c r="Y345" s="1">
        <f t="shared" si="30"/>
        <v>0</v>
      </c>
    </row>
    <row r="346" spans="1:25" ht="12.75" customHeight="1">
      <c r="B346" s="98"/>
      <c r="C346" s="98"/>
      <c r="D346" s="98"/>
      <c r="E346" s="98"/>
      <c r="F346" s="98"/>
      <c r="G346" s="98"/>
      <c r="H346" s="93"/>
      <c r="J346" s="92"/>
      <c r="K346" s="96"/>
      <c r="L346" s="97"/>
      <c r="M346" s="96"/>
      <c r="N346" s="92"/>
      <c r="O346" s="96"/>
      <c r="P346" s="97"/>
      <c r="Q346" s="96"/>
      <c r="V346" s="1">
        <f t="shared" si="27"/>
        <v>0</v>
      </c>
      <c r="W346" s="1">
        <f t="shared" si="28"/>
        <v>0</v>
      </c>
      <c r="X346" s="1">
        <f t="shared" si="29"/>
        <v>0</v>
      </c>
      <c r="Y346" s="1">
        <f t="shared" si="30"/>
        <v>0</v>
      </c>
    </row>
    <row r="347" spans="1:25">
      <c r="A347" s="98" t="s">
        <v>61</v>
      </c>
      <c r="B347" s="98"/>
      <c r="C347" s="98"/>
      <c r="D347" s="98"/>
      <c r="E347" s="98"/>
      <c r="F347" s="98"/>
      <c r="G347" s="98"/>
      <c r="H347" s="93"/>
      <c r="J347" s="92"/>
      <c r="K347" s="96"/>
      <c r="L347" s="97"/>
      <c r="M347" s="96"/>
      <c r="N347" s="92"/>
      <c r="O347" s="96"/>
      <c r="P347" s="97"/>
      <c r="Q347" s="96"/>
      <c r="V347" s="1">
        <f t="shared" si="27"/>
        <v>0</v>
      </c>
      <c r="W347" s="1">
        <f t="shared" si="28"/>
        <v>0</v>
      </c>
      <c r="X347" s="1">
        <f t="shared" si="29"/>
        <v>0</v>
      </c>
      <c r="Y347" s="1">
        <f t="shared" si="30"/>
        <v>0</v>
      </c>
    </row>
    <row r="348" spans="1:25">
      <c r="A348" s="98"/>
      <c r="B348" s="94"/>
      <c r="C348" s="94"/>
      <c r="D348" s="93"/>
      <c r="E348" s="93"/>
      <c r="F348" s="93"/>
      <c r="G348" s="93"/>
      <c r="H348" s="93"/>
      <c r="J348" s="92"/>
      <c r="K348" s="96"/>
      <c r="L348" s="97"/>
      <c r="M348" s="96"/>
      <c r="N348" s="92"/>
      <c r="O348" s="96"/>
      <c r="P348" s="97"/>
      <c r="Q348" s="96"/>
      <c r="V348" s="1">
        <f t="shared" si="27"/>
        <v>0</v>
      </c>
      <c r="W348" s="1">
        <f t="shared" si="28"/>
        <v>0</v>
      </c>
      <c r="X348" s="1">
        <f t="shared" si="29"/>
        <v>0</v>
      </c>
      <c r="Y348" s="1">
        <f t="shared" si="30"/>
        <v>0</v>
      </c>
    </row>
    <row r="349" spans="1:25" ht="14.25" customHeight="1">
      <c r="A349" s="309" t="s">
        <v>60</v>
      </c>
      <c r="B349" s="307"/>
      <c r="C349" s="307"/>
      <c r="D349" s="38"/>
      <c r="E349" s="38"/>
      <c r="F349" s="93"/>
      <c r="G349" s="93"/>
      <c r="H349" s="93"/>
      <c r="J349" s="92"/>
      <c r="K349" s="90">
        <v>3019449</v>
      </c>
      <c r="L349" s="90"/>
      <c r="M349" s="90">
        <v>3175076</v>
      </c>
      <c r="N349" s="91">
        <v>0</v>
      </c>
      <c r="O349" s="90">
        <v>-1048285</v>
      </c>
      <c r="P349" s="90"/>
      <c r="Q349" s="90">
        <v>-852073</v>
      </c>
      <c r="R349" s="1">
        <v>3019449.2895699996</v>
      </c>
      <c r="S349" s="1">
        <v>3175075.9495699997</v>
      </c>
      <c r="T349" s="1">
        <v>-1048285</v>
      </c>
      <c r="U349" s="1">
        <v>-852073</v>
      </c>
      <c r="V349" s="1">
        <f t="shared" si="27"/>
        <v>-0.28956999955698848</v>
      </c>
      <c r="W349" s="1">
        <f t="shared" si="28"/>
        <v>5.043000029399991E-2</v>
      </c>
      <c r="X349" s="1">
        <f t="shared" si="29"/>
        <v>0</v>
      </c>
      <c r="Y349" s="1">
        <f t="shared" si="30"/>
        <v>0</v>
      </c>
    </row>
    <row r="350" spans="1:25" ht="14.25" customHeight="1">
      <c r="A350" s="309" t="s">
        <v>178</v>
      </c>
      <c r="B350" s="310"/>
      <c r="C350" s="310"/>
      <c r="D350" s="38"/>
      <c r="E350" s="38"/>
      <c r="F350" s="93"/>
      <c r="G350" s="93"/>
      <c r="H350" s="93"/>
      <c r="J350" s="92"/>
      <c r="K350" s="90">
        <f>K344</f>
        <v>-729642</v>
      </c>
      <c r="L350" s="90"/>
      <c r="M350" s="90">
        <f>M344</f>
        <v>-772789</v>
      </c>
      <c r="N350" s="91"/>
      <c r="O350" s="90">
        <f>O344</f>
        <v>13413872</v>
      </c>
      <c r="P350" s="90"/>
      <c r="Q350" s="90">
        <f>Q344</f>
        <v>13472456</v>
      </c>
      <c r="R350" s="90">
        <f>R344</f>
        <v>-729641.62208746094</v>
      </c>
      <c r="S350" s="90">
        <f>S344</f>
        <v>-772787.54584046127</v>
      </c>
      <c r="T350" s="90">
        <f>T344</f>
        <v>13413872</v>
      </c>
      <c r="U350" s="90">
        <f>U344</f>
        <v>13472456</v>
      </c>
      <c r="V350" s="1">
        <f t="shared" si="27"/>
        <v>-0.37791253905743361</v>
      </c>
      <c r="W350" s="1">
        <f t="shared" si="28"/>
        <v>-1.4541595387272537</v>
      </c>
      <c r="X350" s="1">
        <f t="shared" si="29"/>
        <v>0</v>
      </c>
      <c r="Y350" s="1">
        <f t="shared" si="30"/>
        <v>0</v>
      </c>
    </row>
    <row r="351" spans="1:25" ht="14.25" customHeight="1">
      <c r="A351" s="95" t="s">
        <v>59</v>
      </c>
      <c r="B351" s="94"/>
      <c r="C351" s="94"/>
      <c r="D351" s="93"/>
      <c r="E351" s="93"/>
      <c r="F351" s="93"/>
      <c r="G351" s="93"/>
      <c r="H351" s="93"/>
      <c r="J351" s="92"/>
      <c r="K351" s="90">
        <v>4746</v>
      </c>
      <c r="L351" s="90"/>
      <c r="M351" s="90">
        <v>4746</v>
      </c>
      <c r="N351" s="91"/>
      <c r="O351" s="90">
        <v>118406</v>
      </c>
      <c r="P351" s="90"/>
      <c r="Q351" s="90">
        <v>118406</v>
      </c>
      <c r="R351" s="1">
        <v>4745.6863677016199</v>
      </c>
      <c r="S351" s="1">
        <v>4745.6863677016199</v>
      </c>
      <c r="T351" s="1">
        <v>118405.81350450679</v>
      </c>
      <c r="U351" s="1">
        <v>118405.81350450679</v>
      </c>
      <c r="V351" s="1">
        <f t="shared" si="27"/>
        <v>0.31363229838007101</v>
      </c>
      <c r="W351" s="1">
        <f t="shared" si="28"/>
        <v>0.31363229838007101</v>
      </c>
      <c r="X351" s="1">
        <f t="shared" si="29"/>
        <v>0.18649549320980441</v>
      </c>
      <c r="Y351" s="1">
        <f t="shared" si="30"/>
        <v>0.18649549320980441</v>
      </c>
    </row>
    <row r="352" spans="1:25" ht="23.25" customHeight="1" thickBot="1">
      <c r="A352" s="89" t="s">
        <v>58</v>
      </c>
      <c r="B352" s="89"/>
      <c r="C352" s="89"/>
      <c r="D352" s="89"/>
      <c r="E352" s="89"/>
      <c r="F352" s="89"/>
      <c r="G352" s="89"/>
      <c r="H352" s="89"/>
      <c r="I352" s="88"/>
      <c r="J352" s="87">
        <f>SUM(J349:J350)</f>
        <v>0</v>
      </c>
      <c r="K352" s="84">
        <f>SUM(K349:K351)</f>
        <v>2294553</v>
      </c>
      <c r="L352" s="85"/>
      <c r="M352" s="84">
        <f>SUM(M349:M351)</f>
        <v>2407033</v>
      </c>
      <c r="N352" s="86"/>
      <c r="O352" s="84">
        <f>SUM(O349:O351)</f>
        <v>12483993</v>
      </c>
      <c r="P352" s="85"/>
      <c r="Q352" s="84">
        <f>SUM(Q349:Q351)</f>
        <v>12738789</v>
      </c>
      <c r="R352" s="84">
        <f>SUM(R349:R351)</f>
        <v>2294553.3538502404</v>
      </c>
      <c r="S352" s="84">
        <f>SUM(S349:S351)</f>
        <v>2407034.0900972402</v>
      </c>
      <c r="T352" s="84">
        <f>SUM(T349:T351)</f>
        <v>12483992.813504506</v>
      </c>
      <c r="U352" s="84">
        <f>SUM(U349:U351)</f>
        <v>12738788.813504506</v>
      </c>
      <c r="V352" s="1">
        <f t="shared" si="27"/>
        <v>-0.35385024035349488</v>
      </c>
      <c r="W352" s="1">
        <f t="shared" si="28"/>
        <v>-1.0900972401723266</v>
      </c>
      <c r="X352" s="1">
        <f t="shared" si="29"/>
        <v>0.18649549409747124</v>
      </c>
      <c r="Y352" s="1">
        <f t="shared" si="30"/>
        <v>0.18649549409747124</v>
      </c>
    </row>
    <row r="353" spans="1:18">
      <c r="A353" s="80"/>
      <c r="B353" s="80"/>
      <c r="C353" s="80"/>
      <c r="D353" s="80"/>
      <c r="E353" s="80"/>
      <c r="F353" s="80"/>
      <c r="G353" s="80"/>
      <c r="H353" s="80"/>
      <c r="I353" s="81"/>
      <c r="J353" s="82"/>
      <c r="K353" s="3"/>
      <c r="L353" s="80"/>
      <c r="M353" s="81"/>
      <c r="N353" s="83"/>
      <c r="O353" s="80"/>
      <c r="P353" s="80"/>
    </row>
    <row r="354" spans="1:18">
      <c r="A354" s="80"/>
      <c r="B354" s="80"/>
      <c r="C354" s="80"/>
      <c r="D354" s="80"/>
      <c r="E354" s="80"/>
      <c r="F354" s="80"/>
      <c r="G354" s="80"/>
      <c r="H354" s="80"/>
      <c r="I354" s="81"/>
      <c r="J354" s="82"/>
      <c r="K354" s="81"/>
      <c r="L354" s="80"/>
      <c r="M354" s="81"/>
      <c r="N354" s="80"/>
      <c r="O354" s="81"/>
      <c r="P354" s="80"/>
    </row>
    <row r="355" spans="1:18">
      <c r="A355" s="80"/>
      <c r="B355" s="80"/>
      <c r="C355" s="80"/>
      <c r="D355" s="80"/>
      <c r="E355" s="80"/>
      <c r="F355" s="80"/>
      <c r="G355" s="80"/>
      <c r="H355" s="80"/>
      <c r="I355" s="81"/>
      <c r="J355" s="82"/>
      <c r="K355" s="81"/>
      <c r="L355" s="80"/>
      <c r="M355" s="81"/>
      <c r="N355" s="80"/>
      <c r="O355" s="81"/>
      <c r="P355" s="80"/>
    </row>
    <row r="356" spans="1:18">
      <c r="A356" s="80"/>
      <c r="B356" s="80"/>
      <c r="C356" s="80"/>
      <c r="D356" s="80"/>
      <c r="E356" s="80"/>
      <c r="F356" s="80"/>
      <c r="G356" s="80"/>
      <c r="H356" s="80"/>
      <c r="I356" s="81"/>
      <c r="J356" s="82"/>
      <c r="K356" s="81"/>
      <c r="L356" s="80"/>
      <c r="M356" s="81"/>
      <c r="N356" s="80"/>
      <c r="O356" s="81"/>
      <c r="P356" s="80"/>
    </row>
    <row r="357" spans="1:18">
      <c r="A357" s="80"/>
      <c r="B357" s="80"/>
      <c r="C357" s="80"/>
      <c r="D357" s="80"/>
      <c r="E357" s="80"/>
      <c r="F357" s="80"/>
      <c r="G357" s="80"/>
      <c r="H357" s="80"/>
      <c r="I357" s="81"/>
      <c r="J357" s="82"/>
      <c r="K357" s="81"/>
      <c r="L357" s="80"/>
      <c r="M357" s="81"/>
      <c r="N357" s="80"/>
      <c r="O357" s="81"/>
      <c r="P357" s="80"/>
    </row>
    <row r="358" spans="1:18">
      <c r="B358" s="26"/>
      <c r="C358" s="26"/>
      <c r="D358" s="26"/>
      <c r="E358" s="26"/>
      <c r="F358" s="26"/>
      <c r="G358" s="26"/>
      <c r="H358" s="26"/>
      <c r="I358" s="27"/>
      <c r="J358" s="28"/>
      <c r="K358" s="27"/>
      <c r="L358" s="26"/>
      <c r="M358" s="27"/>
      <c r="N358" s="26"/>
      <c r="O358" s="27"/>
      <c r="P358" s="26"/>
      <c r="Q358" s="14"/>
      <c r="R358" s="14"/>
    </row>
    <row r="359" spans="1:18">
      <c r="A359" s="80"/>
      <c r="B359" s="80"/>
      <c r="C359" s="80"/>
      <c r="D359" s="80"/>
      <c r="E359" s="80"/>
      <c r="F359" s="80"/>
      <c r="G359" s="80"/>
      <c r="H359" s="80"/>
      <c r="I359" s="81"/>
      <c r="J359" s="82"/>
      <c r="K359" s="81"/>
      <c r="L359" s="80"/>
      <c r="M359" s="81"/>
      <c r="N359" s="80"/>
      <c r="O359" s="81"/>
      <c r="P359" s="80"/>
    </row>
    <row r="360" spans="1:18">
      <c r="A360" s="80"/>
      <c r="B360" s="80"/>
      <c r="C360" s="80"/>
      <c r="D360" s="80"/>
      <c r="E360" s="80"/>
      <c r="F360" s="80"/>
      <c r="G360" s="80"/>
      <c r="H360" s="80"/>
      <c r="I360" s="81"/>
      <c r="J360" s="82"/>
      <c r="K360" s="81"/>
      <c r="L360" s="80"/>
      <c r="M360" s="81"/>
      <c r="N360" s="80"/>
      <c r="O360" s="81"/>
      <c r="P360" s="80"/>
    </row>
    <row r="361" spans="1:18">
      <c r="A361" s="80"/>
      <c r="B361" s="80"/>
      <c r="C361" s="80"/>
      <c r="D361" s="80"/>
      <c r="E361" s="80"/>
      <c r="F361" s="80"/>
      <c r="G361" s="80"/>
      <c r="H361" s="80"/>
      <c r="I361" s="81"/>
      <c r="J361" s="82"/>
      <c r="K361" s="81"/>
      <c r="L361" s="80"/>
      <c r="M361" s="81"/>
      <c r="N361" s="80"/>
      <c r="O361" s="81"/>
      <c r="P361" s="80"/>
    </row>
    <row r="362" spans="1:18">
      <c r="A362" s="80"/>
      <c r="B362" s="80"/>
      <c r="C362" s="80"/>
      <c r="D362" s="80"/>
      <c r="E362" s="80"/>
      <c r="F362" s="80"/>
      <c r="G362" s="80"/>
      <c r="H362" s="80"/>
      <c r="I362" s="81"/>
      <c r="J362" s="82"/>
      <c r="K362" s="81"/>
      <c r="L362" s="80"/>
      <c r="M362" s="81"/>
      <c r="N362" s="80"/>
      <c r="O362" s="81"/>
      <c r="P362" s="80"/>
    </row>
    <row r="363" spans="1:18">
      <c r="A363" s="80"/>
      <c r="B363" s="80"/>
      <c r="C363" s="80"/>
      <c r="D363" s="80"/>
      <c r="E363" s="80"/>
      <c r="F363" s="80"/>
      <c r="G363" s="80"/>
      <c r="H363" s="80"/>
      <c r="I363" s="81"/>
      <c r="J363" s="82"/>
      <c r="K363" s="81"/>
      <c r="L363" s="80"/>
      <c r="M363" s="81"/>
      <c r="N363" s="80"/>
      <c r="O363" s="81"/>
      <c r="P363" s="80"/>
    </row>
    <row r="364" spans="1:18">
      <c r="A364" s="80"/>
      <c r="B364" s="80"/>
      <c r="C364" s="80"/>
      <c r="D364" s="80"/>
      <c r="E364" s="80"/>
      <c r="F364" s="80"/>
      <c r="G364" s="80"/>
      <c r="H364" s="80"/>
      <c r="I364" s="81"/>
      <c r="J364" s="82"/>
      <c r="K364" s="81"/>
      <c r="L364" s="80"/>
      <c r="M364" s="81"/>
      <c r="N364" s="80"/>
      <c r="O364" s="81"/>
      <c r="P364" s="80"/>
    </row>
    <row r="365" spans="1:18">
      <c r="A365" s="26" t="str">
        <f>+A138</f>
        <v>The notes on pages 6 to 10form an integral part of these financial statements.</v>
      </c>
      <c r="B365" s="80"/>
      <c r="C365" s="80"/>
      <c r="D365" s="80"/>
      <c r="E365" s="80"/>
      <c r="F365" s="80"/>
      <c r="G365" s="80"/>
      <c r="H365" s="80"/>
      <c r="I365" s="81"/>
      <c r="J365" s="82"/>
      <c r="K365" s="81"/>
      <c r="L365" s="80"/>
      <c r="M365" s="81"/>
      <c r="N365" s="80"/>
      <c r="O365" s="81"/>
      <c r="P365" s="80"/>
    </row>
    <row r="366" spans="1:18">
      <c r="A366" s="80"/>
      <c r="B366" s="80"/>
      <c r="C366" s="80"/>
      <c r="D366" s="80"/>
      <c r="E366" s="80"/>
      <c r="F366" s="80"/>
      <c r="G366" s="80"/>
      <c r="H366" s="80"/>
      <c r="I366" s="81"/>
      <c r="J366" s="82"/>
      <c r="K366" s="81"/>
      <c r="L366" s="80"/>
      <c r="M366" s="81"/>
      <c r="N366" s="80"/>
      <c r="O366" s="81"/>
      <c r="P366" s="80"/>
    </row>
    <row r="367" spans="1:18">
      <c r="A367" s="80"/>
      <c r="B367" s="80"/>
      <c r="C367" s="80"/>
      <c r="D367" s="80"/>
      <c r="E367" s="80"/>
      <c r="F367" s="80"/>
      <c r="G367" s="80"/>
      <c r="H367" s="80"/>
      <c r="I367" s="81"/>
      <c r="J367" s="82"/>
      <c r="K367" s="81"/>
      <c r="L367" s="80"/>
      <c r="M367" s="81"/>
      <c r="N367" s="80"/>
      <c r="O367" s="81"/>
      <c r="P367" s="80"/>
    </row>
    <row r="368" spans="1:18">
      <c r="A368" s="80"/>
      <c r="B368" s="80"/>
      <c r="C368" s="80"/>
      <c r="D368" s="80"/>
      <c r="E368" s="80"/>
      <c r="F368" s="80"/>
      <c r="G368" s="80"/>
      <c r="H368" s="80"/>
      <c r="I368" s="81"/>
      <c r="J368" s="82"/>
      <c r="K368" s="81"/>
      <c r="L368" s="80"/>
      <c r="M368" s="81"/>
      <c r="N368" s="80"/>
      <c r="O368" s="81"/>
      <c r="P368" s="80"/>
    </row>
    <row r="369" spans="1:17">
      <c r="A369" s="80"/>
      <c r="B369" s="80"/>
      <c r="C369" s="80"/>
      <c r="D369" s="80"/>
      <c r="E369" s="80"/>
      <c r="F369" s="80"/>
      <c r="G369" s="80"/>
      <c r="H369" s="80"/>
      <c r="I369" s="81"/>
      <c r="J369" s="82"/>
      <c r="K369" s="81"/>
      <c r="L369" s="80"/>
      <c r="M369" s="81"/>
      <c r="N369" s="80"/>
      <c r="O369" s="81"/>
      <c r="P369" s="80"/>
    </row>
    <row r="370" spans="1:17">
      <c r="A370" s="80"/>
      <c r="B370" s="80"/>
      <c r="C370" s="80"/>
      <c r="D370" s="80"/>
      <c r="E370" s="80"/>
      <c r="F370" s="80"/>
      <c r="G370" s="80"/>
      <c r="H370" s="80"/>
      <c r="I370" s="81"/>
      <c r="J370" s="82"/>
      <c r="K370" s="81"/>
      <c r="L370" s="80"/>
      <c r="M370" s="81"/>
      <c r="N370" s="80"/>
      <c r="O370" s="81"/>
      <c r="P370" s="80"/>
    </row>
    <row r="371" spans="1:17">
      <c r="A371" s="80"/>
      <c r="B371" s="80"/>
      <c r="C371" s="80"/>
      <c r="D371" s="80"/>
      <c r="E371" s="80"/>
      <c r="F371" s="80"/>
      <c r="G371" s="80"/>
      <c r="H371" s="80"/>
      <c r="I371" s="81"/>
      <c r="J371" s="82"/>
      <c r="K371" s="81"/>
      <c r="L371" s="80"/>
      <c r="M371" s="81"/>
      <c r="N371" s="80"/>
      <c r="O371" s="81"/>
      <c r="P371" s="80"/>
    </row>
    <row r="372" spans="1:17">
      <c r="A372" s="80"/>
      <c r="B372" s="80"/>
      <c r="C372" s="80"/>
      <c r="D372" s="80"/>
      <c r="E372" s="80"/>
      <c r="F372" s="80"/>
      <c r="G372" s="80"/>
      <c r="H372" s="80"/>
      <c r="I372" s="81"/>
      <c r="J372" s="82"/>
      <c r="K372" s="81"/>
      <c r="L372" s="80"/>
      <c r="M372" s="81"/>
      <c r="N372" s="80"/>
      <c r="O372" s="81"/>
      <c r="P372" s="80"/>
    </row>
    <row r="373" spans="1:17">
      <c r="A373" s="80"/>
      <c r="B373" s="80"/>
      <c r="C373" s="80"/>
      <c r="D373" s="80"/>
      <c r="E373" s="80"/>
      <c r="F373" s="80"/>
      <c r="G373" s="80"/>
      <c r="H373" s="80"/>
      <c r="I373" s="81"/>
      <c r="J373" s="82"/>
      <c r="K373" s="81"/>
      <c r="L373" s="80"/>
      <c r="M373" s="81"/>
      <c r="N373" s="80"/>
      <c r="O373" s="81"/>
      <c r="P373" s="80"/>
    </row>
    <row r="374" spans="1:17">
      <c r="A374" s="80"/>
      <c r="B374" s="80"/>
      <c r="C374" s="80"/>
      <c r="D374" s="80"/>
      <c r="E374" s="80"/>
      <c r="F374" s="80"/>
      <c r="G374" s="80"/>
      <c r="H374" s="80"/>
      <c r="I374" s="81"/>
      <c r="J374" s="82"/>
      <c r="K374" s="81"/>
      <c r="L374" s="80"/>
      <c r="M374" s="81"/>
      <c r="N374" s="80"/>
      <c r="O374" s="81"/>
      <c r="P374" s="80"/>
    </row>
    <row r="375" spans="1:17">
      <c r="A375" s="80"/>
      <c r="B375" s="80"/>
      <c r="C375" s="80"/>
      <c r="D375" s="80"/>
      <c r="E375" s="80"/>
      <c r="F375" s="80"/>
      <c r="G375" s="80"/>
      <c r="H375" s="80"/>
      <c r="I375" s="81"/>
      <c r="J375" s="82"/>
      <c r="K375" s="81"/>
      <c r="L375" s="80"/>
      <c r="M375" s="81"/>
      <c r="N375" s="80"/>
      <c r="O375" s="81"/>
      <c r="P375" s="80"/>
    </row>
    <row r="376" spans="1:17">
      <c r="A376" s="80"/>
      <c r="B376" s="80"/>
      <c r="C376" s="80"/>
      <c r="D376" s="80"/>
      <c r="E376" s="80"/>
      <c r="F376" s="80"/>
      <c r="G376" s="80"/>
      <c r="H376" s="80"/>
      <c r="I376" s="81"/>
      <c r="J376" s="82"/>
      <c r="K376" s="81"/>
      <c r="L376" s="80"/>
      <c r="M376" s="81"/>
      <c r="N376" s="80"/>
      <c r="O376" s="81"/>
      <c r="P376" s="80"/>
    </row>
    <row r="377" spans="1:17">
      <c r="A377" s="80"/>
      <c r="B377" s="80"/>
      <c r="C377" s="80"/>
      <c r="D377" s="80"/>
      <c r="E377" s="80"/>
      <c r="F377" s="80"/>
      <c r="G377" s="80"/>
      <c r="H377" s="80"/>
      <c r="I377" s="81"/>
      <c r="J377" s="82"/>
      <c r="K377" s="81"/>
      <c r="L377" s="80"/>
      <c r="M377" s="81"/>
      <c r="N377" s="80"/>
      <c r="O377" s="81"/>
      <c r="P377" s="80"/>
    </row>
    <row r="378" spans="1:17" s="55" customFormat="1" ht="18.75">
      <c r="A378" s="65" t="s">
        <v>45</v>
      </c>
      <c r="J378" s="78"/>
      <c r="K378" s="77"/>
      <c r="L378" s="77"/>
      <c r="M378" s="77"/>
      <c r="N378" s="74"/>
      <c r="O378" s="74"/>
      <c r="P378" s="77"/>
      <c r="Q378" s="79"/>
    </row>
    <row r="379" spans="1:17" s="55" customFormat="1">
      <c r="A379" s="1"/>
      <c r="J379" s="78"/>
      <c r="K379" s="77"/>
      <c r="L379" s="77"/>
      <c r="M379" s="77"/>
      <c r="N379" s="74"/>
      <c r="O379" s="74"/>
      <c r="P379" s="77"/>
    </row>
    <row r="380" spans="1:17" s="55" customFormat="1" ht="15.75">
      <c r="A380" s="64" t="s">
        <v>57</v>
      </c>
      <c r="J380" s="78"/>
      <c r="K380" s="77"/>
      <c r="L380" s="77"/>
      <c r="M380" s="77"/>
      <c r="N380" s="74"/>
      <c r="O380" s="74"/>
      <c r="P380" s="77"/>
    </row>
    <row r="381" spans="1:17" s="55" customFormat="1">
      <c r="J381" s="78"/>
      <c r="K381" s="77"/>
      <c r="L381" s="77"/>
      <c r="M381" s="77"/>
      <c r="N381" s="74"/>
      <c r="O381" s="74"/>
      <c r="P381" s="77"/>
    </row>
    <row r="382" spans="1:17" s="45" customFormat="1">
      <c r="A382" s="99" t="s">
        <v>255</v>
      </c>
      <c r="J382" s="48"/>
      <c r="K382" s="74"/>
      <c r="L382" s="74"/>
      <c r="M382" s="74"/>
      <c r="N382" s="74"/>
      <c r="O382" s="74"/>
      <c r="P382" s="74"/>
    </row>
    <row r="383" spans="1:17" s="45" customFormat="1">
      <c r="A383" s="63"/>
      <c r="J383" s="48"/>
      <c r="K383" s="74"/>
      <c r="L383" s="74"/>
      <c r="M383" s="74"/>
      <c r="N383" s="74"/>
      <c r="O383" s="74"/>
      <c r="P383" s="74"/>
    </row>
    <row r="384" spans="1:17" s="45" customFormat="1">
      <c r="J384" s="48"/>
      <c r="K384" s="74"/>
      <c r="L384" s="74"/>
      <c r="M384" s="74"/>
      <c r="N384" s="74"/>
      <c r="O384" s="74"/>
      <c r="P384" s="74"/>
    </row>
    <row r="385" spans="1:17" ht="15.75">
      <c r="A385" s="12" t="s">
        <v>56</v>
      </c>
      <c r="B385" s="11" t="s">
        <v>55</v>
      </c>
      <c r="C385" s="10"/>
      <c r="D385" s="10"/>
      <c r="E385" s="10"/>
      <c r="F385" s="10"/>
    </row>
    <row r="386" spans="1:17" ht="3.95" customHeight="1">
      <c r="A386" s="12"/>
      <c r="B386" s="11"/>
      <c r="C386" s="10"/>
      <c r="D386" s="10"/>
      <c r="E386" s="10"/>
      <c r="F386" s="10"/>
    </row>
    <row r="387" spans="1:17" s="45" customFormat="1" ht="12.75" customHeight="1">
      <c r="A387" s="49"/>
      <c r="B387" s="461" t="s">
        <v>54</v>
      </c>
      <c r="C387" s="461"/>
      <c r="D387" s="461"/>
      <c r="E387" s="461"/>
      <c r="F387" s="461"/>
      <c r="G387" s="461"/>
      <c r="H387" s="461"/>
      <c r="I387" s="461"/>
      <c r="J387" s="461"/>
      <c r="K387" s="461"/>
      <c r="L387" s="461"/>
      <c r="M387" s="461"/>
      <c r="N387" s="461"/>
      <c r="O387" s="461"/>
      <c r="P387" s="461"/>
      <c r="Q387" s="461"/>
    </row>
    <row r="388" spans="1:17" s="45" customFormat="1">
      <c r="A388" s="49"/>
      <c r="B388" s="461"/>
      <c r="C388" s="461"/>
      <c r="D388" s="461"/>
      <c r="E388" s="461"/>
      <c r="F388" s="461"/>
      <c r="G388" s="461"/>
      <c r="H388" s="461"/>
      <c r="I388" s="461"/>
      <c r="J388" s="461"/>
      <c r="K388" s="461"/>
      <c r="L388" s="461"/>
      <c r="M388" s="461"/>
      <c r="N388" s="461"/>
      <c r="O388" s="461"/>
      <c r="P388" s="461"/>
      <c r="Q388" s="461"/>
    </row>
    <row r="389" spans="1:17" s="45" customFormat="1">
      <c r="A389" s="49"/>
      <c r="B389" s="68"/>
      <c r="C389" s="68"/>
      <c r="D389" s="68"/>
      <c r="E389" s="68"/>
      <c r="F389" s="68"/>
      <c r="G389" s="68"/>
      <c r="H389" s="68"/>
      <c r="I389" s="68"/>
      <c r="J389" s="70"/>
      <c r="K389" s="68"/>
      <c r="L389" s="68"/>
      <c r="M389" s="68"/>
      <c r="N389" s="68"/>
      <c r="O389" s="69"/>
      <c r="P389" s="68"/>
    </row>
    <row r="390" spans="1:17" s="45" customFormat="1" ht="12.75" customHeight="1">
      <c r="A390" s="49"/>
      <c r="B390" s="461" t="s">
        <v>53</v>
      </c>
      <c r="C390" s="461"/>
      <c r="D390" s="461"/>
      <c r="E390" s="461"/>
      <c r="F390" s="461"/>
      <c r="G390" s="461"/>
      <c r="H390" s="461"/>
      <c r="I390" s="461"/>
      <c r="J390" s="461"/>
      <c r="K390" s="461"/>
      <c r="L390" s="461"/>
      <c r="M390" s="461"/>
      <c r="N390" s="461"/>
      <c r="O390" s="461"/>
      <c r="P390" s="461"/>
      <c r="Q390" s="461"/>
    </row>
    <row r="391" spans="1:17" s="45" customFormat="1">
      <c r="A391" s="49"/>
      <c r="B391" s="461"/>
      <c r="C391" s="461"/>
      <c r="D391" s="461"/>
      <c r="E391" s="461"/>
      <c r="F391" s="461"/>
      <c r="G391" s="461"/>
      <c r="H391" s="461"/>
      <c r="I391" s="461"/>
      <c r="J391" s="461"/>
      <c r="K391" s="461"/>
      <c r="L391" s="461"/>
      <c r="M391" s="461"/>
      <c r="N391" s="461"/>
      <c r="O391" s="461"/>
      <c r="P391" s="461"/>
      <c r="Q391" s="461"/>
    </row>
    <row r="392" spans="1:17" s="45" customFormat="1">
      <c r="A392" s="49"/>
      <c r="B392" s="68"/>
      <c r="C392" s="68"/>
      <c r="D392" s="68"/>
      <c r="E392" s="68"/>
      <c r="F392" s="68"/>
      <c r="G392" s="68"/>
      <c r="H392" s="68"/>
      <c r="I392" s="68"/>
      <c r="J392" s="70"/>
      <c r="K392" s="68"/>
      <c r="L392" s="68"/>
      <c r="M392" s="68"/>
      <c r="N392" s="68"/>
      <c r="O392" s="69"/>
      <c r="P392" s="68"/>
    </row>
    <row r="393" spans="1:17" s="45" customFormat="1" ht="12.75" customHeight="1">
      <c r="A393" s="49"/>
      <c r="B393" s="461" t="s">
        <v>52</v>
      </c>
      <c r="C393" s="461"/>
      <c r="D393" s="461"/>
      <c r="E393" s="461"/>
      <c r="F393" s="461"/>
      <c r="G393" s="461"/>
      <c r="H393" s="461"/>
      <c r="I393" s="461"/>
      <c r="J393" s="461"/>
      <c r="K393" s="461"/>
      <c r="L393" s="461"/>
      <c r="M393" s="461"/>
      <c r="N393" s="461"/>
      <c r="O393" s="461"/>
      <c r="P393" s="76"/>
    </row>
    <row r="394" spans="1:17" s="45" customFormat="1">
      <c r="A394" s="49"/>
      <c r="J394" s="48"/>
      <c r="K394" s="75"/>
      <c r="L394" s="74"/>
      <c r="M394" s="74"/>
      <c r="N394" s="74"/>
      <c r="O394" s="74"/>
      <c r="P394" s="74"/>
    </row>
    <row r="395" spans="1:17" s="45" customFormat="1">
      <c r="A395" s="49"/>
      <c r="J395" s="48"/>
      <c r="K395" s="75"/>
      <c r="L395" s="74"/>
      <c r="M395" s="74"/>
      <c r="N395" s="74"/>
      <c r="O395" s="74"/>
      <c r="P395" s="74"/>
    </row>
    <row r="396" spans="1:17" ht="15.75">
      <c r="A396" s="12" t="s">
        <v>51</v>
      </c>
      <c r="B396" s="11" t="s">
        <v>50</v>
      </c>
      <c r="C396" s="10"/>
      <c r="D396" s="10"/>
      <c r="E396" s="10"/>
      <c r="F396" s="10"/>
    </row>
    <row r="397" spans="1:17" ht="3.95" customHeight="1">
      <c r="A397" s="12"/>
      <c r="B397" s="11"/>
      <c r="C397" s="10"/>
      <c r="D397" s="10"/>
      <c r="E397" s="10"/>
      <c r="F397" s="10"/>
    </row>
    <row r="398" spans="1:17" s="45" customFormat="1" ht="12.75" customHeight="1">
      <c r="A398" s="49"/>
      <c r="B398" s="464" t="s">
        <v>49</v>
      </c>
      <c r="C398" s="464"/>
      <c r="D398" s="464"/>
      <c r="E398" s="464"/>
      <c r="F398" s="464"/>
      <c r="G398" s="464"/>
      <c r="H398" s="464"/>
      <c r="I398" s="464"/>
      <c r="J398" s="464"/>
      <c r="K398" s="464"/>
      <c r="L398" s="464"/>
      <c r="M398" s="464"/>
      <c r="N398" s="464"/>
      <c r="O398" s="464"/>
      <c r="P398" s="464"/>
      <c r="Q398" s="464"/>
    </row>
    <row r="399" spans="1:17" s="45" customFormat="1" ht="12.75" customHeight="1">
      <c r="A399" s="49"/>
      <c r="B399" s="464"/>
      <c r="C399" s="464"/>
      <c r="D399" s="464"/>
      <c r="E399" s="464"/>
      <c r="F399" s="464"/>
      <c r="G399" s="464"/>
      <c r="H399" s="464"/>
      <c r="I399" s="464"/>
      <c r="J399" s="464"/>
      <c r="K399" s="464"/>
      <c r="L399" s="464"/>
      <c r="M399" s="464"/>
      <c r="N399" s="464"/>
      <c r="O399" s="464"/>
      <c r="P399" s="464"/>
      <c r="Q399" s="464"/>
    </row>
    <row r="400" spans="1:17" s="45" customFormat="1">
      <c r="A400" s="49"/>
      <c r="B400" s="464"/>
      <c r="C400" s="464"/>
      <c r="D400" s="464"/>
      <c r="E400" s="464"/>
      <c r="F400" s="464"/>
      <c r="G400" s="464"/>
      <c r="H400" s="464"/>
      <c r="I400" s="464"/>
      <c r="J400" s="464"/>
      <c r="K400" s="464"/>
      <c r="L400" s="464"/>
      <c r="M400" s="464"/>
      <c r="N400" s="464"/>
      <c r="O400" s="464"/>
      <c r="P400" s="464"/>
      <c r="Q400" s="464"/>
    </row>
    <row r="401" spans="1:17" s="45" customFormat="1">
      <c r="A401" s="49"/>
      <c r="B401" s="72"/>
      <c r="C401" s="72"/>
      <c r="D401" s="72"/>
      <c r="E401" s="72"/>
      <c r="F401" s="72"/>
      <c r="G401" s="72"/>
      <c r="H401" s="72"/>
      <c r="I401" s="72"/>
      <c r="J401" s="73"/>
      <c r="K401" s="72"/>
      <c r="L401" s="72"/>
      <c r="M401" s="72"/>
      <c r="N401" s="72"/>
      <c r="O401" s="72"/>
      <c r="P401" s="72"/>
      <c r="Q401" s="72"/>
    </row>
    <row r="402" spans="1:17" s="45" customFormat="1">
      <c r="A402" s="49"/>
      <c r="B402" s="69"/>
      <c r="C402" s="69"/>
      <c r="D402" s="69"/>
      <c r="E402" s="69"/>
      <c r="F402" s="69"/>
      <c r="G402" s="69"/>
      <c r="H402" s="69"/>
      <c r="I402" s="69"/>
      <c r="J402" s="71"/>
      <c r="K402" s="69"/>
      <c r="L402" s="69"/>
      <c r="M402" s="69"/>
      <c r="N402" s="69"/>
      <c r="O402" s="69"/>
      <c r="P402" s="69"/>
    </row>
    <row r="403" spans="1:17" ht="15.75">
      <c r="A403" s="12" t="s">
        <v>48</v>
      </c>
      <c r="B403" s="11" t="s">
        <v>47</v>
      </c>
      <c r="C403" s="10"/>
      <c r="D403" s="10"/>
      <c r="E403" s="10"/>
      <c r="F403" s="10"/>
    </row>
    <row r="404" spans="1:17" ht="3.95" customHeight="1">
      <c r="A404" s="12"/>
      <c r="B404" s="11"/>
      <c r="C404" s="10"/>
      <c r="D404" s="10"/>
      <c r="E404" s="10"/>
      <c r="F404" s="10"/>
    </row>
    <row r="405" spans="1:17" s="45" customFormat="1" ht="12.75" customHeight="1">
      <c r="A405" s="49"/>
      <c r="B405" s="460" t="s">
        <v>46</v>
      </c>
      <c r="C405" s="460"/>
      <c r="D405" s="460"/>
      <c r="E405" s="460"/>
      <c r="F405" s="460"/>
      <c r="G405" s="460"/>
      <c r="H405" s="460"/>
      <c r="I405" s="460"/>
      <c r="J405" s="460"/>
      <c r="K405" s="460"/>
      <c r="L405" s="460"/>
      <c r="M405" s="460"/>
      <c r="N405" s="460"/>
      <c r="O405" s="460"/>
      <c r="P405" s="460"/>
      <c r="Q405" s="460"/>
    </row>
    <row r="406" spans="1:17" s="45" customFormat="1">
      <c r="A406" s="49"/>
      <c r="B406" s="460"/>
      <c r="C406" s="460"/>
      <c r="D406" s="460"/>
      <c r="E406" s="460"/>
      <c r="F406" s="460"/>
      <c r="G406" s="460"/>
      <c r="H406" s="460"/>
      <c r="I406" s="460"/>
      <c r="J406" s="460"/>
      <c r="K406" s="460"/>
      <c r="L406" s="460"/>
      <c r="M406" s="460"/>
      <c r="N406" s="460"/>
      <c r="O406" s="460"/>
      <c r="P406" s="460"/>
      <c r="Q406" s="460"/>
    </row>
    <row r="407" spans="1:17" s="45" customFormat="1">
      <c r="A407" s="49"/>
      <c r="B407" s="68"/>
      <c r="C407" s="68"/>
      <c r="D407" s="68"/>
      <c r="E407" s="68"/>
      <c r="F407" s="68"/>
      <c r="G407" s="68"/>
      <c r="H407" s="68"/>
      <c r="I407" s="68"/>
      <c r="J407" s="70"/>
      <c r="K407" s="68"/>
      <c r="L407" s="68"/>
      <c r="M407" s="68"/>
      <c r="N407" s="68"/>
      <c r="O407" s="69"/>
      <c r="P407" s="68"/>
    </row>
    <row r="408" spans="1:17" s="55" customFormat="1">
      <c r="A408" s="59"/>
      <c r="B408" s="466"/>
      <c r="C408" s="466"/>
      <c r="D408" s="466"/>
      <c r="E408" s="466"/>
      <c r="F408" s="466"/>
      <c r="G408" s="466"/>
      <c r="H408" s="466"/>
      <c r="I408" s="466"/>
      <c r="J408" s="466"/>
      <c r="K408" s="466"/>
      <c r="L408" s="466"/>
      <c r="M408" s="466"/>
      <c r="N408" s="466"/>
      <c r="O408" s="66"/>
      <c r="P408" s="66"/>
    </row>
    <row r="409" spans="1:17" s="55" customFormat="1">
      <c r="A409" s="59"/>
      <c r="B409" s="67"/>
      <c r="C409" s="67"/>
      <c r="D409" s="67"/>
      <c r="E409" s="67"/>
      <c r="F409" s="67"/>
      <c r="G409" s="67"/>
      <c r="H409" s="67"/>
      <c r="I409" s="67"/>
      <c r="J409" s="67"/>
      <c r="K409" s="67"/>
      <c r="L409" s="67"/>
      <c r="M409" s="67"/>
      <c r="N409" s="67"/>
      <c r="O409" s="66"/>
      <c r="P409" s="66"/>
    </row>
    <row r="410" spans="1:17" s="55" customFormat="1">
      <c r="A410" s="59"/>
      <c r="B410" s="67"/>
      <c r="C410" s="67"/>
      <c r="D410" s="67"/>
      <c r="E410" s="67"/>
      <c r="F410" s="67"/>
      <c r="G410" s="67"/>
      <c r="H410" s="67"/>
      <c r="I410" s="67"/>
      <c r="J410" s="67"/>
      <c r="K410" s="67"/>
      <c r="L410" s="67"/>
      <c r="M410" s="67"/>
      <c r="N410" s="67"/>
      <c r="O410" s="66"/>
      <c r="P410" s="66"/>
    </row>
    <row r="411" spans="1:17" s="55" customFormat="1">
      <c r="A411" s="59"/>
      <c r="B411" s="67"/>
      <c r="C411" s="67"/>
      <c r="D411" s="67"/>
      <c r="E411" s="67"/>
      <c r="F411" s="67"/>
      <c r="G411" s="67"/>
      <c r="H411" s="67"/>
      <c r="I411" s="67"/>
      <c r="J411" s="67"/>
      <c r="K411" s="67"/>
      <c r="L411" s="67"/>
      <c r="M411" s="67"/>
      <c r="N411" s="67"/>
      <c r="O411" s="66"/>
      <c r="P411" s="66"/>
    </row>
    <row r="412" spans="1:17" s="55" customFormat="1">
      <c r="A412" s="59"/>
      <c r="B412" s="67"/>
      <c r="C412" s="67"/>
      <c r="D412" s="67"/>
      <c r="E412" s="67"/>
      <c r="F412" s="67"/>
      <c r="G412" s="67"/>
      <c r="H412" s="67"/>
      <c r="I412" s="67"/>
      <c r="J412" s="67"/>
      <c r="K412" s="67"/>
      <c r="L412" s="67"/>
      <c r="M412" s="67"/>
      <c r="N412" s="67"/>
      <c r="O412" s="66"/>
      <c r="P412" s="66"/>
    </row>
    <row r="413" spans="1:17" s="55" customFormat="1">
      <c r="A413" s="59"/>
      <c r="B413" s="67"/>
      <c r="C413" s="67"/>
      <c r="D413" s="67"/>
      <c r="E413" s="67"/>
      <c r="F413" s="67"/>
      <c r="G413" s="67"/>
      <c r="H413" s="67"/>
      <c r="I413" s="67"/>
      <c r="J413" s="67"/>
      <c r="K413" s="67"/>
      <c r="L413" s="67"/>
      <c r="M413" s="67"/>
      <c r="N413" s="67"/>
      <c r="O413" s="66"/>
      <c r="P413" s="66"/>
    </row>
    <row r="414" spans="1:17" s="55" customFormat="1">
      <c r="A414" s="59"/>
      <c r="B414" s="67"/>
      <c r="C414" s="67"/>
      <c r="D414" s="67"/>
      <c r="E414" s="67"/>
      <c r="F414" s="67"/>
      <c r="G414" s="67"/>
      <c r="H414" s="67"/>
      <c r="I414" s="67"/>
      <c r="J414" s="67"/>
      <c r="K414" s="67"/>
      <c r="L414" s="67"/>
      <c r="M414" s="67"/>
      <c r="N414" s="67"/>
      <c r="O414" s="66"/>
      <c r="P414" s="66"/>
    </row>
    <row r="415" spans="1:17" s="55" customFormat="1">
      <c r="A415" s="59"/>
      <c r="B415" s="67"/>
      <c r="C415" s="67"/>
      <c r="D415" s="67"/>
      <c r="E415" s="67"/>
      <c r="F415" s="67"/>
      <c r="G415" s="67"/>
      <c r="H415" s="67"/>
      <c r="I415" s="67"/>
      <c r="J415" s="67"/>
      <c r="K415" s="67"/>
      <c r="L415" s="67"/>
      <c r="M415" s="67"/>
      <c r="N415" s="67"/>
      <c r="O415" s="66"/>
      <c r="P415" s="66"/>
    </row>
    <row r="416" spans="1:17" s="55" customFormat="1">
      <c r="A416" s="59"/>
      <c r="B416" s="67"/>
      <c r="C416" s="67"/>
      <c r="D416" s="67"/>
      <c r="E416" s="67"/>
      <c r="F416" s="67"/>
      <c r="G416" s="67"/>
      <c r="H416" s="67"/>
      <c r="I416" s="67"/>
      <c r="J416" s="67"/>
      <c r="K416" s="67"/>
      <c r="L416" s="67"/>
      <c r="M416" s="67"/>
      <c r="N416" s="67"/>
      <c r="O416" s="66"/>
      <c r="P416" s="66"/>
    </row>
    <row r="417" spans="1:16" s="55" customFormat="1">
      <c r="A417" s="59"/>
      <c r="B417" s="67"/>
      <c r="C417" s="67"/>
      <c r="D417" s="67"/>
      <c r="E417" s="67"/>
      <c r="F417" s="67"/>
      <c r="G417" s="67"/>
      <c r="H417" s="67"/>
      <c r="I417" s="67"/>
      <c r="J417" s="67"/>
      <c r="K417" s="67"/>
      <c r="L417" s="67"/>
      <c r="M417" s="67"/>
      <c r="N417" s="67"/>
      <c r="O417" s="66"/>
      <c r="P417" s="66"/>
    </row>
    <row r="418" spans="1:16" s="55" customFormat="1">
      <c r="A418" s="59"/>
      <c r="B418" s="67"/>
      <c r="C418" s="67"/>
      <c r="D418" s="67"/>
      <c r="E418" s="67"/>
      <c r="F418" s="67"/>
      <c r="G418" s="67"/>
      <c r="H418" s="67"/>
      <c r="I418" s="67"/>
      <c r="J418" s="67"/>
      <c r="K418" s="67"/>
      <c r="L418" s="67"/>
      <c r="M418" s="67"/>
      <c r="N418" s="67"/>
      <c r="O418" s="66"/>
      <c r="P418" s="66"/>
    </row>
    <row r="419" spans="1:16" s="55" customFormat="1">
      <c r="A419" s="59"/>
      <c r="B419" s="67"/>
      <c r="C419" s="67"/>
      <c r="D419" s="67"/>
      <c r="E419" s="67"/>
      <c r="F419" s="67"/>
      <c r="G419" s="67"/>
      <c r="H419" s="67"/>
      <c r="I419" s="67"/>
      <c r="J419" s="67"/>
      <c r="K419" s="67"/>
      <c r="L419" s="67"/>
      <c r="M419" s="67"/>
      <c r="N419" s="67"/>
      <c r="O419" s="66"/>
      <c r="P419" s="66"/>
    </row>
    <row r="420" spans="1:16" s="55" customFormat="1">
      <c r="A420" s="59"/>
      <c r="B420" s="67"/>
      <c r="C420" s="67"/>
      <c r="D420" s="67"/>
      <c r="E420" s="67"/>
      <c r="F420" s="67"/>
      <c r="G420" s="67"/>
      <c r="H420" s="67"/>
      <c r="I420" s="67"/>
      <c r="J420" s="67"/>
      <c r="K420" s="67"/>
      <c r="L420" s="67"/>
      <c r="M420" s="67"/>
      <c r="N420" s="67"/>
      <c r="O420" s="66"/>
      <c r="P420" s="66"/>
    </row>
    <row r="421" spans="1:16" s="55" customFormat="1">
      <c r="A421" s="59"/>
      <c r="B421" s="67"/>
      <c r="C421" s="67"/>
      <c r="D421" s="67"/>
      <c r="E421" s="67"/>
      <c r="F421" s="67"/>
      <c r="G421" s="67"/>
      <c r="H421" s="67"/>
      <c r="I421" s="67"/>
      <c r="J421" s="67"/>
      <c r="K421" s="67"/>
      <c r="L421" s="67"/>
      <c r="M421" s="67"/>
      <c r="N421" s="67"/>
      <c r="O421" s="66"/>
      <c r="P421" s="66"/>
    </row>
    <row r="422" spans="1:16" s="55" customFormat="1">
      <c r="A422" s="59"/>
      <c r="B422" s="67"/>
      <c r="C422" s="67"/>
      <c r="D422" s="67"/>
      <c r="E422" s="67"/>
      <c r="F422" s="67"/>
      <c r="G422" s="67"/>
      <c r="H422" s="67"/>
      <c r="I422" s="67"/>
      <c r="J422" s="67"/>
      <c r="K422" s="67"/>
      <c r="L422" s="67"/>
      <c r="M422" s="67"/>
      <c r="N422" s="67"/>
      <c r="O422" s="66"/>
      <c r="P422" s="66"/>
    </row>
    <row r="423" spans="1:16" s="55" customFormat="1">
      <c r="A423" s="59"/>
      <c r="B423" s="67"/>
      <c r="C423" s="67"/>
      <c r="D423" s="67"/>
      <c r="E423" s="67"/>
      <c r="F423" s="67"/>
      <c r="G423" s="67"/>
      <c r="H423" s="67"/>
      <c r="I423" s="67"/>
      <c r="J423" s="67"/>
      <c r="K423" s="67"/>
      <c r="L423" s="67"/>
      <c r="M423" s="67"/>
      <c r="N423" s="67"/>
      <c r="O423" s="66"/>
      <c r="P423" s="66"/>
    </row>
    <row r="424" spans="1:16" s="55" customFormat="1">
      <c r="A424" s="59"/>
      <c r="B424" s="67"/>
      <c r="C424" s="67"/>
      <c r="D424" s="67"/>
      <c r="E424" s="67"/>
      <c r="F424" s="67"/>
      <c r="G424" s="67"/>
      <c r="H424" s="67"/>
      <c r="I424" s="67"/>
      <c r="J424" s="67"/>
      <c r="K424" s="67"/>
      <c r="L424" s="67"/>
      <c r="M424" s="67"/>
      <c r="N424" s="67"/>
      <c r="O424" s="66"/>
      <c r="P424" s="66"/>
    </row>
    <row r="425" spans="1:16" s="55" customFormat="1">
      <c r="A425" s="59"/>
      <c r="B425" s="67"/>
      <c r="C425" s="67"/>
      <c r="D425" s="67"/>
      <c r="E425" s="67"/>
      <c r="F425" s="67"/>
      <c r="G425" s="67"/>
      <c r="H425" s="67"/>
      <c r="I425" s="67"/>
      <c r="J425" s="67"/>
      <c r="K425" s="67"/>
      <c r="L425" s="67"/>
      <c r="M425" s="67"/>
      <c r="N425" s="67"/>
      <c r="O425" s="66"/>
      <c r="P425" s="66"/>
    </row>
    <row r="426" spans="1:16" s="55" customFormat="1">
      <c r="A426" s="59"/>
      <c r="B426" s="67"/>
      <c r="C426" s="67"/>
      <c r="D426" s="67"/>
      <c r="E426" s="67"/>
      <c r="F426" s="67"/>
      <c r="G426" s="67"/>
      <c r="H426" s="67"/>
      <c r="I426" s="67"/>
      <c r="J426" s="67"/>
      <c r="K426" s="67"/>
      <c r="L426" s="67"/>
      <c r="M426" s="67"/>
      <c r="N426" s="67"/>
      <c r="O426" s="66"/>
      <c r="P426" s="66"/>
    </row>
    <row r="427" spans="1:16" s="55" customFormat="1">
      <c r="A427" s="59"/>
      <c r="B427" s="67"/>
      <c r="C427" s="67"/>
      <c r="D427" s="67"/>
      <c r="E427" s="67"/>
      <c r="F427" s="67"/>
      <c r="G427" s="67"/>
      <c r="H427" s="67"/>
      <c r="I427" s="67"/>
      <c r="J427" s="67"/>
      <c r="K427" s="67"/>
      <c r="L427" s="67"/>
      <c r="M427" s="67"/>
      <c r="N427" s="67"/>
      <c r="O427" s="66"/>
      <c r="P427" s="66"/>
    </row>
    <row r="428" spans="1:16" s="55" customFormat="1">
      <c r="A428" s="59"/>
      <c r="B428" s="67"/>
      <c r="C428" s="67"/>
      <c r="D428" s="67"/>
      <c r="E428" s="67"/>
      <c r="F428" s="67"/>
      <c r="G428" s="67"/>
      <c r="H428" s="67"/>
      <c r="I428" s="67"/>
      <c r="J428" s="67"/>
      <c r="K428" s="67"/>
      <c r="L428" s="67"/>
      <c r="M428" s="67"/>
      <c r="N428" s="67"/>
      <c r="O428" s="66"/>
      <c r="P428" s="66"/>
    </row>
    <row r="429" spans="1:16" s="55" customFormat="1">
      <c r="A429" s="59"/>
      <c r="B429" s="67"/>
      <c r="C429" s="67"/>
      <c r="D429" s="67"/>
      <c r="E429" s="67"/>
      <c r="F429" s="67"/>
      <c r="G429" s="67"/>
      <c r="H429" s="67"/>
      <c r="I429" s="67"/>
      <c r="J429" s="67"/>
      <c r="K429" s="67"/>
      <c r="L429" s="67"/>
      <c r="M429" s="67"/>
      <c r="N429" s="67"/>
      <c r="O429" s="66"/>
      <c r="P429" s="66"/>
    </row>
    <row r="430" spans="1:16" s="55" customFormat="1">
      <c r="A430" s="59"/>
      <c r="B430" s="67"/>
      <c r="C430" s="67"/>
      <c r="D430" s="67"/>
      <c r="E430" s="67"/>
      <c r="F430" s="67"/>
      <c r="G430" s="67"/>
      <c r="H430" s="67"/>
      <c r="I430" s="67"/>
      <c r="J430" s="67"/>
      <c r="K430" s="67"/>
      <c r="L430" s="67"/>
      <c r="M430" s="67"/>
      <c r="N430" s="67"/>
      <c r="O430" s="66"/>
      <c r="P430" s="66"/>
    </row>
    <row r="431" spans="1:16" s="55" customFormat="1">
      <c r="A431" s="59"/>
      <c r="B431" s="67"/>
      <c r="C431" s="67"/>
      <c r="D431" s="67"/>
      <c r="E431" s="67"/>
      <c r="F431" s="67"/>
      <c r="G431" s="67"/>
      <c r="H431" s="67"/>
      <c r="I431" s="67"/>
      <c r="J431" s="67"/>
      <c r="K431" s="67"/>
      <c r="L431" s="67"/>
      <c r="M431" s="67"/>
      <c r="N431" s="67"/>
      <c r="O431" s="66"/>
      <c r="P431" s="66"/>
    </row>
    <row r="432" spans="1:16" s="55" customFormat="1">
      <c r="A432" s="59"/>
      <c r="B432" s="67"/>
      <c r="C432" s="67"/>
      <c r="D432" s="67"/>
      <c r="E432" s="67"/>
      <c r="F432" s="67"/>
      <c r="G432" s="67"/>
      <c r="H432" s="67"/>
      <c r="I432" s="67"/>
      <c r="J432" s="67"/>
      <c r="K432" s="67"/>
      <c r="L432" s="67"/>
      <c r="M432" s="67"/>
      <c r="N432" s="67"/>
      <c r="O432" s="66"/>
      <c r="P432" s="66"/>
    </row>
    <row r="433" spans="1:16" s="55" customFormat="1">
      <c r="A433" s="59"/>
      <c r="B433" s="67"/>
      <c r="C433" s="67"/>
      <c r="D433" s="67"/>
      <c r="E433" s="67"/>
      <c r="F433" s="67"/>
      <c r="G433" s="67"/>
      <c r="H433" s="67"/>
      <c r="I433" s="67"/>
      <c r="J433" s="67"/>
      <c r="K433" s="67"/>
      <c r="L433" s="67"/>
      <c r="M433" s="67"/>
      <c r="N433" s="67"/>
      <c r="O433" s="66"/>
      <c r="P433" s="66"/>
    </row>
    <row r="434" spans="1:16" s="55" customFormat="1">
      <c r="A434" s="59"/>
      <c r="B434" s="67"/>
      <c r="C434" s="67"/>
      <c r="D434" s="67"/>
      <c r="E434" s="67"/>
      <c r="F434" s="67"/>
      <c r="G434" s="67"/>
      <c r="H434" s="67"/>
      <c r="I434" s="67"/>
      <c r="J434" s="67"/>
      <c r="K434" s="67"/>
      <c r="L434" s="67"/>
      <c r="M434" s="67"/>
      <c r="N434" s="67"/>
      <c r="O434" s="66"/>
      <c r="P434" s="66"/>
    </row>
    <row r="435" spans="1:16" s="55" customFormat="1">
      <c r="A435" s="59"/>
      <c r="B435" s="67"/>
      <c r="C435" s="67"/>
      <c r="D435" s="67"/>
      <c r="E435" s="67"/>
      <c r="F435" s="67"/>
      <c r="G435" s="67"/>
      <c r="H435" s="67"/>
      <c r="I435" s="67"/>
      <c r="J435" s="67"/>
      <c r="K435" s="67"/>
      <c r="L435" s="67"/>
      <c r="M435" s="67"/>
      <c r="N435" s="67"/>
      <c r="O435" s="66"/>
      <c r="P435" s="66"/>
    </row>
    <row r="436" spans="1:16" s="55" customFormat="1">
      <c r="A436" s="59"/>
      <c r="B436" s="67"/>
      <c r="C436" s="67"/>
      <c r="D436" s="67"/>
      <c r="E436" s="67"/>
      <c r="F436" s="67"/>
      <c r="G436" s="67"/>
      <c r="H436" s="67"/>
      <c r="I436" s="67"/>
      <c r="J436" s="67"/>
      <c r="K436" s="67"/>
      <c r="L436" s="67"/>
      <c r="M436" s="67"/>
      <c r="N436" s="67"/>
      <c r="O436" s="66"/>
      <c r="P436" s="66"/>
    </row>
    <row r="437" spans="1:16" s="55" customFormat="1">
      <c r="A437" s="59"/>
      <c r="B437" s="67"/>
      <c r="C437" s="67"/>
      <c r="D437" s="67"/>
      <c r="E437" s="67"/>
      <c r="F437" s="67"/>
      <c r="G437" s="67"/>
      <c r="H437" s="67"/>
      <c r="I437" s="67"/>
      <c r="J437" s="67"/>
      <c r="K437" s="67"/>
      <c r="L437" s="67"/>
      <c r="M437" s="67"/>
      <c r="N437" s="67"/>
      <c r="O437" s="66"/>
      <c r="P437" s="66"/>
    </row>
    <row r="438" spans="1:16" s="55" customFormat="1">
      <c r="A438" s="59"/>
      <c r="B438" s="67"/>
      <c r="C438" s="67"/>
      <c r="D438" s="67"/>
      <c r="E438" s="67"/>
      <c r="F438" s="67"/>
      <c r="G438" s="67"/>
      <c r="H438" s="67"/>
      <c r="I438" s="67"/>
      <c r="J438" s="67"/>
      <c r="K438" s="67"/>
      <c r="L438" s="67"/>
      <c r="M438" s="67"/>
      <c r="N438" s="67"/>
      <c r="O438" s="66"/>
      <c r="P438" s="66"/>
    </row>
    <row r="439" spans="1:16" s="55" customFormat="1">
      <c r="A439" s="59"/>
      <c r="B439" s="67"/>
      <c r="C439" s="67"/>
      <c r="D439" s="67"/>
      <c r="E439" s="67"/>
      <c r="F439" s="67"/>
      <c r="G439" s="67"/>
      <c r="H439" s="67"/>
      <c r="I439" s="67"/>
      <c r="J439" s="67"/>
      <c r="K439" s="67"/>
      <c r="L439" s="67"/>
      <c r="M439" s="67"/>
      <c r="N439" s="67"/>
      <c r="O439" s="66"/>
      <c r="P439" s="66"/>
    </row>
    <row r="440" spans="1:16" s="55" customFormat="1">
      <c r="A440" s="59"/>
      <c r="B440" s="67"/>
      <c r="C440" s="67"/>
      <c r="D440" s="67"/>
      <c r="E440" s="67"/>
      <c r="F440" s="67"/>
      <c r="G440" s="67"/>
      <c r="H440" s="67"/>
      <c r="I440" s="67"/>
      <c r="J440" s="67"/>
      <c r="K440" s="67"/>
      <c r="L440" s="67"/>
      <c r="M440" s="67"/>
      <c r="N440" s="67"/>
      <c r="O440" s="66"/>
      <c r="P440" s="66"/>
    </row>
    <row r="441" spans="1:16" s="55" customFormat="1">
      <c r="A441" s="59"/>
      <c r="B441" s="67"/>
      <c r="C441" s="67"/>
      <c r="D441" s="67"/>
      <c r="E441" s="67"/>
      <c r="F441" s="67"/>
      <c r="G441" s="67"/>
      <c r="H441" s="67"/>
      <c r="I441" s="67"/>
      <c r="J441" s="67"/>
      <c r="K441" s="67"/>
      <c r="L441" s="67"/>
      <c r="M441" s="67"/>
      <c r="N441" s="67"/>
      <c r="O441" s="66"/>
      <c r="P441" s="66"/>
    </row>
    <row r="442" spans="1:16" s="55" customFormat="1">
      <c r="A442" s="59"/>
      <c r="B442" s="67"/>
      <c r="C442" s="67"/>
      <c r="D442" s="67"/>
      <c r="E442" s="67"/>
      <c r="F442" s="67"/>
      <c r="G442" s="67"/>
      <c r="H442" s="67"/>
      <c r="I442" s="67"/>
      <c r="J442" s="67"/>
      <c r="K442" s="67"/>
      <c r="L442" s="67"/>
      <c r="M442" s="67"/>
      <c r="N442" s="67"/>
      <c r="O442" s="66"/>
      <c r="P442" s="66"/>
    </row>
    <row r="443" spans="1:16" s="55" customFormat="1">
      <c r="A443" s="59"/>
      <c r="B443" s="67"/>
      <c r="C443" s="67"/>
      <c r="D443" s="67"/>
      <c r="E443" s="67"/>
      <c r="F443" s="67"/>
      <c r="G443" s="67"/>
      <c r="H443" s="67"/>
      <c r="I443" s="67"/>
      <c r="J443" s="67"/>
      <c r="K443" s="67"/>
      <c r="L443" s="67"/>
      <c r="M443" s="67"/>
      <c r="N443" s="67"/>
      <c r="O443" s="66"/>
      <c r="P443" s="66"/>
    </row>
    <row r="444" spans="1:16" s="55" customFormat="1">
      <c r="A444" s="59"/>
      <c r="B444" s="67"/>
      <c r="C444" s="67"/>
      <c r="D444" s="67"/>
      <c r="E444" s="67"/>
      <c r="F444" s="67"/>
      <c r="G444" s="67"/>
      <c r="H444" s="67"/>
      <c r="I444" s="67"/>
      <c r="J444" s="67"/>
      <c r="K444" s="67"/>
      <c r="L444" s="67"/>
      <c r="M444" s="67"/>
      <c r="N444" s="67"/>
      <c r="O444" s="66"/>
      <c r="P444" s="66"/>
    </row>
    <row r="445" spans="1:16" s="55" customFormat="1">
      <c r="A445" s="59"/>
      <c r="B445" s="67"/>
      <c r="C445" s="67"/>
      <c r="D445" s="67"/>
      <c r="E445" s="67"/>
      <c r="F445" s="67"/>
      <c r="G445" s="67"/>
      <c r="H445" s="67"/>
      <c r="I445" s="67"/>
      <c r="J445" s="67"/>
      <c r="K445" s="67"/>
      <c r="L445" s="67"/>
      <c r="M445" s="67"/>
      <c r="N445" s="67"/>
      <c r="O445" s="66"/>
      <c r="P445" s="66"/>
    </row>
    <row r="446" spans="1:16" s="55" customFormat="1">
      <c r="A446" s="59"/>
      <c r="B446" s="67"/>
      <c r="C446" s="67"/>
      <c r="D446" s="67"/>
      <c r="E446" s="67"/>
      <c r="F446" s="67"/>
      <c r="G446" s="67"/>
      <c r="H446" s="67"/>
      <c r="I446" s="67"/>
      <c r="J446" s="67"/>
      <c r="K446" s="67"/>
      <c r="L446" s="67"/>
      <c r="M446" s="67"/>
      <c r="N446" s="67"/>
      <c r="O446" s="66"/>
      <c r="P446" s="66"/>
    </row>
    <row r="447" spans="1:16" s="55" customFormat="1">
      <c r="A447" s="59"/>
      <c r="B447" s="67"/>
      <c r="C447" s="67"/>
      <c r="D447" s="67"/>
      <c r="E447" s="67"/>
      <c r="F447" s="67"/>
      <c r="G447" s="67"/>
      <c r="H447" s="67"/>
      <c r="I447" s="67"/>
      <c r="J447" s="67"/>
      <c r="K447" s="67"/>
      <c r="L447" s="67"/>
      <c r="M447" s="67"/>
      <c r="N447" s="67"/>
      <c r="O447" s="66"/>
      <c r="P447" s="66"/>
    </row>
    <row r="448" spans="1:16" s="55" customFormat="1">
      <c r="A448" s="59"/>
      <c r="B448" s="67"/>
      <c r="C448" s="67"/>
      <c r="D448" s="67"/>
      <c r="E448" s="67"/>
      <c r="F448" s="67"/>
      <c r="G448" s="67"/>
      <c r="H448" s="67"/>
      <c r="I448" s="67"/>
      <c r="J448" s="67"/>
      <c r="K448" s="67"/>
      <c r="L448" s="67"/>
      <c r="M448" s="67"/>
      <c r="N448" s="67"/>
      <c r="O448" s="66"/>
      <c r="P448" s="66"/>
    </row>
    <row r="449" spans="1:16" s="55" customFormat="1">
      <c r="A449" s="59"/>
      <c r="B449" s="67"/>
      <c r="C449" s="67"/>
      <c r="D449" s="67"/>
      <c r="E449" s="67"/>
      <c r="F449" s="67"/>
      <c r="G449" s="67"/>
      <c r="H449" s="67"/>
      <c r="I449" s="67"/>
      <c r="J449" s="67"/>
      <c r="K449" s="67"/>
      <c r="L449" s="67"/>
      <c r="M449" s="67"/>
      <c r="N449" s="67"/>
      <c r="O449" s="66"/>
      <c r="P449" s="66"/>
    </row>
    <row r="450" spans="1:16" s="55" customFormat="1">
      <c r="A450" s="59"/>
      <c r="B450" s="67"/>
      <c r="C450" s="67"/>
      <c r="D450" s="67"/>
      <c r="E450" s="67"/>
      <c r="F450" s="67"/>
      <c r="G450" s="67"/>
      <c r="H450" s="67"/>
      <c r="I450" s="67"/>
      <c r="J450" s="67"/>
      <c r="K450" s="67"/>
      <c r="L450" s="67"/>
      <c r="M450" s="67"/>
      <c r="N450" s="67"/>
      <c r="O450" s="66"/>
      <c r="P450" s="66"/>
    </row>
    <row r="451" spans="1:16" s="55" customFormat="1">
      <c r="A451" s="59"/>
      <c r="B451" s="67"/>
      <c r="C451" s="67"/>
      <c r="D451" s="67"/>
      <c r="E451" s="67"/>
      <c r="F451" s="67"/>
      <c r="G451" s="67"/>
      <c r="H451" s="67"/>
      <c r="I451" s="67"/>
      <c r="J451" s="67"/>
      <c r="K451" s="67"/>
      <c r="L451" s="67"/>
      <c r="M451" s="67"/>
      <c r="N451" s="67"/>
      <c r="O451" s="66"/>
      <c r="P451" s="66"/>
    </row>
    <row r="452" spans="1:16" s="55" customFormat="1">
      <c r="A452" s="59"/>
      <c r="B452" s="67"/>
      <c r="C452" s="67"/>
      <c r="D452" s="67"/>
      <c r="E452" s="67"/>
      <c r="F452" s="67"/>
      <c r="G452" s="67"/>
      <c r="H452" s="67"/>
      <c r="I452" s="67"/>
      <c r="J452" s="67"/>
      <c r="K452" s="67"/>
      <c r="L452" s="67"/>
      <c r="M452" s="67"/>
      <c r="N452" s="67"/>
      <c r="O452" s="66"/>
      <c r="P452" s="66"/>
    </row>
    <row r="453" spans="1:16" s="55" customFormat="1">
      <c r="A453" s="59"/>
      <c r="B453" s="67"/>
      <c r="C453" s="67"/>
      <c r="D453" s="67"/>
      <c r="E453" s="67"/>
      <c r="F453" s="67"/>
      <c r="G453" s="67"/>
      <c r="H453" s="67"/>
      <c r="I453" s="67"/>
      <c r="J453" s="67"/>
      <c r="K453" s="67"/>
      <c r="L453" s="67"/>
      <c r="M453" s="67"/>
      <c r="N453" s="67"/>
      <c r="O453" s="66"/>
      <c r="P453" s="66"/>
    </row>
    <row r="454" spans="1:16" s="55" customFormat="1">
      <c r="A454" s="59"/>
      <c r="B454" s="67"/>
      <c r="C454" s="67"/>
      <c r="D454" s="67"/>
      <c r="E454" s="67"/>
      <c r="F454" s="67"/>
      <c r="G454" s="67"/>
      <c r="H454" s="67"/>
      <c r="I454" s="67"/>
      <c r="J454" s="67"/>
      <c r="K454" s="67"/>
      <c r="L454" s="67"/>
      <c r="M454" s="67"/>
      <c r="N454" s="67"/>
      <c r="O454" s="66"/>
      <c r="P454" s="66"/>
    </row>
    <row r="455" spans="1:16" s="55" customFormat="1">
      <c r="A455" s="59"/>
      <c r="B455" s="67"/>
      <c r="C455" s="67"/>
      <c r="D455" s="67"/>
      <c r="E455" s="67"/>
      <c r="F455" s="67"/>
      <c r="G455" s="67"/>
      <c r="H455" s="67"/>
      <c r="I455" s="67"/>
      <c r="J455" s="67"/>
      <c r="K455" s="67"/>
      <c r="L455" s="67"/>
      <c r="M455" s="67"/>
      <c r="N455" s="67"/>
      <c r="O455" s="66"/>
      <c r="P455" s="66"/>
    </row>
    <row r="456" spans="1:16" s="55" customFormat="1">
      <c r="A456" s="59"/>
      <c r="B456" s="67"/>
      <c r="C456" s="67"/>
      <c r="D456" s="67"/>
      <c r="E456" s="67"/>
      <c r="F456" s="67"/>
      <c r="G456" s="67"/>
      <c r="H456" s="67"/>
      <c r="I456" s="67"/>
      <c r="J456" s="67"/>
      <c r="K456" s="67"/>
      <c r="L456" s="67"/>
      <c r="M456" s="67"/>
      <c r="N456" s="67"/>
      <c r="O456" s="66"/>
      <c r="P456" s="66"/>
    </row>
    <row r="662" spans="1:19" s="60" customFormat="1" ht="18.75">
      <c r="A662" s="65" t="s">
        <v>45</v>
      </c>
      <c r="B662" s="62"/>
      <c r="C662" s="62"/>
      <c r="D662" s="62"/>
      <c r="E662" s="62"/>
      <c r="F662" s="62"/>
      <c r="G662" s="62"/>
      <c r="H662" s="62"/>
      <c r="I662" s="62"/>
      <c r="J662" s="62"/>
      <c r="K662" s="62"/>
      <c r="L662" s="62"/>
      <c r="M662" s="62"/>
      <c r="N662" s="62"/>
      <c r="O662" s="62"/>
      <c r="P662" s="62"/>
      <c r="Q662" s="62"/>
      <c r="R662" s="61"/>
      <c r="S662" s="61"/>
    </row>
    <row r="663" spans="1:19" s="60" customFormat="1">
      <c r="A663" s="1"/>
      <c r="B663" s="62"/>
      <c r="C663" s="62"/>
      <c r="D663" s="62"/>
      <c r="E663" s="62"/>
      <c r="F663" s="62"/>
      <c r="G663" s="62"/>
      <c r="H663" s="62"/>
      <c r="I663" s="62"/>
      <c r="J663" s="62"/>
      <c r="K663" s="62"/>
      <c r="L663" s="62"/>
      <c r="M663" s="62"/>
      <c r="N663" s="62"/>
      <c r="O663" s="62"/>
      <c r="P663" s="62"/>
      <c r="Q663" s="62"/>
      <c r="R663" s="61"/>
      <c r="S663" s="61"/>
    </row>
    <row r="664" spans="1:19" s="60" customFormat="1" ht="15.75">
      <c r="A664" s="64" t="s">
        <v>44</v>
      </c>
      <c r="B664" s="62"/>
      <c r="C664" s="62"/>
      <c r="D664" s="62"/>
      <c r="E664" s="62"/>
      <c r="F664" s="62"/>
      <c r="G664" s="62"/>
      <c r="H664" s="62"/>
      <c r="I664" s="62"/>
      <c r="J664" s="62"/>
      <c r="K664" s="62"/>
      <c r="L664" s="62"/>
      <c r="M664" s="62"/>
      <c r="N664" s="62"/>
      <c r="O664" s="62"/>
      <c r="P664" s="62"/>
      <c r="Q664" s="62"/>
      <c r="R664" s="61"/>
      <c r="S664" s="61"/>
    </row>
    <row r="665" spans="1:19" s="60" customFormat="1">
      <c r="A665" s="55"/>
      <c r="B665" s="62"/>
      <c r="C665" s="62"/>
      <c r="D665" s="62"/>
      <c r="E665" s="62"/>
      <c r="F665" s="62"/>
      <c r="G665" s="62"/>
      <c r="H665" s="62"/>
      <c r="I665" s="62"/>
      <c r="J665" s="62"/>
      <c r="K665" s="62"/>
      <c r="L665" s="62"/>
      <c r="M665" s="62"/>
      <c r="N665" s="62"/>
      <c r="O665" s="62"/>
      <c r="P665" s="62"/>
      <c r="Q665" s="62"/>
      <c r="R665" s="61"/>
      <c r="S665" s="61"/>
    </row>
    <row r="666" spans="1:19" s="60" customFormat="1">
      <c r="A666" s="63"/>
      <c r="B666" s="62"/>
      <c r="C666" s="62"/>
      <c r="D666" s="62"/>
      <c r="E666" s="62"/>
      <c r="F666" s="62"/>
      <c r="G666" s="62"/>
      <c r="H666" s="62"/>
      <c r="I666" s="62"/>
      <c r="J666" s="62"/>
      <c r="K666" s="62"/>
      <c r="L666" s="62"/>
      <c r="M666" s="62"/>
      <c r="N666" s="62"/>
      <c r="O666" s="62"/>
      <c r="P666" s="62"/>
      <c r="Q666" s="62"/>
      <c r="R666" s="61"/>
      <c r="S666" s="61"/>
    </row>
    <row r="667" spans="1:19" s="60" customFormat="1">
      <c r="B667" s="62"/>
      <c r="C667" s="62"/>
      <c r="D667" s="62"/>
      <c r="E667" s="62"/>
      <c r="F667" s="62"/>
      <c r="G667" s="62"/>
      <c r="H667" s="62"/>
      <c r="I667" s="62"/>
      <c r="J667" s="62"/>
      <c r="K667" s="62"/>
      <c r="L667" s="62"/>
      <c r="M667" s="62"/>
      <c r="N667" s="62"/>
      <c r="O667" s="62"/>
      <c r="P667" s="62"/>
      <c r="Q667" s="62"/>
      <c r="R667" s="61"/>
      <c r="S667" s="61"/>
    </row>
    <row r="668" spans="1:19" s="60" customFormat="1">
      <c r="B668" s="62"/>
      <c r="C668" s="62"/>
      <c r="D668" s="62"/>
      <c r="E668" s="62"/>
      <c r="F668" s="62"/>
      <c r="G668" s="62"/>
      <c r="H668" s="62"/>
      <c r="I668" s="62"/>
      <c r="J668" s="62"/>
      <c r="K668" s="62"/>
      <c r="L668" s="62"/>
      <c r="M668" s="62"/>
      <c r="N668" s="62"/>
      <c r="O668" s="62"/>
      <c r="P668" s="62"/>
      <c r="Q668" s="62"/>
      <c r="R668" s="61"/>
      <c r="S668" s="61"/>
    </row>
    <row r="669" spans="1:19" ht="15.75">
      <c r="A669" s="12">
        <v>5</v>
      </c>
      <c r="B669" s="11" t="s">
        <v>43</v>
      </c>
      <c r="C669" s="10"/>
      <c r="D669" s="10"/>
      <c r="E669" s="10"/>
      <c r="F669" s="10"/>
    </row>
    <row r="670" spans="1:19" ht="3.95" customHeight="1">
      <c r="A670" s="12"/>
      <c r="B670" s="11"/>
      <c r="C670" s="10"/>
      <c r="D670" s="10"/>
      <c r="E670" s="10"/>
      <c r="F670" s="10"/>
    </row>
    <row r="671" spans="1:19" s="55" customFormat="1" ht="12.75" customHeight="1">
      <c r="A671" s="59"/>
      <c r="B671" s="471" t="s">
        <v>42</v>
      </c>
      <c r="C671" s="471"/>
      <c r="D671" s="471"/>
      <c r="E671" s="471"/>
      <c r="F671" s="471"/>
      <c r="G671" s="471"/>
      <c r="H671" s="471"/>
      <c r="I671" s="471"/>
      <c r="J671" s="471"/>
      <c r="K671" s="471"/>
      <c r="L671" s="471"/>
      <c r="M671" s="471"/>
      <c r="N671" s="471"/>
      <c r="O671" s="471"/>
      <c r="P671" s="471"/>
      <c r="Q671" s="471"/>
    </row>
    <row r="672" spans="1:19" s="55" customFormat="1">
      <c r="A672" s="59"/>
      <c r="B672" s="471"/>
      <c r="C672" s="471"/>
      <c r="D672" s="471"/>
      <c r="E672" s="471"/>
      <c r="F672" s="471"/>
      <c r="G672" s="471"/>
      <c r="H672" s="471"/>
      <c r="I672" s="471"/>
      <c r="J672" s="471"/>
      <c r="K672" s="471"/>
      <c r="L672" s="471"/>
      <c r="M672" s="471"/>
      <c r="N672" s="471"/>
      <c r="O672" s="471"/>
      <c r="P672" s="471"/>
      <c r="Q672" s="471"/>
    </row>
    <row r="673" spans="1:17" s="55" customFormat="1">
      <c r="A673" s="59"/>
      <c r="B673" s="56"/>
      <c r="C673" s="56"/>
      <c r="D673" s="56"/>
      <c r="E673" s="56"/>
      <c r="F673" s="56"/>
      <c r="G673" s="56"/>
      <c r="H673" s="56"/>
      <c r="I673" s="56"/>
      <c r="J673" s="58"/>
      <c r="K673" s="56"/>
      <c r="L673" s="56"/>
      <c r="M673" s="56"/>
      <c r="N673" s="56"/>
      <c r="O673" s="57"/>
      <c r="P673" s="56"/>
    </row>
    <row r="674" spans="1:17" s="45" customFormat="1">
      <c r="A674" s="54"/>
      <c r="B674" s="52"/>
      <c r="C674" s="52"/>
      <c r="D674" s="52"/>
      <c r="E674" s="52"/>
      <c r="F674" s="52"/>
      <c r="G674" s="52"/>
      <c r="H674" s="52"/>
      <c r="I674" s="52"/>
      <c r="J674" s="53"/>
      <c r="K674" s="52"/>
      <c r="L674" s="52"/>
      <c r="M674" s="52"/>
      <c r="N674" s="52"/>
      <c r="O674" s="52"/>
      <c r="P674" s="52"/>
    </row>
    <row r="675" spans="1:17" ht="15.75">
      <c r="A675" s="12">
        <v>6</v>
      </c>
      <c r="B675" s="11" t="s">
        <v>41</v>
      </c>
      <c r="C675" s="10"/>
      <c r="D675" s="10"/>
      <c r="E675" s="10"/>
      <c r="F675" s="10"/>
    </row>
    <row r="676" spans="1:17" ht="3.95" customHeight="1">
      <c r="A676" s="12"/>
      <c r="B676" s="11"/>
      <c r="C676" s="10"/>
      <c r="D676" s="10"/>
      <c r="E676" s="10"/>
      <c r="F676" s="10"/>
    </row>
    <row r="677" spans="1:17" s="45" customFormat="1" ht="12.75" customHeight="1">
      <c r="B677" s="471" t="s">
        <v>40</v>
      </c>
      <c r="C677" s="471"/>
      <c r="D677" s="471"/>
      <c r="E677" s="471"/>
      <c r="F677" s="471"/>
      <c r="G677" s="471"/>
      <c r="H677" s="471"/>
      <c r="I677" s="471"/>
      <c r="J677" s="471"/>
      <c r="K677" s="471"/>
      <c r="L677" s="471"/>
      <c r="M677" s="471"/>
      <c r="N677" s="471"/>
      <c r="O677" s="471"/>
      <c r="P677" s="471"/>
      <c r="Q677" s="471"/>
    </row>
    <row r="678" spans="1:17" s="45" customFormat="1" ht="12.75" customHeight="1">
      <c r="B678" s="471"/>
      <c r="C678" s="471"/>
      <c r="D678" s="471"/>
      <c r="E678" s="471"/>
      <c r="F678" s="471"/>
      <c r="G678" s="471"/>
      <c r="H678" s="471"/>
      <c r="I678" s="471"/>
      <c r="J678" s="471"/>
      <c r="K678" s="471"/>
      <c r="L678" s="471"/>
      <c r="M678" s="471"/>
      <c r="N678" s="471"/>
      <c r="O678" s="471"/>
      <c r="P678" s="471"/>
      <c r="Q678" s="471"/>
    </row>
    <row r="679" spans="1:17" s="45" customFormat="1" ht="12.75" customHeight="1">
      <c r="B679" s="51"/>
      <c r="C679" s="50"/>
      <c r="D679" s="50"/>
      <c r="E679" s="50"/>
      <c r="F679" s="50"/>
      <c r="G679" s="50"/>
      <c r="H679" s="50"/>
      <c r="I679" s="50"/>
      <c r="J679" s="50"/>
      <c r="K679" s="50"/>
      <c r="L679" s="50"/>
      <c r="M679" s="50"/>
      <c r="N679" s="50"/>
      <c r="O679" s="50"/>
      <c r="P679" s="50"/>
      <c r="Q679" s="50"/>
    </row>
    <row r="680" spans="1:17" ht="15.75">
      <c r="A680" s="12">
        <v>7</v>
      </c>
      <c r="B680" s="11" t="s">
        <v>39</v>
      </c>
      <c r="C680" s="10"/>
      <c r="D680" s="10"/>
      <c r="E680" s="10"/>
      <c r="F680" s="10"/>
    </row>
    <row r="681" spans="1:17" s="45" customFormat="1" ht="3.95" customHeight="1">
      <c r="A681" s="49"/>
      <c r="J681" s="48"/>
      <c r="O681" s="48"/>
      <c r="P681" s="48"/>
      <c r="Q681" s="48"/>
    </row>
    <row r="682" spans="1:17" s="45" customFormat="1">
      <c r="A682" s="49"/>
      <c r="B682" s="45" t="s">
        <v>38</v>
      </c>
      <c r="J682" s="48"/>
      <c r="K682" s="46">
        <v>2010</v>
      </c>
      <c r="L682" s="48"/>
      <c r="M682" s="46">
        <v>2009</v>
      </c>
      <c r="N682" s="46"/>
    </row>
    <row r="683" spans="1:17" s="45" customFormat="1">
      <c r="A683" s="49"/>
      <c r="J683" s="48"/>
      <c r="K683" s="47" t="s">
        <v>37</v>
      </c>
      <c r="L683" s="48"/>
      <c r="M683" s="47" t="s">
        <v>37</v>
      </c>
      <c r="N683" s="46"/>
    </row>
    <row r="684" spans="1:17" s="37" customFormat="1">
      <c r="A684" s="44"/>
      <c r="B684" s="37" t="s">
        <v>34</v>
      </c>
      <c r="C684" s="37" t="s">
        <v>36</v>
      </c>
      <c r="J684" s="43"/>
      <c r="K684" s="42">
        <v>7.75</v>
      </c>
      <c r="L684" s="41"/>
      <c r="M684" s="40">
        <v>6.25</v>
      </c>
      <c r="N684" s="39"/>
    </row>
    <row r="685" spans="1:17" s="37" customFormat="1">
      <c r="A685" s="44"/>
      <c r="B685" s="37" t="s">
        <v>34</v>
      </c>
      <c r="C685" s="37" t="s">
        <v>35</v>
      </c>
      <c r="J685" s="43"/>
      <c r="K685" s="42">
        <v>6.5</v>
      </c>
      <c r="L685" s="41"/>
      <c r="M685" s="40">
        <v>4.5</v>
      </c>
      <c r="N685" s="39"/>
    </row>
    <row r="686" spans="1:17" s="37" customFormat="1">
      <c r="A686" s="44"/>
      <c r="B686" s="37" t="s">
        <v>34</v>
      </c>
      <c r="C686" s="37" t="s">
        <v>33</v>
      </c>
      <c r="J686" s="43"/>
      <c r="K686" s="42">
        <v>6.75</v>
      </c>
      <c r="L686" s="41"/>
      <c r="M686" s="40">
        <v>4.9000000000000004</v>
      </c>
      <c r="N686" s="39"/>
    </row>
    <row r="687" spans="1:17" s="14" customFormat="1">
      <c r="A687" s="26"/>
      <c r="B687" s="26"/>
      <c r="C687" s="26"/>
      <c r="D687" s="26"/>
      <c r="E687" s="26"/>
      <c r="F687" s="26"/>
      <c r="G687" s="26"/>
      <c r="H687" s="26"/>
      <c r="I687" s="27"/>
      <c r="J687" s="28"/>
      <c r="K687" s="27"/>
      <c r="L687" s="26"/>
      <c r="M687" s="27"/>
      <c r="N687" s="26"/>
      <c r="O687" s="38"/>
      <c r="P687" s="26"/>
    </row>
    <row r="688" spans="1:17" s="14" customFormat="1">
      <c r="A688" s="26"/>
      <c r="B688" s="26"/>
      <c r="C688" s="26"/>
      <c r="D688" s="26"/>
      <c r="E688" s="26"/>
      <c r="F688" s="26"/>
      <c r="G688" s="26"/>
      <c r="H688" s="26"/>
      <c r="I688" s="27"/>
      <c r="J688" s="28"/>
      <c r="K688" s="27"/>
      <c r="L688" s="26"/>
      <c r="M688" s="27"/>
      <c r="N688" s="26"/>
      <c r="O688" s="27"/>
      <c r="P688" s="26"/>
    </row>
    <row r="689" spans="1:17" s="14" customFormat="1" ht="15.75">
      <c r="A689" s="31">
        <v>8</v>
      </c>
      <c r="B689" s="30" t="s">
        <v>32</v>
      </c>
      <c r="C689" s="29"/>
      <c r="D689" s="29"/>
      <c r="E689" s="29"/>
      <c r="F689" s="29"/>
      <c r="J689" s="17"/>
      <c r="K689" s="15"/>
      <c r="L689" s="15"/>
      <c r="M689" s="16"/>
      <c r="N689" s="16"/>
      <c r="O689" s="16"/>
      <c r="P689" s="15"/>
    </row>
    <row r="690" spans="1:17" s="37" customFormat="1" ht="3.95" customHeight="1">
      <c r="A690" s="420"/>
      <c r="B690" s="421"/>
      <c r="I690" s="422"/>
      <c r="J690" s="422"/>
      <c r="K690" s="422"/>
      <c r="L690" s="422"/>
      <c r="M690" s="422"/>
      <c r="N690" s="422"/>
      <c r="O690" s="422"/>
      <c r="P690" s="422"/>
      <c r="Q690" s="422"/>
    </row>
    <row r="691" spans="1:17" s="37" customFormat="1" ht="12.75" customHeight="1">
      <c r="A691" s="420"/>
      <c r="B691" s="472" t="s">
        <v>31</v>
      </c>
      <c r="C691" s="472"/>
      <c r="D691" s="472"/>
      <c r="E691" s="472"/>
      <c r="F691" s="472"/>
      <c r="G691" s="472"/>
      <c r="H691" s="472"/>
      <c r="I691" s="472"/>
      <c r="J691" s="423"/>
      <c r="K691" s="424"/>
      <c r="L691" s="424"/>
      <c r="M691" s="424"/>
      <c r="N691" s="423"/>
      <c r="O691" s="425" t="s">
        <v>30</v>
      </c>
      <c r="P691" s="423"/>
      <c r="Q691" s="425" t="s">
        <v>29</v>
      </c>
    </row>
    <row r="692" spans="1:17" s="37" customFormat="1" ht="12.75" customHeight="1">
      <c r="B692" s="422"/>
      <c r="C692" s="422"/>
      <c r="D692" s="422"/>
      <c r="E692" s="422"/>
      <c r="F692" s="422"/>
      <c r="G692" s="422"/>
      <c r="H692" s="422"/>
      <c r="I692" s="422"/>
      <c r="J692" s="422"/>
      <c r="N692" s="422"/>
      <c r="O692" s="422"/>
      <c r="P692" s="426"/>
      <c r="Q692" s="422"/>
    </row>
    <row r="693" spans="1:17" s="37" customFormat="1" ht="12.75" customHeight="1">
      <c r="A693" s="427">
        <v>1</v>
      </c>
      <c r="B693" s="428" t="s">
        <v>28</v>
      </c>
      <c r="C693" s="428"/>
      <c r="D693" s="428"/>
      <c r="E693" s="428"/>
      <c r="F693" s="428"/>
      <c r="G693" s="428"/>
      <c r="H693" s="428"/>
      <c r="I693" s="429"/>
      <c r="J693" s="429"/>
      <c r="N693" s="422"/>
      <c r="O693" s="430">
        <v>6785252765</v>
      </c>
      <c r="Q693" s="431">
        <v>0.83318239121463422</v>
      </c>
    </row>
    <row r="694" spans="1:17" s="37" customFormat="1" ht="12.75" customHeight="1">
      <c r="A694" s="427">
        <v>2</v>
      </c>
      <c r="B694" s="428" t="s">
        <v>27</v>
      </c>
      <c r="C694" s="428"/>
      <c r="D694" s="428"/>
      <c r="E694" s="428"/>
      <c r="F694" s="428"/>
      <c r="G694" s="428"/>
      <c r="H694" s="428"/>
      <c r="I694" s="429"/>
      <c r="J694" s="429"/>
      <c r="N694" s="422"/>
      <c r="O694" s="430">
        <v>191221640</v>
      </c>
      <c r="Q694" s="431">
        <v>2.3480702751267946E-2</v>
      </c>
    </row>
    <row r="695" spans="1:17" s="37" customFormat="1" ht="12.75" customHeight="1">
      <c r="A695" s="427">
        <v>3</v>
      </c>
      <c r="B695" s="428" t="s">
        <v>26</v>
      </c>
      <c r="C695" s="428"/>
      <c r="D695" s="428"/>
      <c r="E695" s="428"/>
      <c r="F695" s="428"/>
      <c r="G695" s="428"/>
      <c r="H695" s="428"/>
      <c r="I695" s="429"/>
      <c r="J695" s="429"/>
      <c r="N695" s="422"/>
      <c r="O695" s="430">
        <f>148789042+9783420</f>
        <v>158572462</v>
      </c>
      <c r="Q695" s="431">
        <v>1.9471608154593444E-2</v>
      </c>
    </row>
    <row r="696" spans="1:17" s="37" customFormat="1" ht="12.75" customHeight="1">
      <c r="A696" s="427">
        <v>4</v>
      </c>
      <c r="B696" s="428" t="s">
        <v>25</v>
      </c>
      <c r="C696" s="428"/>
      <c r="D696" s="428"/>
      <c r="E696" s="428"/>
      <c r="F696" s="428"/>
      <c r="G696" s="428"/>
      <c r="H696" s="428"/>
      <c r="I696" s="429"/>
      <c r="J696" s="429"/>
      <c r="N696" s="422"/>
      <c r="O696" s="430">
        <v>136365280</v>
      </c>
      <c r="Q696" s="431">
        <v>1.6744718878435642E-2</v>
      </c>
    </row>
    <row r="697" spans="1:17" s="37" customFormat="1" ht="12.75" customHeight="1">
      <c r="A697" s="427">
        <v>5</v>
      </c>
      <c r="B697" s="428" t="s">
        <v>24</v>
      </c>
      <c r="C697" s="428"/>
      <c r="D697" s="428"/>
      <c r="E697" s="428"/>
      <c r="F697" s="428"/>
      <c r="G697" s="428"/>
      <c r="H697" s="428"/>
      <c r="I697" s="429"/>
      <c r="J697" s="429"/>
      <c r="N697" s="422"/>
      <c r="O697" s="430">
        <v>70318460</v>
      </c>
      <c r="Q697" s="431">
        <v>8.6346234515451547E-3</v>
      </c>
    </row>
    <row r="698" spans="1:17" s="37" customFormat="1" ht="12.75" customHeight="1">
      <c r="A698" s="427">
        <v>6</v>
      </c>
      <c r="B698" s="428" t="s">
        <v>23</v>
      </c>
      <c r="C698" s="428"/>
      <c r="D698" s="428"/>
      <c r="E698" s="428"/>
      <c r="F698" s="428"/>
      <c r="G698" s="428"/>
      <c r="H698" s="428"/>
      <c r="I698" s="429"/>
      <c r="J698" s="429"/>
      <c r="N698" s="422"/>
      <c r="O698" s="430">
        <v>68242720</v>
      </c>
      <c r="Q698" s="431">
        <v>8.3797368501703478E-3</v>
      </c>
    </row>
    <row r="699" spans="1:17" s="37" customFormat="1" ht="12.75" customHeight="1">
      <c r="A699" s="427">
        <v>7</v>
      </c>
      <c r="B699" s="428" t="s">
        <v>22</v>
      </c>
      <c r="C699" s="428"/>
      <c r="D699" s="428"/>
      <c r="E699" s="428"/>
      <c r="F699" s="428"/>
      <c r="G699" s="428"/>
      <c r="H699" s="428"/>
      <c r="I699" s="429"/>
      <c r="J699" s="429"/>
      <c r="N699" s="422"/>
      <c r="O699" s="430">
        <v>64086800</v>
      </c>
      <c r="Q699" s="431">
        <v>7.8694184459455457E-3</v>
      </c>
    </row>
    <row r="700" spans="1:17" s="37" customFormat="1" ht="12.75" customHeight="1">
      <c r="A700" s="427">
        <v>8</v>
      </c>
      <c r="B700" s="428" t="s">
        <v>21</v>
      </c>
      <c r="C700" s="428"/>
      <c r="D700" s="428"/>
      <c r="E700" s="428"/>
      <c r="F700" s="428"/>
      <c r="G700" s="428"/>
      <c r="H700" s="428"/>
      <c r="I700" s="429"/>
      <c r="J700" s="429"/>
      <c r="N700" s="422"/>
      <c r="O700" s="430">
        <v>56724300</v>
      </c>
      <c r="Q700" s="431">
        <v>6.9653540628233732E-3</v>
      </c>
    </row>
    <row r="701" spans="1:17" s="37" customFormat="1" ht="12.75" customHeight="1">
      <c r="A701" s="427">
        <v>9</v>
      </c>
      <c r="B701" s="428" t="s">
        <v>20</v>
      </c>
      <c r="C701" s="428"/>
      <c r="D701" s="428"/>
      <c r="E701" s="428"/>
      <c r="F701" s="428"/>
      <c r="G701" s="428"/>
      <c r="H701" s="428"/>
      <c r="I701" s="429"/>
      <c r="J701" s="429"/>
      <c r="N701" s="422"/>
      <c r="O701" s="430">
        <v>55345900</v>
      </c>
      <c r="Q701" s="431">
        <v>6.7960960192653963E-3</v>
      </c>
    </row>
    <row r="702" spans="1:17" s="37" customFormat="1" ht="12.75" customHeight="1">
      <c r="A702" s="427">
        <v>10</v>
      </c>
      <c r="B702" s="428" t="s">
        <v>17</v>
      </c>
      <c r="C702" s="428"/>
      <c r="D702" s="428"/>
      <c r="E702" s="428"/>
      <c r="F702" s="428"/>
      <c r="G702" s="428"/>
      <c r="H702" s="428"/>
      <c r="I702" s="429"/>
      <c r="J702" s="429"/>
      <c r="N702" s="422"/>
      <c r="O702" s="430">
        <v>44638189</v>
      </c>
      <c r="Q702" s="431">
        <v>5.481262723528146E-3</v>
      </c>
    </row>
    <row r="703" spans="1:17" s="37" customFormat="1" ht="12.75" customHeight="1">
      <c r="A703" s="427">
        <v>11</v>
      </c>
      <c r="B703" s="428" t="s">
        <v>18</v>
      </c>
      <c r="C703" s="428"/>
      <c r="D703" s="428"/>
      <c r="E703" s="428"/>
      <c r="F703" s="428"/>
      <c r="G703" s="428"/>
      <c r="H703" s="428"/>
      <c r="I703" s="429"/>
      <c r="J703" s="429"/>
      <c r="N703" s="422"/>
      <c r="O703" s="430">
        <v>42207500</v>
      </c>
      <c r="Q703" s="431">
        <v>5.182790825212784E-3</v>
      </c>
    </row>
    <row r="704" spans="1:17" s="37" customFormat="1" ht="12.75" customHeight="1">
      <c r="A704" s="427">
        <v>12</v>
      </c>
      <c r="B704" s="428" t="s">
        <v>19</v>
      </c>
      <c r="C704" s="428"/>
      <c r="D704" s="428"/>
      <c r="E704" s="428"/>
      <c r="F704" s="428"/>
      <c r="G704" s="428"/>
      <c r="H704" s="428"/>
      <c r="I704" s="429"/>
      <c r="J704" s="429"/>
      <c r="N704" s="422"/>
      <c r="O704" s="430">
        <v>39788300</v>
      </c>
      <c r="Q704" s="431">
        <v>4.8857296971110305E-3</v>
      </c>
    </row>
    <row r="705" spans="1:17" s="37" customFormat="1" ht="12.75" customHeight="1">
      <c r="A705" s="427">
        <v>13</v>
      </c>
      <c r="B705" s="428" t="s">
        <v>16</v>
      </c>
      <c r="C705" s="428"/>
      <c r="D705" s="428"/>
      <c r="E705" s="428"/>
      <c r="F705" s="428"/>
      <c r="G705" s="428"/>
      <c r="H705" s="428"/>
      <c r="I705" s="429"/>
      <c r="J705" s="429"/>
      <c r="N705" s="422"/>
      <c r="O705" s="430">
        <v>37691200</v>
      </c>
      <c r="Q705" s="431">
        <v>4.6282202345853249E-3</v>
      </c>
    </row>
    <row r="706" spans="1:17" s="37" customFormat="1" ht="12.75" customHeight="1">
      <c r="A706" s="427">
        <v>14</v>
      </c>
      <c r="B706" s="428" t="s">
        <v>15</v>
      </c>
      <c r="C706" s="428"/>
      <c r="D706" s="428"/>
      <c r="E706" s="428"/>
      <c r="F706" s="428"/>
      <c r="G706" s="428"/>
      <c r="H706" s="428"/>
      <c r="I706" s="429"/>
      <c r="J706" s="429"/>
      <c r="N706" s="422"/>
      <c r="O706" s="430">
        <v>30080680</v>
      </c>
      <c r="Q706" s="431">
        <v>3.6937007005902194E-3</v>
      </c>
    </row>
    <row r="707" spans="1:17" s="37" customFormat="1" ht="12.75" customHeight="1">
      <c r="A707" s="427">
        <v>15</v>
      </c>
      <c r="B707" s="428" t="s">
        <v>11</v>
      </c>
      <c r="C707" s="428"/>
      <c r="D707" s="428"/>
      <c r="E707" s="428"/>
      <c r="F707" s="428"/>
      <c r="G707" s="428"/>
      <c r="H707" s="428"/>
      <c r="I707" s="429"/>
      <c r="J707" s="429"/>
      <c r="N707" s="422"/>
      <c r="O707" s="430">
        <v>28214300</v>
      </c>
      <c r="Q707" s="431">
        <v>3.4645220678742178E-3</v>
      </c>
    </row>
    <row r="708" spans="1:17" s="37" customFormat="1" ht="12.75" customHeight="1">
      <c r="A708" s="427">
        <v>16</v>
      </c>
      <c r="B708" s="428" t="s">
        <v>14</v>
      </c>
      <c r="C708" s="428"/>
      <c r="D708" s="428"/>
      <c r="E708" s="428"/>
      <c r="F708" s="428"/>
      <c r="G708" s="428"/>
      <c r="H708" s="428"/>
      <c r="I708" s="429"/>
      <c r="J708" s="432"/>
      <c r="N708" s="422"/>
      <c r="O708" s="430">
        <v>22559900</v>
      </c>
      <c r="Q708" s="431">
        <v>2.7702006216363891E-3</v>
      </c>
    </row>
    <row r="709" spans="1:17" s="37" customFormat="1" ht="12.75" customHeight="1">
      <c r="A709" s="427">
        <v>17</v>
      </c>
      <c r="B709" s="428" t="s">
        <v>13</v>
      </c>
      <c r="C709" s="428"/>
      <c r="D709" s="428"/>
      <c r="E709" s="428"/>
      <c r="F709" s="428"/>
      <c r="G709" s="428"/>
      <c r="H709" s="428"/>
      <c r="I709" s="429"/>
      <c r="J709" s="432"/>
      <c r="N709" s="422"/>
      <c r="O709" s="430">
        <v>21120360</v>
      </c>
      <c r="Q709" s="431">
        <v>2.5934350064133406E-3</v>
      </c>
    </row>
    <row r="710" spans="1:17" s="37" customFormat="1" ht="12.75" customHeight="1">
      <c r="A710" s="427">
        <v>18</v>
      </c>
      <c r="B710" s="428" t="s">
        <v>12</v>
      </c>
      <c r="C710" s="428"/>
      <c r="D710" s="428"/>
      <c r="E710" s="428"/>
      <c r="F710" s="428"/>
      <c r="G710" s="428"/>
      <c r="H710" s="428"/>
      <c r="I710" s="429"/>
      <c r="J710" s="429"/>
      <c r="N710" s="422"/>
      <c r="O710" s="430">
        <v>15325000</v>
      </c>
      <c r="Q710" s="431">
        <v>1.8818046412695827E-3</v>
      </c>
    </row>
    <row r="711" spans="1:17" s="37" customFormat="1" ht="12.75" customHeight="1">
      <c r="A711" s="427">
        <v>19</v>
      </c>
      <c r="B711" s="428" t="s">
        <v>10</v>
      </c>
      <c r="C711" s="428"/>
      <c r="D711" s="428"/>
      <c r="E711" s="428"/>
      <c r="F711" s="428"/>
      <c r="G711" s="428"/>
      <c r="H711" s="428"/>
      <c r="I711" s="429"/>
      <c r="J711" s="429"/>
      <c r="N711" s="422"/>
      <c r="O711" s="430">
        <v>11811700</v>
      </c>
      <c r="Q711" s="431">
        <v>1.4503955550593103E-3</v>
      </c>
    </row>
    <row r="712" spans="1:17" s="37" customFormat="1" ht="12.75" customHeight="1">
      <c r="A712" s="427">
        <v>20</v>
      </c>
      <c r="B712" s="433" t="s">
        <v>231</v>
      </c>
      <c r="C712" s="433"/>
      <c r="D712" s="433"/>
      <c r="E712" s="433"/>
      <c r="F712" s="433"/>
      <c r="G712" s="433"/>
      <c r="H712" s="433"/>
      <c r="I712" s="429"/>
      <c r="J712" s="429"/>
      <c r="K712" s="434"/>
      <c r="N712" s="422"/>
      <c r="O712" s="430">
        <v>9839500</v>
      </c>
      <c r="Q712" s="431">
        <v>1.2082229538513578E-3</v>
      </c>
    </row>
    <row r="713" spans="1:17" s="37" customFormat="1" ht="12.75" customHeight="1">
      <c r="A713" s="427"/>
      <c r="B713" s="433"/>
      <c r="C713" s="433"/>
      <c r="D713" s="433"/>
      <c r="E713" s="433"/>
      <c r="F713" s="433"/>
      <c r="G713" s="433"/>
      <c r="H713" s="433"/>
      <c r="I713" s="429"/>
      <c r="J713" s="429"/>
      <c r="K713" s="434"/>
      <c r="L713" s="431"/>
      <c r="M713" s="422"/>
      <c r="N713" s="422"/>
      <c r="O713" s="422"/>
      <c r="P713" s="422"/>
      <c r="Q713" s="422"/>
    </row>
    <row r="714" spans="1:17" s="32" customFormat="1">
      <c r="A714" s="36"/>
      <c r="B714" s="33"/>
      <c r="C714" s="33"/>
      <c r="D714" s="33"/>
      <c r="E714" s="33"/>
      <c r="F714" s="33"/>
      <c r="G714" s="33"/>
      <c r="H714" s="33"/>
      <c r="I714" s="33"/>
      <c r="J714" s="35"/>
      <c r="K714" s="33"/>
      <c r="L714" s="33"/>
      <c r="M714" s="33"/>
      <c r="N714" s="33"/>
      <c r="O714" s="34"/>
      <c r="P714" s="33"/>
    </row>
    <row r="715" spans="1:17" s="32" customFormat="1" ht="15.75">
      <c r="A715" s="435">
        <v>9</v>
      </c>
      <c r="B715" s="435" t="s">
        <v>230</v>
      </c>
      <c r="C715" s="436"/>
      <c r="D715" s="436"/>
      <c r="E715" s="436"/>
      <c r="F715" s="436"/>
      <c r="G715" s="436"/>
      <c r="H715" s="436"/>
      <c r="I715" s="437"/>
      <c r="J715" s="437"/>
      <c r="K715" s="438"/>
      <c r="L715" s="438"/>
      <c r="M715" s="33"/>
      <c r="N715" s="33"/>
      <c r="O715" s="34"/>
      <c r="P715" s="33"/>
    </row>
    <row r="716" spans="1:17" s="32" customFormat="1">
      <c r="A716" s="436"/>
      <c r="B716" s="473" t="s">
        <v>233</v>
      </c>
      <c r="C716" s="469"/>
      <c r="D716" s="469"/>
      <c r="E716" s="469"/>
      <c r="F716" s="469"/>
      <c r="G716" s="469"/>
      <c r="H716" s="469"/>
      <c r="I716" s="469"/>
      <c r="J716" s="469"/>
      <c r="K716" s="469"/>
      <c r="L716" s="469"/>
      <c r="M716" s="474"/>
      <c r="N716" s="474"/>
      <c r="O716" s="474"/>
      <c r="P716" s="474"/>
      <c r="Q716" s="474"/>
    </row>
    <row r="717" spans="1:17" s="32" customFormat="1">
      <c r="A717" s="436"/>
      <c r="B717" s="469"/>
      <c r="C717" s="469"/>
      <c r="D717" s="469"/>
      <c r="E717" s="469"/>
      <c r="F717" s="469"/>
      <c r="G717" s="469"/>
      <c r="H717" s="469"/>
      <c r="I717" s="469"/>
      <c r="J717" s="469"/>
      <c r="K717" s="469"/>
      <c r="L717" s="469"/>
      <c r="M717" s="474"/>
      <c r="N717" s="474"/>
      <c r="O717" s="474"/>
      <c r="P717" s="474"/>
      <c r="Q717" s="474"/>
    </row>
    <row r="718" spans="1:17" s="32" customFormat="1">
      <c r="A718" s="436"/>
      <c r="B718" s="469"/>
      <c r="C718" s="469"/>
      <c r="D718" s="469"/>
      <c r="E718" s="469"/>
      <c r="F718" s="469"/>
      <c r="G718" s="469"/>
      <c r="H718" s="469"/>
      <c r="I718" s="469"/>
      <c r="J718" s="469"/>
      <c r="K718" s="469"/>
      <c r="L718" s="469"/>
      <c r="M718" s="474"/>
      <c r="N718" s="474"/>
      <c r="O718" s="474"/>
      <c r="P718" s="474"/>
      <c r="Q718" s="474"/>
    </row>
    <row r="719" spans="1:17" s="32" customFormat="1">
      <c r="A719" s="36"/>
      <c r="B719" s="33"/>
      <c r="C719" s="33"/>
      <c r="D719" s="33"/>
      <c r="E719" s="33"/>
      <c r="F719" s="33"/>
      <c r="G719" s="33"/>
      <c r="H719" s="33"/>
      <c r="I719" s="33"/>
      <c r="J719" s="35"/>
      <c r="K719" s="33"/>
      <c r="L719" s="33"/>
      <c r="M719" s="33"/>
      <c r="N719" s="33"/>
      <c r="O719" s="34"/>
      <c r="P719" s="33"/>
    </row>
    <row r="720" spans="1:17" s="32" customFormat="1">
      <c r="A720" s="36"/>
      <c r="B720" s="33"/>
      <c r="C720" s="33"/>
      <c r="D720" s="33"/>
      <c r="E720" s="33"/>
      <c r="F720" s="33"/>
      <c r="G720" s="33"/>
      <c r="H720" s="33"/>
      <c r="I720" s="33"/>
      <c r="J720" s="35"/>
      <c r="K720" s="33"/>
      <c r="L720" s="33"/>
      <c r="M720" s="33"/>
      <c r="N720" s="33"/>
      <c r="O720" s="34"/>
      <c r="P720" s="33"/>
    </row>
    <row r="721" spans="1:17" s="14" customFormat="1" ht="15.75">
      <c r="A721" s="31">
        <v>10</v>
      </c>
      <c r="B721" s="30" t="s">
        <v>9</v>
      </c>
      <c r="C721" s="29"/>
      <c r="D721" s="29"/>
      <c r="E721" s="29"/>
      <c r="F721" s="29"/>
      <c r="J721" s="17"/>
      <c r="K721" s="15"/>
      <c r="L721" s="15"/>
      <c r="M721" s="16"/>
      <c r="N721" s="16"/>
      <c r="O721" s="16"/>
      <c r="P721" s="15"/>
    </row>
    <row r="722" spans="1:17" s="14" customFormat="1" ht="3.95" customHeight="1">
      <c r="A722" s="26"/>
      <c r="B722" s="26"/>
      <c r="C722" s="26"/>
      <c r="D722" s="26"/>
      <c r="E722" s="26"/>
      <c r="F722" s="26"/>
      <c r="G722" s="26"/>
      <c r="H722" s="26"/>
      <c r="I722" s="27"/>
      <c r="J722" s="28"/>
      <c r="K722" s="27"/>
      <c r="L722" s="26"/>
      <c r="M722" s="27"/>
      <c r="N722" s="26"/>
      <c r="O722" s="27"/>
      <c r="P722" s="26"/>
    </row>
    <row r="723" spans="1:17" s="14" customFormat="1">
      <c r="A723" s="26"/>
      <c r="B723" s="18" t="s">
        <v>8</v>
      </c>
      <c r="C723" s="18"/>
      <c r="D723" s="18"/>
      <c r="E723" s="18"/>
      <c r="F723" s="18"/>
      <c r="G723" s="18"/>
      <c r="H723" s="18"/>
      <c r="I723" s="18"/>
      <c r="J723" s="18"/>
      <c r="K723" s="18"/>
      <c r="L723" s="18"/>
      <c r="N723" s="26"/>
      <c r="O723" s="27"/>
      <c r="P723" s="26"/>
    </row>
    <row r="724" spans="1:17" s="14" customFormat="1">
      <c r="B724" s="18"/>
      <c r="C724" s="18"/>
      <c r="D724" s="18"/>
      <c r="E724" s="18"/>
      <c r="F724" s="18"/>
      <c r="G724" s="18"/>
      <c r="H724" s="18"/>
      <c r="I724" s="18"/>
      <c r="J724" s="18"/>
      <c r="K724" s="25" t="s">
        <v>7</v>
      </c>
      <c r="L724" s="18"/>
      <c r="N724" s="16"/>
      <c r="O724" s="16"/>
      <c r="P724" s="15"/>
    </row>
    <row r="725" spans="1:17" s="14" customFormat="1">
      <c r="B725" s="18" t="s">
        <v>6</v>
      </c>
      <c r="C725" s="18"/>
      <c r="D725" s="18"/>
      <c r="E725" s="18"/>
      <c r="F725" s="18"/>
      <c r="G725" s="18"/>
      <c r="I725" s="24"/>
      <c r="J725" s="18"/>
      <c r="K725" s="22">
        <v>42570</v>
      </c>
      <c r="L725" s="18"/>
      <c r="N725" s="16"/>
      <c r="O725" s="16"/>
      <c r="P725" s="15"/>
    </row>
    <row r="726" spans="1:17" s="14" customFormat="1">
      <c r="B726" s="18" t="s">
        <v>5</v>
      </c>
      <c r="C726" s="18"/>
      <c r="D726" s="18"/>
      <c r="E726" s="18"/>
      <c r="F726" s="18"/>
      <c r="G726" s="18"/>
      <c r="I726" s="24"/>
      <c r="J726" s="18"/>
      <c r="K726" s="22">
        <v>18840</v>
      </c>
      <c r="L726" s="18"/>
      <c r="N726" s="16"/>
      <c r="O726" s="16"/>
      <c r="P726" s="15"/>
    </row>
    <row r="727" spans="1:17" s="14" customFormat="1">
      <c r="B727" s="21" t="s">
        <v>4</v>
      </c>
      <c r="C727" s="21"/>
      <c r="D727" s="21"/>
      <c r="E727" s="21"/>
      <c r="F727" s="21"/>
      <c r="G727" s="21"/>
      <c r="I727" s="23"/>
      <c r="J727" s="21"/>
      <c r="K727" s="22">
        <v>18040</v>
      </c>
      <c r="L727" s="21"/>
      <c r="N727" s="16"/>
      <c r="O727" s="16"/>
      <c r="P727" s="15"/>
    </row>
    <row r="728" spans="1:17" s="14" customFormat="1">
      <c r="B728" s="20"/>
      <c r="C728" s="20"/>
      <c r="D728" s="20"/>
      <c r="E728" s="20"/>
      <c r="F728" s="20"/>
      <c r="G728" s="20"/>
      <c r="H728" s="20"/>
      <c r="I728" s="20"/>
      <c r="J728" s="20"/>
      <c r="K728" s="19"/>
      <c r="L728" s="19"/>
      <c r="N728" s="16"/>
      <c r="O728" s="16"/>
      <c r="P728" s="15"/>
    </row>
    <row r="729" spans="1:17" s="14" customFormat="1">
      <c r="B729" s="18" t="s">
        <v>3</v>
      </c>
      <c r="C729" s="18"/>
      <c r="D729" s="18"/>
      <c r="E729" s="18"/>
      <c r="F729" s="18"/>
      <c r="G729" s="18"/>
      <c r="H729" s="18"/>
      <c r="I729" s="18"/>
      <c r="J729" s="18"/>
      <c r="K729" s="18"/>
      <c r="L729" s="18"/>
      <c r="N729" s="16"/>
      <c r="O729" s="16"/>
      <c r="P729" s="15"/>
    </row>
    <row r="730" spans="1:17" s="14" customFormat="1">
      <c r="J730" s="17"/>
      <c r="K730" s="15"/>
      <c r="L730" s="15"/>
      <c r="M730" s="16"/>
      <c r="N730" s="16"/>
      <c r="O730" s="16"/>
      <c r="P730" s="15"/>
    </row>
    <row r="731" spans="1:17" s="14" customFormat="1">
      <c r="J731" s="17"/>
      <c r="K731" s="15"/>
      <c r="L731" s="15"/>
      <c r="M731" s="16"/>
      <c r="N731" s="16"/>
      <c r="O731" s="16"/>
      <c r="P731" s="15"/>
    </row>
    <row r="732" spans="1:17" ht="15.75">
      <c r="A732" s="12">
        <v>11</v>
      </c>
      <c r="B732" s="11" t="s">
        <v>2</v>
      </c>
      <c r="C732" s="10"/>
      <c r="D732" s="10"/>
      <c r="E732" s="10"/>
      <c r="F732" s="10"/>
    </row>
    <row r="733" spans="1:17" ht="3.95" customHeight="1">
      <c r="A733" s="9"/>
      <c r="B733" s="9"/>
      <c r="C733" s="9"/>
      <c r="D733" s="8"/>
      <c r="E733" s="8"/>
      <c r="F733" s="8"/>
      <c r="G733" s="8"/>
      <c r="H733" s="8"/>
      <c r="I733" s="8"/>
      <c r="J733" s="8"/>
      <c r="K733" s="7"/>
      <c r="L733" s="7"/>
    </row>
    <row r="734" spans="1:17">
      <c r="A734" s="6"/>
      <c r="B734" s="467" t="s">
        <v>179</v>
      </c>
      <c r="C734" s="467"/>
      <c r="D734" s="467"/>
      <c r="E734" s="467"/>
      <c r="F734" s="467"/>
      <c r="G734" s="467"/>
      <c r="H734" s="467"/>
      <c r="I734" s="467"/>
      <c r="J734" s="467"/>
      <c r="K734" s="467"/>
      <c r="L734" s="467"/>
      <c r="M734" s="468"/>
      <c r="N734" s="468"/>
      <c r="O734" s="468"/>
      <c r="P734" s="468"/>
      <c r="Q734" s="468"/>
    </row>
    <row r="735" spans="1:17">
      <c r="A735" s="6"/>
      <c r="B735" s="467"/>
      <c r="C735" s="467"/>
      <c r="D735" s="467"/>
      <c r="E735" s="467"/>
      <c r="F735" s="467"/>
      <c r="G735" s="467"/>
      <c r="H735" s="467"/>
      <c r="I735" s="467"/>
      <c r="J735" s="467"/>
      <c r="K735" s="467"/>
      <c r="L735" s="467"/>
      <c r="M735" s="468"/>
      <c r="N735" s="468"/>
      <c r="O735" s="468"/>
      <c r="P735" s="468"/>
      <c r="Q735" s="468"/>
    </row>
    <row r="736" spans="1:17">
      <c r="A736" s="6"/>
      <c r="B736" s="6"/>
      <c r="C736" s="6"/>
      <c r="D736" s="6"/>
      <c r="E736" s="6"/>
      <c r="F736" s="6"/>
      <c r="G736" s="6"/>
      <c r="H736" s="6"/>
      <c r="I736" s="6"/>
      <c r="J736" s="6"/>
      <c r="K736" s="13"/>
      <c r="L736" s="13"/>
    </row>
    <row r="737" spans="1:17" ht="15.75">
      <c r="A737" s="12">
        <v>12</v>
      </c>
      <c r="B737" s="11" t="s">
        <v>1</v>
      </c>
      <c r="C737" s="10"/>
      <c r="D737" s="10"/>
      <c r="E737" s="10"/>
      <c r="F737" s="10"/>
    </row>
    <row r="738" spans="1:17" ht="3.95" customHeight="1">
      <c r="A738" s="9"/>
      <c r="B738" s="9"/>
      <c r="C738" s="9"/>
      <c r="D738" s="8"/>
      <c r="E738" s="8"/>
      <c r="F738" s="8"/>
      <c r="G738" s="8"/>
      <c r="H738" s="8"/>
      <c r="I738" s="8"/>
      <c r="J738" s="8"/>
      <c r="K738" s="7"/>
      <c r="L738" s="7"/>
    </row>
    <row r="739" spans="1:17">
      <c r="A739" s="6"/>
      <c r="B739" s="469" t="s">
        <v>0</v>
      </c>
      <c r="C739" s="469"/>
      <c r="D739" s="469"/>
      <c r="E739" s="469"/>
      <c r="F739" s="469"/>
      <c r="G739" s="469"/>
      <c r="H739" s="469"/>
      <c r="I739" s="469"/>
      <c r="J739" s="469"/>
      <c r="K739" s="469"/>
      <c r="L739" s="469"/>
      <c r="M739" s="470"/>
      <c r="N739" s="470"/>
      <c r="O739" s="470"/>
      <c r="P739" s="470"/>
      <c r="Q739" s="470"/>
    </row>
    <row r="740" spans="1:17">
      <c r="A740" s="5"/>
      <c r="B740" s="469"/>
      <c r="C740" s="469"/>
      <c r="D740" s="469"/>
      <c r="E740" s="469"/>
      <c r="F740" s="469"/>
      <c r="G740" s="469"/>
      <c r="H740" s="469"/>
      <c r="I740" s="469"/>
      <c r="J740" s="469"/>
      <c r="K740" s="469"/>
      <c r="L740" s="469"/>
      <c r="M740" s="470"/>
      <c r="N740" s="470"/>
      <c r="O740" s="470"/>
      <c r="P740" s="470"/>
      <c r="Q740" s="470"/>
    </row>
  </sheetData>
  <mergeCells count="34">
    <mergeCell ref="A116:I117"/>
    <mergeCell ref="O78:Q78"/>
    <mergeCell ref="O79:Q79"/>
    <mergeCell ref="K79:M79"/>
    <mergeCell ref="I307:K307"/>
    <mergeCell ref="M307:O307"/>
    <mergeCell ref="I6:K6"/>
    <mergeCell ref="M6:O6"/>
    <mergeCell ref="O7:Q7"/>
    <mergeCell ref="K7:M7"/>
    <mergeCell ref="K78:M78"/>
    <mergeCell ref="A61:I64"/>
    <mergeCell ref="K61:Q64"/>
    <mergeCell ref="I75:K75"/>
    <mergeCell ref="M75:O75"/>
    <mergeCell ref="K66:N66"/>
    <mergeCell ref="A66:D66"/>
    <mergeCell ref="B408:N408"/>
    <mergeCell ref="B734:Q735"/>
    <mergeCell ref="B739:Q740"/>
    <mergeCell ref="B671:Q672"/>
    <mergeCell ref="B691:I691"/>
    <mergeCell ref="B677:Q678"/>
    <mergeCell ref="B716:Q718"/>
    <mergeCell ref="B405:Q406"/>
    <mergeCell ref="B390:Q391"/>
    <mergeCell ref="O309:Q309"/>
    <mergeCell ref="O310:Q310"/>
    <mergeCell ref="K309:M309"/>
    <mergeCell ref="K310:M310"/>
    <mergeCell ref="B398:Q400"/>
    <mergeCell ref="B393:O393"/>
    <mergeCell ref="B387:Q388"/>
    <mergeCell ref="A330:G330"/>
  </mergeCells>
  <pageMargins left="0.5" right="0.5" top="0.75" bottom="0.5" header="0.5" footer="0.5"/>
  <pageSetup paperSize="9" scale="78" fitToHeight="11" orientation="portrait" r:id="rId1"/>
  <headerFooter alignWithMargins="0">
    <oddHeader>&amp;RPage &amp;P</oddHeader>
  </headerFooter>
  <rowBreaks count="2" manualBreakCount="2">
    <brk id="71" max="16" man="1"/>
    <brk id="661" max="16" man="1"/>
  </rowBreaks>
  <ignoredErrors>
    <ignoredError sqref="J58" formula="1"/>
  </ignoredErrors>
</worksheet>
</file>

<file path=xl/worksheets/sheet2.xml><?xml version="1.0" encoding="utf-8"?>
<worksheet xmlns="http://schemas.openxmlformats.org/spreadsheetml/2006/main" xmlns:r="http://schemas.openxmlformats.org/officeDocument/2006/relationships">
  <sheetPr>
    <tabColor rgb="FF0070C0"/>
  </sheetPr>
  <dimension ref="A1:AA89"/>
  <sheetViews>
    <sheetView showGridLines="0" view="pageBreakPreview" topLeftCell="A31" zoomScale="85" zoomScaleSheetLayoutView="100" workbookViewId="0">
      <selection activeCell="A81" sqref="A81"/>
    </sheetView>
  </sheetViews>
  <sheetFormatPr defaultRowHeight="12.75"/>
  <cols>
    <col min="1" max="2" width="9.140625" style="239"/>
    <col min="3" max="3" width="7.85546875" style="239" customWidth="1"/>
    <col min="4" max="4" width="3.140625" style="239" customWidth="1"/>
    <col min="5" max="5" width="10.85546875" style="239" bestFit="1" customWidth="1"/>
    <col min="6" max="6" width="6.7109375" style="239" customWidth="1"/>
    <col min="7" max="7" width="11.85546875" style="239" bestFit="1" customWidth="1"/>
    <col min="8" max="8" width="13.42578125" style="239" hidden="1" customWidth="1"/>
    <col min="9" max="14" width="13" style="239" customWidth="1"/>
    <col min="15" max="15" width="11.5703125" style="239" hidden="1" customWidth="1"/>
    <col min="16" max="16" width="11.28515625" style="239" hidden="1" customWidth="1"/>
    <col min="17" max="17" width="9" style="239" hidden="1" customWidth="1"/>
    <col min="18" max="18" width="8" style="239" hidden="1" customWidth="1"/>
    <col min="19" max="20" width="11.5703125" style="239" hidden="1" customWidth="1"/>
    <col min="21" max="21" width="1.7109375" style="239" hidden="1" customWidth="1"/>
    <col min="22" max="22" width="10.85546875" style="239" hidden="1" customWidth="1"/>
    <col min="23" max="27" width="0" style="239" hidden="1" customWidth="1"/>
    <col min="28" max="258" width="9.140625" style="239"/>
    <col min="259" max="259" width="7.85546875" style="239" customWidth="1"/>
    <col min="260" max="260" width="3.140625" style="239" customWidth="1"/>
    <col min="261" max="261" width="10.85546875" style="239" bestFit="1" customWidth="1"/>
    <col min="262" max="262" width="6.7109375" style="239" customWidth="1"/>
    <col min="263" max="263" width="11.85546875" style="239" bestFit="1" customWidth="1"/>
    <col min="264" max="270" width="13.140625" style="239" customWidth="1"/>
    <col min="271" max="271" width="14.42578125" style="239" customWidth="1"/>
    <col min="272" max="277" width="0" style="239" hidden="1" customWidth="1"/>
    <col min="278" max="278" width="10.85546875" style="239" bestFit="1" customWidth="1"/>
    <col min="279" max="514" width="9.140625" style="239"/>
    <col min="515" max="515" width="7.85546875" style="239" customWidth="1"/>
    <col min="516" max="516" width="3.140625" style="239" customWidth="1"/>
    <col min="517" max="517" width="10.85546875" style="239" bestFit="1" customWidth="1"/>
    <col min="518" max="518" width="6.7109375" style="239" customWidth="1"/>
    <col min="519" max="519" width="11.85546875" style="239" bestFit="1" customWidth="1"/>
    <col min="520" max="526" width="13.140625" style="239" customWidth="1"/>
    <col min="527" max="527" width="14.42578125" style="239" customWidth="1"/>
    <col min="528" max="533" width="0" style="239" hidden="1" customWidth="1"/>
    <col min="534" max="534" width="10.85546875" style="239" bestFit="1" customWidth="1"/>
    <col min="535" max="770" width="9.140625" style="239"/>
    <col min="771" max="771" width="7.85546875" style="239" customWidth="1"/>
    <col min="772" max="772" width="3.140625" style="239" customWidth="1"/>
    <col min="773" max="773" width="10.85546875" style="239" bestFit="1" customWidth="1"/>
    <col min="774" max="774" width="6.7109375" style="239" customWidth="1"/>
    <col min="775" max="775" width="11.85546875" style="239" bestFit="1" customWidth="1"/>
    <col min="776" max="782" width="13.140625" style="239" customWidth="1"/>
    <col min="783" max="783" width="14.42578125" style="239" customWidth="1"/>
    <col min="784" max="789" width="0" style="239" hidden="1" customWidth="1"/>
    <col min="790" max="790" width="10.85546875" style="239" bestFit="1" customWidth="1"/>
    <col min="791" max="1026" width="9.140625" style="239"/>
    <col min="1027" max="1027" width="7.85546875" style="239" customWidth="1"/>
    <col min="1028" max="1028" width="3.140625" style="239" customWidth="1"/>
    <col min="1029" max="1029" width="10.85546875" style="239" bestFit="1" customWidth="1"/>
    <col min="1030" max="1030" width="6.7109375" style="239" customWidth="1"/>
    <col min="1031" max="1031" width="11.85546875" style="239" bestFit="1" customWidth="1"/>
    <col min="1032" max="1038" width="13.140625" style="239" customWidth="1"/>
    <col min="1039" max="1039" width="14.42578125" style="239" customWidth="1"/>
    <col min="1040" max="1045" width="0" style="239" hidden="1" customWidth="1"/>
    <col min="1046" max="1046" width="10.85546875" style="239" bestFit="1" customWidth="1"/>
    <col min="1047" max="1282" width="9.140625" style="239"/>
    <col min="1283" max="1283" width="7.85546875" style="239" customWidth="1"/>
    <col min="1284" max="1284" width="3.140625" style="239" customWidth="1"/>
    <col min="1285" max="1285" width="10.85546875" style="239" bestFit="1" customWidth="1"/>
    <col min="1286" max="1286" width="6.7109375" style="239" customWidth="1"/>
    <col min="1287" max="1287" width="11.85546875" style="239" bestFit="1" customWidth="1"/>
    <col min="1288" max="1294" width="13.140625" style="239" customWidth="1"/>
    <col min="1295" max="1295" width="14.42578125" style="239" customWidth="1"/>
    <col min="1296" max="1301" width="0" style="239" hidden="1" customWidth="1"/>
    <col min="1302" max="1302" width="10.85546875" style="239" bestFit="1" customWidth="1"/>
    <col min="1303" max="1538" width="9.140625" style="239"/>
    <col min="1539" max="1539" width="7.85546875" style="239" customWidth="1"/>
    <col min="1540" max="1540" width="3.140625" style="239" customWidth="1"/>
    <col min="1541" max="1541" width="10.85546875" style="239" bestFit="1" customWidth="1"/>
    <col min="1542" max="1542" width="6.7109375" style="239" customWidth="1"/>
    <col min="1543" max="1543" width="11.85546875" style="239" bestFit="1" customWidth="1"/>
    <col min="1544" max="1550" width="13.140625" style="239" customWidth="1"/>
    <col min="1551" max="1551" width="14.42578125" style="239" customWidth="1"/>
    <col min="1552" max="1557" width="0" style="239" hidden="1" customWidth="1"/>
    <col min="1558" max="1558" width="10.85546875" style="239" bestFit="1" customWidth="1"/>
    <col min="1559" max="1794" width="9.140625" style="239"/>
    <col min="1795" max="1795" width="7.85546875" style="239" customWidth="1"/>
    <col min="1796" max="1796" width="3.140625" style="239" customWidth="1"/>
    <col min="1797" max="1797" width="10.85546875" style="239" bestFit="1" customWidth="1"/>
    <col min="1798" max="1798" width="6.7109375" style="239" customWidth="1"/>
    <col min="1799" max="1799" width="11.85546875" style="239" bestFit="1" customWidth="1"/>
    <col min="1800" max="1806" width="13.140625" style="239" customWidth="1"/>
    <col min="1807" max="1807" width="14.42578125" style="239" customWidth="1"/>
    <col min="1808" max="1813" width="0" style="239" hidden="1" customWidth="1"/>
    <col min="1814" max="1814" width="10.85546875" style="239" bestFit="1" customWidth="1"/>
    <col min="1815" max="2050" width="9.140625" style="239"/>
    <col min="2051" max="2051" width="7.85546875" style="239" customWidth="1"/>
    <col min="2052" max="2052" width="3.140625" style="239" customWidth="1"/>
    <col min="2053" max="2053" width="10.85546875" style="239" bestFit="1" customWidth="1"/>
    <col min="2054" max="2054" width="6.7109375" style="239" customWidth="1"/>
    <col min="2055" max="2055" width="11.85546875" style="239" bestFit="1" customWidth="1"/>
    <col min="2056" max="2062" width="13.140625" style="239" customWidth="1"/>
    <col min="2063" max="2063" width="14.42578125" style="239" customWidth="1"/>
    <col min="2064" max="2069" width="0" style="239" hidden="1" customWidth="1"/>
    <col min="2070" max="2070" width="10.85546875" style="239" bestFit="1" customWidth="1"/>
    <col min="2071" max="2306" width="9.140625" style="239"/>
    <col min="2307" max="2307" width="7.85546875" style="239" customWidth="1"/>
    <col min="2308" max="2308" width="3.140625" style="239" customWidth="1"/>
    <col min="2309" max="2309" width="10.85546875" style="239" bestFit="1" customWidth="1"/>
    <col min="2310" max="2310" width="6.7109375" style="239" customWidth="1"/>
    <col min="2311" max="2311" width="11.85546875" style="239" bestFit="1" customWidth="1"/>
    <col min="2312" max="2318" width="13.140625" style="239" customWidth="1"/>
    <col min="2319" max="2319" width="14.42578125" style="239" customWidth="1"/>
    <col min="2320" max="2325" width="0" style="239" hidden="1" customWidth="1"/>
    <col min="2326" max="2326" width="10.85546875" style="239" bestFit="1" customWidth="1"/>
    <col min="2327" max="2562" width="9.140625" style="239"/>
    <col min="2563" max="2563" width="7.85546875" style="239" customWidth="1"/>
    <col min="2564" max="2564" width="3.140625" style="239" customWidth="1"/>
    <col min="2565" max="2565" width="10.85546875" style="239" bestFit="1" customWidth="1"/>
    <col min="2566" max="2566" width="6.7109375" style="239" customWidth="1"/>
    <col min="2567" max="2567" width="11.85546875" style="239" bestFit="1" customWidth="1"/>
    <col min="2568" max="2574" width="13.140625" style="239" customWidth="1"/>
    <col min="2575" max="2575" width="14.42578125" style="239" customWidth="1"/>
    <col min="2576" max="2581" width="0" style="239" hidden="1" customWidth="1"/>
    <col min="2582" max="2582" width="10.85546875" style="239" bestFit="1" customWidth="1"/>
    <col min="2583" max="2818" width="9.140625" style="239"/>
    <col min="2819" max="2819" width="7.85546875" style="239" customWidth="1"/>
    <col min="2820" max="2820" width="3.140625" style="239" customWidth="1"/>
    <col min="2821" max="2821" width="10.85546875" style="239" bestFit="1" customWidth="1"/>
    <col min="2822" max="2822" width="6.7109375" style="239" customWidth="1"/>
    <col min="2823" max="2823" width="11.85546875" style="239" bestFit="1" customWidth="1"/>
    <col min="2824" max="2830" width="13.140625" style="239" customWidth="1"/>
    <col min="2831" max="2831" width="14.42578125" style="239" customWidth="1"/>
    <col min="2832" max="2837" width="0" style="239" hidden="1" customWidth="1"/>
    <col min="2838" max="2838" width="10.85546875" style="239" bestFit="1" customWidth="1"/>
    <col min="2839" max="3074" width="9.140625" style="239"/>
    <col min="3075" max="3075" width="7.85546875" style="239" customWidth="1"/>
    <col min="3076" max="3076" width="3.140625" style="239" customWidth="1"/>
    <col min="3077" max="3077" width="10.85546875" style="239" bestFit="1" customWidth="1"/>
    <col min="3078" max="3078" width="6.7109375" style="239" customWidth="1"/>
    <col min="3079" max="3079" width="11.85546875" style="239" bestFit="1" customWidth="1"/>
    <col min="3080" max="3086" width="13.140625" style="239" customWidth="1"/>
    <col min="3087" max="3087" width="14.42578125" style="239" customWidth="1"/>
    <col min="3088" max="3093" width="0" style="239" hidden="1" customWidth="1"/>
    <col min="3094" max="3094" width="10.85546875" style="239" bestFit="1" customWidth="1"/>
    <col min="3095" max="3330" width="9.140625" style="239"/>
    <col min="3331" max="3331" width="7.85546875" style="239" customWidth="1"/>
    <col min="3332" max="3332" width="3.140625" style="239" customWidth="1"/>
    <col min="3333" max="3333" width="10.85546875" style="239" bestFit="1" customWidth="1"/>
    <col min="3334" max="3334" width="6.7109375" style="239" customWidth="1"/>
    <col min="3335" max="3335" width="11.85546875" style="239" bestFit="1" customWidth="1"/>
    <col min="3336" max="3342" width="13.140625" style="239" customWidth="1"/>
    <col min="3343" max="3343" width="14.42578125" style="239" customWidth="1"/>
    <col min="3344" max="3349" width="0" style="239" hidden="1" customWidth="1"/>
    <col min="3350" max="3350" width="10.85546875" style="239" bestFit="1" customWidth="1"/>
    <col min="3351" max="3586" width="9.140625" style="239"/>
    <col min="3587" max="3587" width="7.85546875" style="239" customWidth="1"/>
    <col min="3588" max="3588" width="3.140625" style="239" customWidth="1"/>
    <col min="3589" max="3589" width="10.85546875" style="239" bestFit="1" customWidth="1"/>
    <col min="3590" max="3590" width="6.7109375" style="239" customWidth="1"/>
    <col min="3591" max="3591" width="11.85546875" style="239" bestFit="1" customWidth="1"/>
    <col min="3592" max="3598" width="13.140625" style="239" customWidth="1"/>
    <col min="3599" max="3599" width="14.42578125" style="239" customWidth="1"/>
    <col min="3600" max="3605" width="0" style="239" hidden="1" customWidth="1"/>
    <col min="3606" max="3606" width="10.85546875" style="239" bestFit="1" customWidth="1"/>
    <col min="3607" max="3842" width="9.140625" style="239"/>
    <col min="3843" max="3843" width="7.85546875" style="239" customWidth="1"/>
    <col min="3844" max="3844" width="3.140625" style="239" customWidth="1"/>
    <col min="3845" max="3845" width="10.85546875" style="239" bestFit="1" customWidth="1"/>
    <col min="3846" max="3846" width="6.7109375" style="239" customWidth="1"/>
    <col min="3847" max="3847" width="11.85546875" style="239" bestFit="1" customWidth="1"/>
    <col min="3848" max="3854" width="13.140625" style="239" customWidth="1"/>
    <col min="3855" max="3855" width="14.42578125" style="239" customWidth="1"/>
    <col min="3856" max="3861" width="0" style="239" hidden="1" customWidth="1"/>
    <col min="3862" max="3862" width="10.85546875" style="239" bestFit="1" customWidth="1"/>
    <col min="3863" max="4098" width="9.140625" style="239"/>
    <col min="4099" max="4099" width="7.85546875" style="239" customWidth="1"/>
    <col min="4100" max="4100" width="3.140625" style="239" customWidth="1"/>
    <col min="4101" max="4101" width="10.85546875" style="239" bestFit="1" customWidth="1"/>
    <col min="4102" max="4102" width="6.7109375" style="239" customWidth="1"/>
    <col min="4103" max="4103" width="11.85546875" style="239" bestFit="1" customWidth="1"/>
    <col min="4104" max="4110" width="13.140625" style="239" customWidth="1"/>
    <col min="4111" max="4111" width="14.42578125" style="239" customWidth="1"/>
    <col min="4112" max="4117" width="0" style="239" hidden="1" customWidth="1"/>
    <col min="4118" max="4118" width="10.85546875" style="239" bestFit="1" customWidth="1"/>
    <col min="4119" max="4354" width="9.140625" style="239"/>
    <col min="4355" max="4355" width="7.85546875" style="239" customWidth="1"/>
    <col min="4356" max="4356" width="3.140625" style="239" customWidth="1"/>
    <col min="4357" max="4357" width="10.85546875" style="239" bestFit="1" customWidth="1"/>
    <col min="4358" max="4358" width="6.7109375" style="239" customWidth="1"/>
    <col min="4359" max="4359" width="11.85546875" style="239" bestFit="1" customWidth="1"/>
    <col min="4360" max="4366" width="13.140625" style="239" customWidth="1"/>
    <col min="4367" max="4367" width="14.42578125" style="239" customWidth="1"/>
    <col min="4368" max="4373" width="0" style="239" hidden="1" customWidth="1"/>
    <col min="4374" max="4374" width="10.85546875" style="239" bestFit="1" customWidth="1"/>
    <col min="4375" max="4610" width="9.140625" style="239"/>
    <col min="4611" max="4611" width="7.85546875" style="239" customWidth="1"/>
    <col min="4612" max="4612" width="3.140625" style="239" customWidth="1"/>
    <col min="4613" max="4613" width="10.85546875" style="239" bestFit="1" customWidth="1"/>
    <col min="4614" max="4614" width="6.7109375" style="239" customWidth="1"/>
    <col min="4615" max="4615" width="11.85546875" style="239" bestFit="1" customWidth="1"/>
    <col min="4616" max="4622" width="13.140625" style="239" customWidth="1"/>
    <col min="4623" max="4623" width="14.42578125" style="239" customWidth="1"/>
    <col min="4624" max="4629" width="0" style="239" hidden="1" customWidth="1"/>
    <col min="4630" max="4630" width="10.85546875" style="239" bestFit="1" customWidth="1"/>
    <col min="4631" max="4866" width="9.140625" style="239"/>
    <col min="4867" max="4867" width="7.85546875" style="239" customWidth="1"/>
    <col min="4868" max="4868" width="3.140625" style="239" customWidth="1"/>
    <col min="4869" max="4869" width="10.85546875" style="239" bestFit="1" customWidth="1"/>
    <col min="4870" max="4870" width="6.7109375" style="239" customWidth="1"/>
    <col min="4871" max="4871" width="11.85546875" style="239" bestFit="1" customWidth="1"/>
    <col min="4872" max="4878" width="13.140625" style="239" customWidth="1"/>
    <col min="4879" max="4879" width="14.42578125" style="239" customWidth="1"/>
    <col min="4880" max="4885" width="0" style="239" hidden="1" customWidth="1"/>
    <col min="4886" max="4886" width="10.85546875" style="239" bestFit="1" customWidth="1"/>
    <col min="4887" max="5122" width="9.140625" style="239"/>
    <col min="5123" max="5123" width="7.85546875" style="239" customWidth="1"/>
    <col min="5124" max="5124" width="3.140625" style="239" customWidth="1"/>
    <col min="5125" max="5125" width="10.85546875" style="239" bestFit="1" customWidth="1"/>
    <col min="5126" max="5126" width="6.7109375" style="239" customWidth="1"/>
    <col min="5127" max="5127" width="11.85546875" style="239" bestFit="1" customWidth="1"/>
    <col min="5128" max="5134" width="13.140625" style="239" customWidth="1"/>
    <col min="5135" max="5135" width="14.42578125" style="239" customWidth="1"/>
    <col min="5136" max="5141" width="0" style="239" hidden="1" customWidth="1"/>
    <col min="5142" max="5142" width="10.85546875" style="239" bestFit="1" customWidth="1"/>
    <col min="5143" max="5378" width="9.140625" style="239"/>
    <col min="5379" max="5379" width="7.85546875" style="239" customWidth="1"/>
    <col min="5380" max="5380" width="3.140625" style="239" customWidth="1"/>
    <col min="5381" max="5381" width="10.85546875" style="239" bestFit="1" customWidth="1"/>
    <col min="5382" max="5382" width="6.7109375" style="239" customWidth="1"/>
    <col min="5383" max="5383" width="11.85546875" style="239" bestFit="1" customWidth="1"/>
    <col min="5384" max="5390" width="13.140625" style="239" customWidth="1"/>
    <col min="5391" max="5391" width="14.42578125" style="239" customWidth="1"/>
    <col min="5392" max="5397" width="0" style="239" hidden="1" customWidth="1"/>
    <col min="5398" max="5398" width="10.85546875" style="239" bestFit="1" customWidth="1"/>
    <col min="5399" max="5634" width="9.140625" style="239"/>
    <col min="5635" max="5635" width="7.85546875" style="239" customWidth="1"/>
    <col min="5636" max="5636" width="3.140625" style="239" customWidth="1"/>
    <col min="5637" max="5637" width="10.85546875" style="239" bestFit="1" customWidth="1"/>
    <col min="5638" max="5638" width="6.7109375" style="239" customWidth="1"/>
    <col min="5639" max="5639" width="11.85546875" style="239" bestFit="1" customWidth="1"/>
    <col min="5640" max="5646" width="13.140625" style="239" customWidth="1"/>
    <col min="5647" max="5647" width="14.42578125" style="239" customWidth="1"/>
    <col min="5648" max="5653" width="0" style="239" hidden="1" customWidth="1"/>
    <col min="5654" max="5654" width="10.85546875" style="239" bestFit="1" customWidth="1"/>
    <col min="5655" max="5890" width="9.140625" style="239"/>
    <col min="5891" max="5891" width="7.85546875" style="239" customWidth="1"/>
    <col min="5892" max="5892" width="3.140625" style="239" customWidth="1"/>
    <col min="5893" max="5893" width="10.85546875" style="239" bestFit="1" customWidth="1"/>
    <col min="5894" max="5894" width="6.7109375" style="239" customWidth="1"/>
    <col min="5895" max="5895" width="11.85546875" style="239" bestFit="1" customWidth="1"/>
    <col min="5896" max="5902" width="13.140625" style="239" customWidth="1"/>
    <col min="5903" max="5903" width="14.42578125" style="239" customWidth="1"/>
    <col min="5904" max="5909" width="0" style="239" hidden="1" customWidth="1"/>
    <col min="5910" max="5910" width="10.85546875" style="239" bestFit="1" customWidth="1"/>
    <col min="5911" max="6146" width="9.140625" style="239"/>
    <col min="6147" max="6147" width="7.85546875" style="239" customWidth="1"/>
    <col min="6148" max="6148" width="3.140625" style="239" customWidth="1"/>
    <col min="6149" max="6149" width="10.85546875" style="239" bestFit="1" customWidth="1"/>
    <col min="6150" max="6150" width="6.7109375" style="239" customWidth="1"/>
    <col min="6151" max="6151" width="11.85546875" style="239" bestFit="1" customWidth="1"/>
    <col min="6152" max="6158" width="13.140625" style="239" customWidth="1"/>
    <col min="6159" max="6159" width="14.42578125" style="239" customWidth="1"/>
    <col min="6160" max="6165" width="0" style="239" hidden="1" customWidth="1"/>
    <col min="6166" max="6166" width="10.85546875" style="239" bestFit="1" customWidth="1"/>
    <col min="6167" max="6402" width="9.140625" style="239"/>
    <col min="6403" max="6403" width="7.85546875" style="239" customWidth="1"/>
    <col min="6404" max="6404" width="3.140625" style="239" customWidth="1"/>
    <col min="6405" max="6405" width="10.85546875" style="239" bestFit="1" customWidth="1"/>
    <col min="6406" max="6406" width="6.7109375" style="239" customWidth="1"/>
    <col min="6407" max="6407" width="11.85546875" style="239" bestFit="1" customWidth="1"/>
    <col min="6408" max="6414" width="13.140625" style="239" customWidth="1"/>
    <col min="6415" max="6415" width="14.42578125" style="239" customWidth="1"/>
    <col min="6416" max="6421" width="0" style="239" hidden="1" customWidth="1"/>
    <col min="6422" max="6422" width="10.85546875" style="239" bestFit="1" customWidth="1"/>
    <col min="6423" max="6658" width="9.140625" style="239"/>
    <col min="6659" max="6659" width="7.85546875" style="239" customWidth="1"/>
    <col min="6660" max="6660" width="3.140625" style="239" customWidth="1"/>
    <col min="6661" max="6661" width="10.85546875" style="239" bestFit="1" customWidth="1"/>
    <col min="6662" max="6662" width="6.7109375" style="239" customWidth="1"/>
    <col min="6663" max="6663" width="11.85546875" style="239" bestFit="1" customWidth="1"/>
    <col min="6664" max="6670" width="13.140625" style="239" customWidth="1"/>
    <col min="6671" max="6671" width="14.42578125" style="239" customWidth="1"/>
    <col min="6672" max="6677" width="0" style="239" hidden="1" customWidth="1"/>
    <col min="6678" max="6678" width="10.85546875" style="239" bestFit="1" customWidth="1"/>
    <col min="6679" max="6914" width="9.140625" style="239"/>
    <col min="6915" max="6915" width="7.85546875" style="239" customWidth="1"/>
    <col min="6916" max="6916" width="3.140625" style="239" customWidth="1"/>
    <col min="6917" max="6917" width="10.85546875" style="239" bestFit="1" customWidth="1"/>
    <col min="6918" max="6918" width="6.7109375" style="239" customWidth="1"/>
    <col min="6919" max="6919" width="11.85546875" style="239" bestFit="1" customWidth="1"/>
    <col min="6920" max="6926" width="13.140625" style="239" customWidth="1"/>
    <col min="6927" max="6927" width="14.42578125" style="239" customWidth="1"/>
    <col min="6928" max="6933" width="0" style="239" hidden="1" customWidth="1"/>
    <col min="6934" max="6934" width="10.85546875" style="239" bestFit="1" customWidth="1"/>
    <col min="6935" max="7170" width="9.140625" style="239"/>
    <col min="7171" max="7171" width="7.85546875" style="239" customWidth="1"/>
    <col min="7172" max="7172" width="3.140625" style="239" customWidth="1"/>
    <col min="7173" max="7173" width="10.85546875" style="239" bestFit="1" customWidth="1"/>
    <col min="7174" max="7174" width="6.7109375" style="239" customWidth="1"/>
    <col min="7175" max="7175" width="11.85546875" style="239" bestFit="1" customWidth="1"/>
    <col min="7176" max="7182" width="13.140625" style="239" customWidth="1"/>
    <col min="7183" max="7183" width="14.42578125" style="239" customWidth="1"/>
    <col min="7184" max="7189" width="0" style="239" hidden="1" customWidth="1"/>
    <col min="7190" max="7190" width="10.85546875" style="239" bestFit="1" customWidth="1"/>
    <col min="7191" max="7426" width="9.140625" style="239"/>
    <col min="7427" max="7427" width="7.85546875" style="239" customWidth="1"/>
    <col min="7428" max="7428" width="3.140625" style="239" customWidth="1"/>
    <col min="7429" max="7429" width="10.85546875" style="239" bestFit="1" customWidth="1"/>
    <col min="7430" max="7430" width="6.7109375" style="239" customWidth="1"/>
    <col min="7431" max="7431" width="11.85546875" style="239" bestFit="1" customWidth="1"/>
    <col min="7432" max="7438" width="13.140625" style="239" customWidth="1"/>
    <col min="7439" max="7439" width="14.42578125" style="239" customWidth="1"/>
    <col min="7440" max="7445" width="0" style="239" hidden="1" customWidth="1"/>
    <col min="7446" max="7446" width="10.85546875" style="239" bestFit="1" customWidth="1"/>
    <col min="7447" max="7682" width="9.140625" style="239"/>
    <col min="7683" max="7683" width="7.85546875" style="239" customWidth="1"/>
    <col min="7684" max="7684" width="3.140625" style="239" customWidth="1"/>
    <col min="7685" max="7685" width="10.85546875" style="239" bestFit="1" customWidth="1"/>
    <col min="7686" max="7686" width="6.7109375" style="239" customWidth="1"/>
    <col min="7687" max="7687" width="11.85546875" style="239" bestFit="1" customWidth="1"/>
    <col min="7688" max="7694" width="13.140625" style="239" customWidth="1"/>
    <col min="7695" max="7695" width="14.42578125" style="239" customWidth="1"/>
    <col min="7696" max="7701" width="0" style="239" hidden="1" customWidth="1"/>
    <col min="7702" max="7702" width="10.85546875" style="239" bestFit="1" customWidth="1"/>
    <col min="7703" max="7938" width="9.140625" style="239"/>
    <col min="7939" max="7939" width="7.85546875" style="239" customWidth="1"/>
    <col min="7940" max="7940" width="3.140625" style="239" customWidth="1"/>
    <col min="7941" max="7941" width="10.85546875" style="239" bestFit="1" customWidth="1"/>
    <col min="7942" max="7942" width="6.7109375" style="239" customWidth="1"/>
    <col min="7943" max="7943" width="11.85546875" style="239" bestFit="1" customWidth="1"/>
    <col min="7944" max="7950" width="13.140625" style="239" customWidth="1"/>
    <col min="7951" max="7951" width="14.42578125" style="239" customWidth="1"/>
    <col min="7952" max="7957" width="0" style="239" hidden="1" customWidth="1"/>
    <col min="7958" max="7958" width="10.85546875" style="239" bestFit="1" customWidth="1"/>
    <col min="7959" max="8194" width="9.140625" style="239"/>
    <col min="8195" max="8195" width="7.85546875" style="239" customWidth="1"/>
    <col min="8196" max="8196" width="3.140625" style="239" customWidth="1"/>
    <col min="8197" max="8197" width="10.85546875" style="239" bestFit="1" customWidth="1"/>
    <col min="8198" max="8198" width="6.7109375" style="239" customWidth="1"/>
    <col min="8199" max="8199" width="11.85546875" style="239" bestFit="1" customWidth="1"/>
    <col min="8200" max="8206" width="13.140625" style="239" customWidth="1"/>
    <col min="8207" max="8207" width="14.42578125" style="239" customWidth="1"/>
    <col min="8208" max="8213" width="0" style="239" hidden="1" customWidth="1"/>
    <col min="8214" max="8214" width="10.85546875" style="239" bestFit="1" customWidth="1"/>
    <col min="8215" max="8450" width="9.140625" style="239"/>
    <col min="8451" max="8451" width="7.85546875" style="239" customWidth="1"/>
    <col min="8452" max="8452" width="3.140625" style="239" customWidth="1"/>
    <col min="8453" max="8453" width="10.85546875" style="239" bestFit="1" customWidth="1"/>
    <col min="8454" max="8454" width="6.7109375" style="239" customWidth="1"/>
    <col min="8455" max="8455" width="11.85546875" style="239" bestFit="1" customWidth="1"/>
    <col min="8456" max="8462" width="13.140625" style="239" customWidth="1"/>
    <col min="8463" max="8463" width="14.42578125" style="239" customWidth="1"/>
    <col min="8464" max="8469" width="0" style="239" hidden="1" customWidth="1"/>
    <col min="8470" max="8470" width="10.85546875" style="239" bestFit="1" customWidth="1"/>
    <col min="8471" max="8706" width="9.140625" style="239"/>
    <col min="8707" max="8707" width="7.85546875" style="239" customWidth="1"/>
    <col min="8708" max="8708" width="3.140625" style="239" customWidth="1"/>
    <col min="8709" max="8709" width="10.85546875" style="239" bestFit="1" customWidth="1"/>
    <col min="8710" max="8710" width="6.7109375" style="239" customWidth="1"/>
    <col min="8711" max="8711" width="11.85546875" style="239" bestFit="1" customWidth="1"/>
    <col min="8712" max="8718" width="13.140625" style="239" customWidth="1"/>
    <col min="8719" max="8719" width="14.42578125" style="239" customWidth="1"/>
    <col min="8720" max="8725" width="0" style="239" hidden="1" customWidth="1"/>
    <col min="8726" max="8726" width="10.85546875" style="239" bestFit="1" customWidth="1"/>
    <col min="8727" max="8962" width="9.140625" style="239"/>
    <col min="8963" max="8963" width="7.85546875" style="239" customWidth="1"/>
    <col min="8964" max="8964" width="3.140625" style="239" customWidth="1"/>
    <col min="8965" max="8965" width="10.85546875" style="239" bestFit="1" customWidth="1"/>
    <col min="8966" max="8966" width="6.7109375" style="239" customWidth="1"/>
    <col min="8967" max="8967" width="11.85546875" style="239" bestFit="1" customWidth="1"/>
    <col min="8968" max="8974" width="13.140625" style="239" customWidth="1"/>
    <col min="8975" max="8975" width="14.42578125" style="239" customWidth="1"/>
    <col min="8976" max="8981" width="0" style="239" hidden="1" customWidth="1"/>
    <col min="8982" max="8982" width="10.85546875" style="239" bestFit="1" customWidth="1"/>
    <col min="8983" max="9218" width="9.140625" style="239"/>
    <col min="9219" max="9219" width="7.85546875" style="239" customWidth="1"/>
    <col min="9220" max="9220" width="3.140625" style="239" customWidth="1"/>
    <col min="9221" max="9221" width="10.85546875" style="239" bestFit="1" customWidth="1"/>
    <col min="9222" max="9222" width="6.7109375" style="239" customWidth="1"/>
    <col min="9223" max="9223" width="11.85546875" style="239" bestFit="1" customWidth="1"/>
    <col min="9224" max="9230" width="13.140625" style="239" customWidth="1"/>
    <col min="9231" max="9231" width="14.42578125" style="239" customWidth="1"/>
    <col min="9232" max="9237" width="0" style="239" hidden="1" customWidth="1"/>
    <col min="9238" max="9238" width="10.85546875" style="239" bestFit="1" customWidth="1"/>
    <col min="9239" max="9474" width="9.140625" style="239"/>
    <col min="9475" max="9475" width="7.85546875" style="239" customWidth="1"/>
    <col min="9476" max="9476" width="3.140625" style="239" customWidth="1"/>
    <col min="9477" max="9477" width="10.85546875" style="239" bestFit="1" customWidth="1"/>
    <col min="9478" max="9478" width="6.7109375" style="239" customWidth="1"/>
    <col min="9479" max="9479" width="11.85546875" style="239" bestFit="1" customWidth="1"/>
    <col min="9480" max="9486" width="13.140625" style="239" customWidth="1"/>
    <col min="9487" max="9487" width="14.42578125" style="239" customWidth="1"/>
    <col min="9488" max="9493" width="0" style="239" hidden="1" customWidth="1"/>
    <col min="9494" max="9494" width="10.85546875" style="239" bestFit="1" customWidth="1"/>
    <col min="9495" max="9730" width="9.140625" style="239"/>
    <col min="9731" max="9731" width="7.85546875" style="239" customWidth="1"/>
    <col min="9732" max="9732" width="3.140625" style="239" customWidth="1"/>
    <col min="9733" max="9733" width="10.85546875" style="239" bestFit="1" customWidth="1"/>
    <col min="9734" max="9734" width="6.7109375" style="239" customWidth="1"/>
    <col min="9735" max="9735" width="11.85546875" style="239" bestFit="1" customWidth="1"/>
    <col min="9736" max="9742" width="13.140625" style="239" customWidth="1"/>
    <col min="9743" max="9743" width="14.42578125" style="239" customWidth="1"/>
    <col min="9744" max="9749" width="0" style="239" hidden="1" customWidth="1"/>
    <col min="9750" max="9750" width="10.85546875" style="239" bestFit="1" customWidth="1"/>
    <col min="9751" max="9986" width="9.140625" style="239"/>
    <col min="9987" max="9987" width="7.85546875" style="239" customWidth="1"/>
    <col min="9988" max="9988" width="3.140625" style="239" customWidth="1"/>
    <col min="9989" max="9989" width="10.85546875" style="239" bestFit="1" customWidth="1"/>
    <col min="9990" max="9990" width="6.7109375" style="239" customWidth="1"/>
    <col min="9991" max="9991" width="11.85546875" style="239" bestFit="1" customWidth="1"/>
    <col min="9992" max="9998" width="13.140625" style="239" customWidth="1"/>
    <col min="9999" max="9999" width="14.42578125" style="239" customWidth="1"/>
    <col min="10000" max="10005" width="0" style="239" hidden="1" customWidth="1"/>
    <col min="10006" max="10006" width="10.85546875" style="239" bestFit="1" customWidth="1"/>
    <col min="10007" max="10242" width="9.140625" style="239"/>
    <col min="10243" max="10243" width="7.85546875" style="239" customWidth="1"/>
    <col min="10244" max="10244" width="3.140625" style="239" customWidth="1"/>
    <col min="10245" max="10245" width="10.85546875" style="239" bestFit="1" customWidth="1"/>
    <col min="10246" max="10246" width="6.7109375" style="239" customWidth="1"/>
    <col min="10247" max="10247" width="11.85546875" style="239" bestFit="1" customWidth="1"/>
    <col min="10248" max="10254" width="13.140625" style="239" customWidth="1"/>
    <col min="10255" max="10255" width="14.42578125" style="239" customWidth="1"/>
    <col min="10256" max="10261" width="0" style="239" hidden="1" customWidth="1"/>
    <col min="10262" max="10262" width="10.85546875" style="239" bestFit="1" customWidth="1"/>
    <col min="10263" max="10498" width="9.140625" style="239"/>
    <col min="10499" max="10499" width="7.85546875" style="239" customWidth="1"/>
    <col min="10500" max="10500" width="3.140625" style="239" customWidth="1"/>
    <col min="10501" max="10501" width="10.85546875" style="239" bestFit="1" customWidth="1"/>
    <col min="10502" max="10502" width="6.7109375" style="239" customWidth="1"/>
    <col min="10503" max="10503" width="11.85546875" style="239" bestFit="1" customWidth="1"/>
    <col min="10504" max="10510" width="13.140625" style="239" customWidth="1"/>
    <col min="10511" max="10511" width="14.42578125" style="239" customWidth="1"/>
    <col min="10512" max="10517" width="0" style="239" hidden="1" customWidth="1"/>
    <col min="10518" max="10518" width="10.85546875" style="239" bestFit="1" customWidth="1"/>
    <col min="10519" max="10754" width="9.140625" style="239"/>
    <col min="10755" max="10755" width="7.85546875" style="239" customWidth="1"/>
    <col min="10756" max="10756" width="3.140625" style="239" customWidth="1"/>
    <col min="10757" max="10757" width="10.85546875" style="239" bestFit="1" customWidth="1"/>
    <col min="10758" max="10758" width="6.7109375" style="239" customWidth="1"/>
    <col min="10759" max="10759" width="11.85546875" style="239" bestFit="1" customWidth="1"/>
    <col min="10760" max="10766" width="13.140625" style="239" customWidth="1"/>
    <col min="10767" max="10767" width="14.42578125" style="239" customWidth="1"/>
    <col min="10768" max="10773" width="0" style="239" hidden="1" customWidth="1"/>
    <col min="10774" max="10774" width="10.85546875" style="239" bestFit="1" customWidth="1"/>
    <col min="10775" max="11010" width="9.140625" style="239"/>
    <col min="11011" max="11011" width="7.85546875" style="239" customWidth="1"/>
    <col min="11012" max="11012" width="3.140625" style="239" customWidth="1"/>
    <col min="11013" max="11013" width="10.85546875" style="239" bestFit="1" customWidth="1"/>
    <col min="11014" max="11014" width="6.7109375" style="239" customWidth="1"/>
    <col min="11015" max="11015" width="11.85546875" style="239" bestFit="1" customWidth="1"/>
    <col min="11016" max="11022" width="13.140625" style="239" customWidth="1"/>
    <col min="11023" max="11023" width="14.42578125" style="239" customWidth="1"/>
    <col min="11024" max="11029" width="0" style="239" hidden="1" customWidth="1"/>
    <col min="11030" max="11030" width="10.85546875" style="239" bestFit="1" customWidth="1"/>
    <col min="11031" max="11266" width="9.140625" style="239"/>
    <col min="11267" max="11267" width="7.85546875" style="239" customWidth="1"/>
    <col min="11268" max="11268" width="3.140625" style="239" customWidth="1"/>
    <col min="11269" max="11269" width="10.85546875" style="239" bestFit="1" customWidth="1"/>
    <col min="11270" max="11270" width="6.7109375" style="239" customWidth="1"/>
    <col min="11271" max="11271" width="11.85546875" style="239" bestFit="1" customWidth="1"/>
    <col min="11272" max="11278" width="13.140625" style="239" customWidth="1"/>
    <col min="11279" max="11279" width="14.42578125" style="239" customWidth="1"/>
    <col min="11280" max="11285" width="0" style="239" hidden="1" customWidth="1"/>
    <col min="11286" max="11286" width="10.85546875" style="239" bestFit="1" customWidth="1"/>
    <col min="11287" max="11522" width="9.140625" style="239"/>
    <col min="11523" max="11523" width="7.85546875" style="239" customWidth="1"/>
    <col min="11524" max="11524" width="3.140625" style="239" customWidth="1"/>
    <col min="11525" max="11525" width="10.85546875" style="239" bestFit="1" customWidth="1"/>
    <col min="11526" max="11526" width="6.7109375" style="239" customWidth="1"/>
    <col min="11527" max="11527" width="11.85546875" style="239" bestFit="1" customWidth="1"/>
    <col min="11528" max="11534" width="13.140625" style="239" customWidth="1"/>
    <col min="11535" max="11535" width="14.42578125" style="239" customWidth="1"/>
    <col min="11536" max="11541" width="0" style="239" hidden="1" customWidth="1"/>
    <col min="11542" max="11542" width="10.85546875" style="239" bestFit="1" customWidth="1"/>
    <col min="11543" max="11778" width="9.140625" style="239"/>
    <col min="11779" max="11779" width="7.85546875" style="239" customWidth="1"/>
    <col min="11780" max="11780" width="3.140625" style="239" customWidth="1"/>
    <col min="11781" max="11781" width="10.85546875" style="239" bestFit="1" customWidth="1"/>
    <col min="11782" max="11782" width="6.7109375" style="239" customWidth="1"/>
    <col min="11783" max="11783" width="11.85546875" style="239" bestFit="1" customWidth="1"/>
    <col min="11784" max="11790" width="13.140625" style="239" customWidth="1"/>
    <col min="11791" max="11791" width="14.42578125" style="239" customWidth="1"/>
    <col min="11792" max="11797" width="0" style="239" hidden="1" customWidth="1"/>
    <col min="11798" max="11798" width="10.85546875" style="239" bestFit="1" customWidth="1"/>
    <col min="11799" max="12034" width="9.140625" style="239"/>
    <col min="12035" max="12035" width="7.85546875" style="239" customWidth="1"/>
    <col min="12036" max="12036" width="3.140625" style="239" customWidth="1"/>
    <col min="12037" max="12037" width="10.85546875" style="239" bestFit="1" customWidth="1"/>
    <col min="12038" max="12038" width="6.7109375" style="239" customWidth="1"/>
    <col min="12039" max="12039" width="11.85546875" style="239" bestFit="1" customWidth="1"/>
    <col min="12040" max="12046" width="13.140625" style="239" customWidth="1"/>
    <col min="12047" max="12047" width="14.42578125" style="239" customWidth="1"/>
    <col min="12048" max="12053" width="0" style="239" hidden="1" customWidth="1"/>
    <col min="12054" max="12054" width="10.85546875" style="239" bestFit="1" customWidth="1"/>
    <col min="12055" max="12290" width="9.140625" style="239"/>
    <col min="12291" max="12291" width="7.85546875" style="239" customWidth="1"/>
    <col min="12292" max="12292" width="3.140625" style="239" customWidth="1"/>
    <col min="12293" max="12293" width="10.85546875" style="239" bestFit="1" customWidth="1"/>
    <col min="12294" max="12294" width="6.7109375" style="239" customWidth="1"/>
    <col min="12295" max="12295" width="11.85546875" style="239" bestFit="1" customWidth="1"/>
    <col min="12296" max="12302" width="13.140625" style="239" customWidth="1"/>
    <col min="12303" max="12303" width="14.42578125" style="239" customWidth="1"/>
    <col min="12304" max="12309" width="0" style="239" hidden="1" customWidth="1"/>
    <col min="12310" max="12310" width="10.85546875" style="239" bestFit="1" customWidth="1"/>
    <col min="12311" max="12546" width="9.140625" style="239"/>
    <col min="12547" max="12547" width="7.85546875" style="239" customWidth="1"/>
    <col min="12548" max="12548" width="3.140625" style="239" customWidth="1"/>
    <col min="12549" max="12549" width="10.85546875" style="239" bestFit="1" customWidth="1"/>
    <col min="12550" max="12550" width="6.7109375" style="239" customWidth="1"/>
    <col min="12551" max="12551" width="11.85546875" style="239" bestFit="1" customWidth="1"/>
    <col min="12552" max="12558" width="13.140625" style="239" customWidth="1"/>
    <col min="12559" max="12559" width="14.42578125" style="239" customWidth="1"/>
    <col min="12560" max="12565" width="0" style="239" hidden="1" customWidth="1"/>
    <col min="12566" max="12566" width="10.85546875" style="239" bestFit="1" customWidth="1"/>
    <col min="12567" max="12802" width="9.140625" style="239"/>
    <col min="12803" max="12803" width="7.85546875" style="239" customWidth="1"/>
    <col min="12804" max="12804" width="3.140625" style="239" customWidth="1"/>
    <col min="12805" max="12805" width="10.85546875" style="239" bestFit="1" customWidth="1"/>
    <col min="12806" max="12806" width="6.7109375" style="239" customWidth="1"/>
    <col min="12807" max="12807" width="11.85546875" style="239" bestFit="1" customWidth="1"/>
    <col min="12808" max="12814" width="13.140625" style="239" customWidth="1"/>
    <col min="12815" max="12815" width="14.42578125" style="239" customWidth="1"/>
    <col min="12816" max="12821" width="0" style="239" hidden="1" customWidth="1"/>
    <col min="12822" max="12822" width="10.85546875" style="239" bestFit="1" customWidth="1"/>
    <col min="12823" max="13058" width="9.140625" style="239"/>
    <col min="13059" max="13059" width="7.85546875" style="239" customWidth="1"/>
    <col min="13060" max="13060" width="3.140625" style="239" customWidth="1"/>
    <col min="13061" max="13061" width="10.85546875" style="239" bestFit="1" customWidth="1"/>
    <col min="13062" max="13062" width="6.7109375" style="239" customWidth="1"/>
    <col min="13063" max="13063" width="11.85546875" style="239" bestFit="1" customWidth="1"/>
    <col min="13064" max="13070" width="13.140625" style="239" customWidth="1"/>
    <col min="13071" max="13071" width="14.42578125" style="239" customWidth="1"/>
    <col min="13072" max="13077" width="0" style="239" hidden="1" customWidth="1"/>
    <col min="13078" max="13078" width="10.85546875" style="239" bestFit="1" customWidth="1"/>
    <col min="13079" max="13314" width="9.140625" style="239"/>
    <col min="13315" max="13315" width="7.85546875" style="239" customWidth="1"/>
    <col min="13316" max="13316" width="3.140625" style="239" customWidth="1"/>
    <col min="13317" max="13317" width="10.85546875" style="239" bestFit="1" customWidth="1"/>
    <col min="13318" max="13318" width="6.7109375" style="239" customWidth="1"/>
    <col min="13319" max="13319" width="11.85546875" style="239" bestFit="1" customWidth="1"/>
    <col min="13320" max="13326" width="13.140625" style="239" customWidth="1"/>
    <col min="13327" max="13327" width="14.42578125" style="239" customWidth="1"/>
    <col min="13328" max="13333" width="0" style="239" hidden="1" customWidth="1"/>
    <col min="13334" max="13334" width="10.85546875" style="239" bestFit="1" customWidth="1"/>
    <col min="13335" max="13570" width="9.140625" style="239"/>
    <col min="13571" max="13571" width="7.85546875" style="239" customWidth="1"/>
    <col min="13572" max="13572" width="3.140625" style="239" customWidth="1"/>
    <col min="13573" max="13573" width="10.85546875" style="239" bestFit="1" customWidth="1"/>
    <col min="13574" max="13574" width="6.7109375" style="239" customWidth="1"/>
    <col min="13575" max="13575" width="11.85546875" style="239" bestFit="1" customWidth="1"/>
    <col min="13576" max="13582" width="13.140625" style="239" customWidth="1"/>
    <col min="13583" max="13583" width="14.42578125" style="239" customWidth="1"/>
    <col min="13584" max="13589" width="0" style="239" hidden="1" customWidth="1"/>
    <col min="13590" max="13590" width="10.85546875" style="239" bestFit="1" customWidth="1"/>
    <col min="13591" max="13826" width="9.140625" style="239"/>
    <col min="13827" max="13827" width="7.85546875" style="239" customWidth="1"/>
    <col min="13828" max="13828" width="3.140625" style="239" customWidth="1"/>
    <col min="13829" max="13829" width="10.85546875" style="239" bestFit="1" customWidth="1"/>
    <col min="13830" max="13830" width="6.7109375" style="239" customWidth="1"/>
    <col min="13831" max="13831" width="11.85546875" style="239" bestFit="1" customWidth="1"/>
    <col min="13832" max="13838" width="13.140625" style="239" customWidth="1"/>
    <col min="13839" max="13839" width="14.42578125" style="239" customWidth="1"/>
    <col min="13840" max="13845" width="0" style="239" hidden="1" customWidth="1"/>
    <col min="13846" max="13846" width="10.85546875" style="239" bestFit="1" customWidth="1"/>
    <col min="13847" max="14082" width="9.140625" style="239"/>
    <col min="14083" max="14083" width="7.85546875" style="239" customWidth="1"/>
    <col min="14084" max="14084" width="3.140625" style="239" customWidth="1"/>
    <col min="14085" max="14085" width="10.85546875" style="239" bestFit="1" customWidth="1"/>
    <col min="14086" max="14086" width="6.7109375" style="239" customWidth="1"/>
    <col min="14087" max="14087" width="11.85546875" style="239" bestFit="1" customWidth="1"/>
    <col min="14088" max="14094" width="13.140625" style="239" customWidth="1"/>
    <col min="14095" max="14095" width="14.42578125" style="239" customWidth="1"/>
    <col min="14096" max="14101" width="0" style="239" hidden="1" customWidth="1"/>
    <col min="14102" max="14102" width="10.85546875" style="239" bestFit="1" customWidth="1"/>
    <col min="14103" max="14338" width="9.140625" style="239"/>
    <col min="14339" max="14339" width="7.85546875" style="239" customWidth="1"/>
    <col min="14340" max="14340" width="3.140625" style="239" customWidth="1"/>
    <col min="14341" max="14341" width="10.85546875" style="239" bestFit="1" customWidth="1"/>
    <col min="14342" max="14342" width="6.7109375" style="239" customWidth="1"/>
    <col min="14343" max="14343" width="11.85546875" style="239" bestFit="1" customWidth="1"/>
    <col min="14344" max="14350" width="13.140625" style="239" customWidth="1"/>
    <col min="14351" max="14351" width="14.42578125" style="239" customWidth="1"/>
    <col min="14352" max="14357" width="0" style="239" hidden="1" customWidth="1"/>
    <col min="14358" max="14358" width="10.85546875" style="239" bestFit="1" customWidth="1"/>
    <col min="14359" max="14594" width="9.140625" style="239"/>
    <col min="14595" max="14595" width="7.85546875" style="239" customWidth="1"/>
    <col min="14596" max="14596" width="3.140625" style="239" customWidth="1"/>
    <col min="14597" max="14597" width="10.85546875" style="239" bestFit="1" customWidth="1"/>
    <col min="14598" max="14598" width="6.7109375" style="239" customWidth="1"/>
    <col min="14599" max="14599" width="11.85546875" style="239" bestFit="1" customWidth="1"/>
    <col min="14600" max="14606" width="13.140625" style="239" customWidth="1"/>
    <col min="14607" max="14607" width="14.42578125" style="239" customWidth="1"/>
    <col min="14608" max="14613" width="0" style="239" hidden="1" customWidth="1"/>
    <col min="14614" max="14614" width="10.85546875" style="239" bestFit="1" customWidth="1"/>
    <col min="14615" max="14850" width="9.140625" style="239"/>
    <col min="14851" max="14851" width="7.85546875" style="239" customWidth="1"/>
    <col min="14852" max="14852" width="3.140625" style="239" customWidth="1"/>
    <col min="14853" max="14853" width="10.85546875" style="239" bestFit="1" customWidth="1"/>
    <col min="14854" max="14854" width="6.7109375" style="239" customWidth="1"/>
    <col min="14855" max="14855" width="11.85546875" style="239" bestFit="1" customWidth="1"/>
    <col min="14856" max="14862" width="13.140625" style="239" customWidth="1"/>
    <col min="14863" max="14863" width="14.42578125" style="239" customWidth="1"/>
    <col min="14864" max="14869" width="0" style="239" hidden="1" customWidth="1"/>
    <col min="14870" max="14870" width="10.85546875" style="239" bestFit="1" customWidth="1"/>
    <col min="14871" max="15106" width="9.140625" style="239"/>
    <col min="15107" max="15107" width="7.85546875" style="239" customWidth="1"/>
    <col min="15108" max="15108" width="3.140625" style="239" customWidth="1"/>
    <col min="15109" max="15109" width="10.85546875" style="239" bestFit="1" customWidth="1"/>
    <col min="15110" max="15110" width="6.7109375" style="239" customWidth="1"/>
    <col min="15111" max="15111" width="11.85546875" style="239" bestFit="1" customWidth="1"/>
    <col min="15112" max="15118" width="13.140625" style="239" customWidth="1"/>
    <col min="15119" max="15119" width="14.42578125" style="239" customWidth="1"/>
    <col min="15120" max="15125" width="0" style="239" hidden="1" customWidth="1"/>
    <col min="15126" max="15126" width="10.85546875" style="239" bestFit="1" customWidth="1"/>
    <col min="15127" max="15362" width="9.140625" style="239"/>
    <col min="15363" max="15363" width="7.85546875" style="239" customWidth="1"/>
    <col min="15364" max="15364" width="3.140625" style="239" customWidth="1"/>
    <col min="15365" max="15365" width="10.85546875" style="239" bestFit="1" customWidth="1"/>
    <col min="15366" max="15366" width="6.7109375" style="239" customWidth="1"/>
    <col min="15367" max="15367" width="11.85546875" style="239" bestFit="1" customWidth="1"/>
    <col min="15368" max="15374" width="13.140625" style="239" customWidth="1"/>
    <col min="15375" max="15375" width="14.42578125" style="239" customWidth="1"/>
    <col min="15376" max="15381" width="0" style="239" hidden="1" customWidth="1"/>
    <col min="15382" max="15382" width="10.85546875" style="239" bestFit="1" customWidth="1"/>
    <col min="15383" max="15618" width="9.140625" style="239"/>
    <col min="15619" max="15619" width="7.85546875" style="239" customWidth="1"/>
    <col min="15620" max="15620" width="3.140625" style="239" customWidth="1"/>
    <col min="15621" max="15621" width="10.85546875" style="239" bestFit="1" customWidth="1"/>
    <col min="15622" max="15622" width="6.7109375" style="239" customWidth="1"/>
    <col min="15623" max="15623" width="11.85546875" style="239" bestFit="1" customWidth="1"/>
    <col min="15624" max="15630" width="13.140625" style="239" customWidth="1"/>
    <col min="15631" max="15631" width="14.42578125" style="239" customWidth="1"/>
    <col min="15632" max="15637" width="0" style="239" hidden="1" customWidth="1"/>
    <col min="15638" max="15638" width="10.85546875" style="239" bestFit="1" customWidth="1"/>
    <col min="15639" max="15874" width="9.140625" style="239"/>
    <col min="15875" max="15875" width="7.85546875" style="239" customWidth="1"/>
    <col min="15876" max="15876" width="3.140625" style="239" customWidth="1"/>
    <col min="15877" max="15877" width="10.85546875" style="239" bestFit="1" customWidth="1"/>
    <col min="15878" max="15878" width="6.7109375" style="239" customWidth="1"/>
    <col min="15879" max="15879" width="11.85546875" style="239" bestFit="1" customWidth="1"/>
    <col min="15880" max="15886" width="13.140625" style="239" customWidth="1"/>
    <col min="15887" max="15887" width="14.42578125" style="239" customWidth="1"/>
    <col min="15888" max="15893" width="0" style="239" hidden="1" customWidth="1"/>
    <col min="15894" max="15894" width="10.85546875" style="239" bestFit="1" customWidth="1"/>
    <col min="15895" max="16130" width="9.140625" style="239"/>
    <col min="16131" max="16131" width="7.85546875" style="239" customWidth="1"/>
    <col min="16132" max="16132" width="3.140625" style="239" customWidth="1"/>
    <col min="16133" max="16133" width="10.85546875" style="239" bestFit="1" customWidth="1"/>
    <col min="16134" max="16134" width="6.7109375" style="239" customWidth="1"/>
    <col min="16135" max="16135" width="11.85546875" style="239" bestFit="1" customWidth="1"/>
    <col min="16136" max="16142" width="13.140625" style="239" customWidth="1"/>
    <col min="16143" max="16143" width="14.42578125" style="239" customWidth="1"/>
    <col min="16144" max="16149" width="0" style="239" hidden="1" customWidth="1"/>
    <col min="16150" max="16150" width="10.85546875" style="239" bestFit="1" customWidth="1"/>
    <col min="16151" max="16384" width="9.140625" style="239"/>
  </cols>
  <sheetData>
    <row r="1" spans="1:27" s="249" customFormat="1" ht="18.75">
      <c r="A1" s="293" t="s">
        <v>45</v>
      </c>
      <c r="B1" s="292"/>
      <c r="C1" s="292"/>
      <c r="D1" s="292"/>
      <c r="E1" s="250"/>
      <c r="F1" s="250"/>
      <c r="G1" s="250"/>
      <c r="H1" s="250"/>
      <c r="I1" s="250"/>
      <c r="J1" s="250"/>
      <c r="K1" s="250"/>
      <c r="L1" s="291"/>
      <c r="M1" s="299"/>
      <c r="N1" s="457" t="s">
        <v>251</v>
      </c>
      <c r="O1" s="299"/>
      <c r="P1" s="250"/>
    </row>
    <row r="2" spans="1:27" s="249" customFormat="1" ht="15.75">
      <c r="A2" s="300"/>
      <c r="B2" s="292"/>
      <c r="C2" s="292"/>
      <c r="D2" s="292"/>
      <c r="E2" s="250"/>
      <c r="F2" s="250"/>
      <c r="G2" s="250"/>
      <c r="H2" s="250"/>
      <c r="I2" s="250"/>
      <c r="J2" s="250"/>
      <c r="K2" s="250"/>
      <c r="L2" s="291"/>
      <c r="M2" s="299"/>
      <c r="N2" s="250"/>
      <c r="O2" s="299"/>
      <c r="P2" s="250"/>
    </row>
    <row r="3" spans="1:27" s="249" customFormat="1" ht="15.75">
      <c r="A3" s="286" t="s">
        <v>169</v>
      </c>
      <c r="B3" s="268"/>
      <c r="C3" s="268"/>
      <c r="D3" s="268"/>
      <c r="E3" s="280"/>
      <c r="F3" s="280"/>
      <c r="G3" s="280"/>
      <c r="H3" s="280"/>
      <c r="I3" s="280"/>
      <c r="J3" s="280"/>
      <c r="K3" s="280"/>
      <c r="L3" s="282"/>
      <c r="M3" s="163"/>
      <c r="N3" s="280"/>
      <c r="O3" s="163"/>
      <c r="P3" s="250"/>
    </row>
    <row r="4" spans="1:27" s="249" customFormat="1">
      <c r="A4" s="283"/>
      <c r="B4" s="268"/>
      <c r="C4" s="268"/>
      <c r="D4" s="268"/>
      <c r="E4" s="280"/>
      <c r="F4" s="280"/>
      <c r="G4" s="280"/>
      <c r="H4" s="280"/>
      <c r="I4" s="280"/>
      <c r="J4" s="280"/>
      <c r="K4" s="280"/>
      <c r="L4" s="282"/>
      <c r="N4" s="280"/>
      <c r="O4" s="163"/>
      <c r="P4" s="250"/>
    </row>
    <row r="5" spans="1:27" s="249" customFormat="1">
      <c r="A5" s="283"/>
      <c r="B5" s="268"/>
      <c r="C5" s="268"/>
      <c r="D5" s="268"/>
      <c r="E5" s="280"/>
      <c r="F5" s="280"/>
      <c r="G5" s="280"/>
      <c r="H5" s="280"/>
      <c r="I5" s="280"/>
      <c r="J5" s="280"/>
      <c r="K5" s="280"/>
      <c r="L5" s="282"/>
      <c r="M5" s="163"/>
      <c r="N5" s="280"/>
      <c r="O5" s="163"/>
      <c r="P5" s="250"/>
    </row>
    <row r="6" spans="1:27" s="249" customFormat="1">
      <c r="A6" s="279" t="s">
        <v>168</v>
      </c>
      <c r="B6" s="268"/>
      <c r="C6" s="268"/>
      <c r="D6" s="268"/>
      <c r="E6" s="280"/>
      <c r="F6" s="280"/>
      <c r="G6" s="280"/>
      <c r="H6" s="280"/>
      <c r="I6" s="280"/>
      <c r="J6" s="280"/>
      <c r="K6" s="280"/>
      <c r="L6" s="281"/>
      <c r="M6" s="163"/>
      <c r="N6" s="280"/>
      <c r="O6" s="163"/>
      <c r="P6" s="250"/>
    </row>
    <row r="7" spans="1:27" s="249" customFormat="1" ht="3.95" customHeight="1">
      <c r="A7" s="279"/>
      <c r="B7" s="268"/>
      <c r="C7" s="268"/>
      <c r="D7" s="268"/>
      <c r="E7" s="280"/>
      <c r="F7" s="280"/>
      <c r="G7" s="280"/>
      <c r="H7" s="280"/>
      <c r="I7" s="280"/>
      <c r="J7" s="280"/>
      <c r="K7" s="280"/>
      <c r="L7" s="281"/>
      <c r="M7" s="163"/>
      <c r="N7" s="280"/>
      <c r="O7" s="163"/>
      <c r="P7" s="250"/>
    </row>
    <row r="8" spans="1:27" s="249" customFormat="1">
      <c r="A8" s="279" t="s">
        <v>81</v>
      </c>
      <c r="B8" s="268"/>
      <c r="C8" s="268"/>
      <c r="D8" s="268"/>
      <c r="E8" s="280"/>
      <c r="F8" s="280"/>
      <c r="H8" s="280"/>
      <c r="I8" s="483" t="s">
        <v>166</v>
      </c>
      <c r="J8" s="483"/>
      <c r="K8" s="483"/>
      <c r="L8" s="483"/>
      <c r="M8" s="483"/>
      <c r="N8" s="298"/>
      <c r="O8" s="297"/>
      <c r="P8" s="250"/>
    </row>
    <row r="9" spans="1:27" s="249" customFormat="1" ht="4.5" customHeight="1">
      <c r="B9" s="277"/>
      <c r="C9" s="277"/>
      <c r="D9" s="277"/>
      <c r="F9" s="272"/>
      <c r="G9" s="275"/>
      <c r="H9" s="280"/>
      <c r="I9" s="276"/>
      <c r="J9" s="276"/>
      <c r="K9" s="276"/>
      <c r="L9" s="276"/>
      <c r="M9" s="276"/>
      <c r="N9" s="296"/>
      <c r="O9" s="250"/>
    </row>
    <row r="10" spans="1:27" s="249" customFormat="1">
      <c r="B10" s="277"/>
      <c r="C10" s="277"/>
      <c r="D10" s="277"/>
      <c r="F10" s="272"/>
      <c r="G10" s="275"/>
      <c r="H10" s="280"/>
      <c r="I10" s="275"/>
      <c r="J10" s="275"/>
      <c r="K10" s="275"/>
      <c r="L10" s="275"/>
      <c r="M10" s="273" t="s">
        <v>160</v>
      </c>
      <c r="N10" s="296"/>
      <c r="O10" s="250"/>
    </row>
    <row r="11" spans="1:27" s="249" customFormat="1" ht="12.75" customHeight="1">
      <c r="A11" s="268"/>
      <c r="B11" s="268"/>
      <c r="C11" s="268"/>
      <c r="D11" s="268"/>
      <c r="F11" s="254"/>
      <c r="G11" s="275"/>
      <c r="H11" s="280"/>
      <c r="I11" s="274"/>
      <c r="J11" s="273" t="s">
        <v>165</v>
      </c>
      <c r="K11" s="275"/>
      <c r="L11" s="275"/>
      <c r="M11" s="273" t="s">
        <v>175</v>
      </c>
      <c r="N11" s="275"/>
      <c r="O11" s="250"/>
    </row>
    <row r="12" spans="1:27" s="249" customFormat="1" ht="12.75" customHeight="1">
      <c r="A12" s="268"/>
      <c r="B12" s="268"/>
      <c r="C12" s="268"/>
      <c r="D12" s="268"/>
      <c r="F12" s="254"/>
      <c r="H12" s="274"/>
      <c r="I12" s="274" t="s">
        <v>164</v>
      </c>
      <c r="J12" s="273" t="s">
        <v>163</v>
      </c>
      <c r="K12" s="264" t="s">
        <v>162</v>
      </c>
      <c r="L12" s="273" t="s">
        <v>161</v>
      </c>
      <c r="M12" s="273" t="s">
        <v>174</v>
      </c>
      <c r="N12" s="275"/>
      <c r="O12" s="250"/>
    </row>
    <row r="13" spans="1:27" s="249" customFormat="1" ht="14.25" customHeight="1">
      <c r="A13" s="268"/>
      <c r="B13" s="268"/>
      <c r="C13" s="268"/>
      <c r="D13" s="268"/>
      <c r="F13" s="272"/>
      <c r="H13" s="271" t="s">
        <v>159</v>
      </c>
      <c r="I13" s="271" t="s">
        <v>158</v>
      </c>
      <c r="J13" s="270" t="s">
        <v>157</v>
      </c>
      <c r="K13" s="269" t="s">
        <v>156</v>
      </c>
      <c r="L13" s="270" t="s">
        <v>156</v>
      </c>
      <c r="M13" s="270" t="s">
        <v>173</v>
      </c>
      <c r="N13" s="269" t="s">
        <v>154</v>
      </c>
      <c r="O13" s="250"/>
    </row>
    <row r="14" spans="1:27" s="249" customFormat="1" ht="9.9499999999999993" customHeight="1">
      <c r="A14" s="268"/>
      <c r="B14" s="268"/>
      <c r="C14" s="268"/>
      <c r="D14" s="268"/>
      <c r="F14" s="254"/>
      <c r="I14" s="165"/>
      <c r="J14" s="165"/>
      <c r="K14" s="165"/>
      <c r="L14" s="165"/>
      <c r="M14" s="165"/>
      <c r="N14" s="264"/>
      <c r="O14" s="250"/>
    </row>
    <row r="15" spans="1:27" s="250" customFormat="1" ht="19.5" customHeight="1">
      <c r="A15" s="248" t="s">
        <v>153</v>
      </c>
      <c r="B15" s="247"/>
      <c r="C15" s="263"/>
      <c r="D15" s="263"/>
      <c r="G15" s="262"/>
      <c r="I15" s="261">
        <v>32556113</v>
      </c>
      <c r="J15" s="261">
        <v>-1990921</v>
      </c>
      <c r="K15" s="261">
        <v>260067</v>
      </c>
      <c r="L15" s="261">
        <v>19913</v>
      </c>
      <c r="M15" s="261">
        <v>10964118</v>
      </c>
      <c r="N15" s="261">
        <f>SUM(I15:M15)</f>
        <v>41809290</v>
      </c>
      <c r="O15" s="250">
        <v>32556112.859900001</v>
      </c>
      <c r="P15" s="250">
        <v>-1990921</v>
      </c>
      <c r="Q15" s="250">
        <v>260067.33108</v>
      </c>
      <c r="R15" s="250">
        <v>19913</v>
      </c>
      <c r="S15" s="250">
        <v>10964117.876869999</v>
      </c>
      <c r="T15" s="250">
        <v>41809290.067850001</v>
      </c>
      <c r="V15" s="250">
        <f t="shared" ref="V15:AA15" si="0">+I15-O15</f>
        <v>0.14009999856352806</v>
      </c>
      <c r="W15" s="250">
        <f t="shared" si="0"/>
        <v>0</v>
      </c>
      <c r="X15" s="250">
        <f t="shared" si="0"/>
        <v>-0.33108000000356697</v>
      </c>
      <c r="Y15" s="250">
        <f t="shared" si="0"/>
        <v>0</v>
      </c>
      <c r="Z15" s="250">
        <f t="shared" si="0"/>
        <v>0.12313000112771988</v>
      </c>
      <c r="AA15" s="250">
        <f t="shared" si="0"/>
        <v>-6.7850001156330109E-2</v>
      </c>
    </row>
    <row r="16" spans="1:27" s="249" customFormat="1" ht="9.75" customHeight="1">
      <c r="A16" s="247"/>
      <c r="B16" s="247"/>
      <c r="C16" s="247"/>
      <c r="D16" s="247"/>
      <c r="E16" s="247"/>
      <c r="F16" s="247"/>
      <c r="G16" s="244"/>
      <c r="I16" s="251"/>
      <c r="J16" s="251"/>
      <c r="K16" s="251"/>
      <c r="L16" s="251"/>
      <c r="M16" s="251"/>
      <c r="N16" s="251"/>
      <c r="O16" s="250"/>
      <c r="U16" s="250"/>
      <c r="V16" s="250">
        <f t="shared" ref="V16:V21" si="1">+I16-O16</f>
        <v>0</v>
      </c>
      <c r="W16" s="250">
        <f t="shared" ref="W16:W21" si="2">+J16-P16</f>
        <v>0</v>
      </c>
      <c r="X16" s="250">
        <f t="shared" ref="X16:X21" si="3">+K16-Q16</f>
        <v>0</v>
      </c>
      <c r="Y16" s="250">
        <f t="shared" ref="Y16:Y21" si="4">+L16-R16</f>
        <v>0</v>
      </c>
      <c r="Z16" s="250">
        <f t="shared" ref="Z16:Z21" si="5">+M16-S16</f>
        <v>0</v>
      </c>
      <c r="AA16" s="250">
        <f t="shared" ref="AA16:AA21" si="6">+N16-T16</f>
        <v>0</v>
      </c>
    </row>
    <row r="17" spans="1:27" s="249" customFormat="1" ht="16.5" customHeight="1">
      <c r="A17" s="165" t="s">
        <v>149</v>
      </c>
      <c r="B17" s="165"/>
      <c r="C17" s="165"/>
      <c r="D17" s="165"/>
      <c r="E17" s="165"/>
      <c r="F17" s="165"/>
      <c r="G17" s="252"/>
      <c r="I17" s="251" t="s">
        <v>68</v>
      </c>
      <c r="J17" s="251" t="s">
        <v>68</v>
      </c>
      <c r="K17" s="251" t="s">
        <v>68</v>
      </c>
      <c r="L17" s="251" t="s">
        <v>68</v>
      </c>
      <c r="M17" s="251">
        <f>+Q1_2010!O113</f>
        <v>-1868564</v>
      </c>
      <c r="N17" s="251">
        <f>SUM(I17:M17)</f>
        <v>-1868564</v>
      </c>
      <c r="O17" s="250"/>
      <c r="S17" s="249">
        <v>-1868563.9999999995</v>
      </c>
      <c r="T17" s="249">
        <v>-1868563.9999999995</v>
      </c>
      <c r="U17" s="250"/>
      <c r="V17" s="250" t="e">
        <f t="shared" si="1"/>
        <v>#VALUE!</v>
      </c>
      <c r="W17" s="250" t="e">
        <f t="shared" si="2"/>
        <v>#VALUE!</v>
      </c>
      <c r="X17" s="250" t="e">
        <f t="shared" si="3"/>
        <v>#VALUE!</v>
      </c>
      <c r="Y17" s="250" t="e">
        <f t="shared" si="4"/>
        <v>#VALUE!</v>
      </c>
      <c r="Z17" s="250">
        <f t="shared" si="5"/>
        <v>0</v>
      </c>
      <c r="AA17" s="250">
        <f t="shared" si="6"/>
        <v>0</v>
      </c>
    </row>
    <row r="18" spans="1:27" s="249" customFormat="1" ht="16.5" customHeight="1">
      <c r="A18" s="165" t="s">
        <v>147</v>
      </c>
      <c r="B18" s="165"/>
      <c r="C18" s="165"/>
      <c r="D18" s="165"/>
      <c r="E18" s="165"/>
      <c r="F18" s="165"/>
      <c r="G18" s="252"/>
      <c r="I18" s="251" t="s">
        <v>68</v>
      </c>
      <c r="J18" s="251" t="s">
        <v>68</v>
      </c>
      <c r="K18" s="251" t="s">
        <v>68</v>
      </c>
      <c r="L18" s="251" t="s">
        <v>68</v>
      </c>
      <c r="M18" s="251">
        <v>-420618</v>
      </c>
      <c r="N18" s="251">
        <f>SUM(I18:M18)</f>
        <v>-420618</v>
      </c>
      <c r="O18" s="250"/>
      <c r="S18" s="249">
        <v>-420618</v>
      </c>
      <c r="T18" s="249">
        <v>-420618</v>
      </c>
      <c r="U18" s="250"/>
      <c r="V18" s="250" t="e">
        <f t="shared" si="1"/>
        <v>#VALUE!</v>
      </c>
      <c r="W18" s="250" t="e">
        <f t="shared" si="2"/>
        <v>#VALUE!</v>
      </c>
      <c r="X18" s="250" t="e">
        <f t="shared" si="3"/>
        <v>#VALUE!</v>
      </c>
      <c r="Y18" s="250" t="e">
        <f t="shared" si="4"/>
        <v>#VALUE!</v>
      </c>
      <c r="Z18" s="250">
        <f t="shared" si="5"/>
        <v>0</v>
      </c>
      <c r="AA18" s="250">
        <f t="shared" si="6"/>
        <v>0</v>
      </c>
    </row>
    <row r="19" spans="1:27" s="249" customFormat="1" ht="16.5" customHeight="1">
      <c r="A19" s="171" t="s">
        <v>141</v>
      </c>
      <c r="B19" s="165"/>
      <c r="C19" s="165"/>
      <c r="D19" s="165"/>
      <c r="E19" s="165"/>
      <c r="F19" s="165"/>
      <c r="G19" s="252"/>
      <c r="I19" s="251" t="s">
        <v>68</v>
      </c>
      <c r="J19" s="251" t="s">
        <v>68</v>
      </c>
      <c r="K19" s="251" t="s">
        <v>68</v>
      </c>
      <c r="L19" s="251">
        <v>-115</v>
      </c>
      <c r="M19" s="251">
        <v>115</v>
      </c>
      <c r="N19" s="251" t="s">
        <v>68</v>
      </c>
      <c r="O19" s="250"/>
      <c r="R19" s="249">
        <v>-115</v>
      </c>
      <c r="S19" s="249">
        <v>115</v>
      </c>
      <c r="T19" s="249">
        <v>0</v>
      </c>
      <c r="U19" s="250"/>
      <c r="V19" s="250" t="e">
        <f t="shared" si="1"/>
        <v>#VALUE!</v>
      </c>
      <c r="W19" s="250" t="e">
        <f t="shared" si="2"/>
        <v>#VALUE!</v>
      </c>
      <c r="X19" s="250" t="e">
        <f t="shared" si="3"/>
        <v>#VALUE!</v>
      </c>
      <c r="Y19" s="250">
        <f t="shared" si="4"/>
        <v>0</v>
      </c>
      <c r="Z19" s="250">
        <f t="shared" si="5"/>
        <v>0</v>
      </c>
      <c r="AA19" s="250" t="e">
        <f t="shared" si="6"/>
        <v>#VALUE!</v>
      </c>
    </row>
    <row r="20" spans="1:27" s="249" customFormat="1" ht="9.75" customHeight="1">
      <c r="A20" s="247"/>
      <c r="B20" s="247"/>
      <c r="C20" s="247"/>
      <c r="D20" s="247"/>
      <c r="E20" s="247"/>
      <c r="F20" s="247"/>
      <c r="G20" s="244"/>
      <c r="I20" s="251"/>
      <c r="J20" s="251"/>
      <c r="K20" s="251"/>
      <c r="L20" s="251"/>
      <c r="M20" s="251"/>
      <c r="N20" s="251"/>
      <c r="O20" s="250"/>
      <c r="U20" s="250"/>
      <c r="V20" s="250">
        <f t="shared" si="1"/>
        <v>0</v>
      </c>
      <c r="W20" s="250">
        <f t="shared" si="2"/>
        <v>0</v>
      </c>
      <c r="X20" s="250">
        <f t="shared" si="3"/>
        <v>0</v>
      </c>
      <c r="Y20" s="250">
        <f t="shared" si="4"/>
        <v>0</v>
      </c>
      <c r="Z20" s="250">
        <f t="shared" si="5"/>
        <v>0</v>
      </c>
      <c r="AA20" s="250">
        <f t="shared" si="6"/>
        <v>0</v>
      </c>
    </row>
    <row r="21" spans="1:27" s="249" customFormat="1" ht="19.5" customHeight="1" thickBot="1">
      <c r="A21" s="247" t="s">
        <v>151</v>
      </c>
      <c r="B21" s="247"/>
      <c r="C21" s="247"/>
      <c r="D21" s="246"/>
      <c r="E21" s="254"/>
      <c r="G21" s="244"/>
      <c r="I21" s="294">
        <f t="shared" ref="I21:T21" si="7">SUM(I15:I20)</f>
        <v>32556113</v>
      </c>
      <c r="J21" s="294">
        <f t="shared" si="7"/>
        <v>-1990921</v>
      </c>
      <c r="K21" s="294">
        <f t="shared" si="7"/>
        <v>260067</v>
      </c>
      <c r="L21" s="294">
        <f t="shared" si="7"/>
        <v>19798</v>
      </c>
      <c r="M21" s="294">
        <f t="shared" si="7"/>
        <v>8675051</v>
      </c>
      <c r="N21" s="294">
        <f t="shared" si="7"/>
        <v>39520108</v>
      </c>
      <c r="O21" s="294">
        <f t="shared" si="7"/>
        <v>32556112.859900001</v>
      </c>
      <c r="P21" s="294">
        <f t="shared" si="7"/>
        <v>-1990921</v>
      </c>
      <c r="Q21" s="294">
        <f t="shared" si="7"/>
        <v>260067.33108</v>
      </c>
      <c r="R21" s="294">
        <f t="shared" si="7"/>
        <v>19798</v>
      </c>
      <c r="S21" s="294">
        <f t="shared" si="7"/>
        <v>8675050.8768699989</v>
      </c>
      <c r="T21" s="294">
        <f t="shared" si="7"/>
        <v>39520108.067850001</v>
      </c>
      <c r="V21" s="250">
        <f t="shared" si="1"/>
        <v>0.14009999856352806</v>
      </c>
      <c r="W21" s="250">
        <f t="shared" si="2"/>
        <v>0</v>
      </c>
      <c r="X21" s="250">
        <f t="shared" si="3"/>
        <v>-0.33108000000356697</v>
      </c>
      <c r="Y21" s="250">
        <f t="shared" si="4"/>
        <v>0</v>
      </c>
      <c r="Z21" s="250">
        <f t="shared" si="5"/>
        <v>0.12313000112771988</v>
      </c>
      <c r="AA21" s="250">
        <f t="shared" si="6"/>
        <v>-6.7850001156330109E-2</v>
      </c>
    </row>
    <row r="22" spans="1:27" s="249" customFormat="1" ht="19.5" customHeight="1">
      <c r="A22" s="247"/>
      <c r="B22" s="247"/>
      <c r="C22" s="247"/>
      <c r="D22" s="246"/>
      <c r="E22" s="254"/>
      <c r="G22" s="244"/>
      <c r="I22" s="244"/>
      <c r="J22" s="244"/>
      <c r="K22" s="244"/>
      <c r="L22" s="244"/>
      <c r="M22" s="244"/>
      <c r="N22" s="244"/>
      <c r="O22" s="244"/>
      <c r="P22" s="244"/>
      <c r="Q22" s="244"/>
      <c r="R22" s="244"/>
      <c r="S22" s="244"/>
      <c r="T22" s="244"/>
      <c r="V22" s="250"/>
      <c r="W22" s="250"/>
      <c r="X22" s="250"/>
      <c r="Y22" s="250"/>
      <c r="Z22" s="250"/>
      <c r="AA22" s="250"/>
    </row>
    <row r="23" spans="1:27" s="249" customFormat="1" ht="9.75" customHeight="1">
      <c r="A23" s="248"/>
      <c r="B23" s="247"/>
      <c r="C23" s="247"/>
      <c r="D23" s="246"/>
      <c r="E23" s="254"/>
      <c r="G23" s="244"/>
      <c r="I23" s="244"/>
      <c r="J23" s="244"/>
      <c r="K23" s="244"/>
      <c r="L23" s="244"/>
      <c r="M23" s="244"/>
      <c r="N23" s="244"/>
      <c r="O23" s="250"/>
      <c r="P23" s="244"/>
      <c r="Q23" s="244"/>
      <c r="R23" s="244"/>
      <c r="S23" s="244"/>
      <c r="T23" s="244"/>
      <c r="V23" s="250">
        <f t="shared" ref="V23:V32" si="8">+I23-O23</f>
        <v>0</v>
      </c>
      <c r="W23" s="250">
        <f t="shared" ref="W23:W33" si="9">+J23-P23</f>
        <v>0</v>
      </c>
      <c r="X23" s="250">
        <f t="shared" ref="X23:X33" si="10">+K23-Q23</f>
        <v>0</v>
      </c>
      <c r="Y23" s="250">
        <f t="shared" ref="Y23:Y33" si="11">+L23-R23</f>
        <v>0</v>
      </c>
      <c r="Z23" s="250">
        <f t="shared" ref="Z23:Z33" si="12">+M23-S23</f>
        <v>0</v>
      </c>
      <c r="AA23" s="250">
        <f t="shared" ref="AA23:AA33" si="13">+N23-T23</f>
        <v>0</v>
      </c>
    </row>
    <row r="24" spans="1:27" s="250" customFormat="1" ht="19.5" customHeight="1">
      <c r="A24" s="248" t="s">
        <v>150</v>
      </c>
      <c r="B24" s="247"/>
      <c r="C24" s="263"/>
      <c r="D24" s="263"/>
      <c r="G24" s="262"/>
      <c r="I24" s="295">
        <f t="shared" ref="I24:N24" si="14">+I21</f>
        <v>32556113</v>
      </c>
      <c r="J24" s="295">
        <f t="shared" si="14"/>
        <v>-1990921</v>
      </c>
      <c r="K24" s="295">
        <f t="shared" si="14"/>
        <v>260067</v>
      </c>
      <c r="L24" s="295">
        <f t="shared" si="14"/>
        <v>19798</v>
      </c>
      <c r="M24" s="295">
        <f t="shared" si="14"/>
        <v>8675051</v>
      </c>
      <c r="N24" s="295">
        <f t="shared" si="14"/>
        <v>39520108</v>
      </c>
      <c r="O24" s="250">
        <v>32556112.859900001</v>
      </c>
      <c r="P24" s="250">
        <v>-1990921</v>
      </c>
      <c r="Q24" s="250">
        <v>260067.33108</v>
      </c>
      <c r="R24" s="250">
        <v>19798</v>
      </c>
      <c r="S24" s="250">
        <v>8675050.8768699989</v>
      </c>
      <c r="T24" s="250">
        <v>39520108.067850001</v>
      </c>
      <c r="V24" s="250">
        <f t="shared" si="8"/>
        <v>0.14009999856352806</v>
      </c>
      <c r="W24" s="250">
        <f t="shared" si="9"/>
        <v>0</v>
      </c>
      <c r="X24" s="250">
        <f t="shared" si="10"/>
        <v>-0.33108000000356697</v>
      </c>
      <c r="Y24" s="250">
        <f t="shared" si="11"/>
        <v>0</v>
      </c>
      <c r="Z24" s="250">
        <f t="shared" si="12"/>
        <v>0.12313000112771988</v>
      </c>
      <c r="AA24" s="250">
        <f t="shared" si="13"/>
        <v>-6.7850001156330109E-2</v>
      </c>
    </row>
    <row r="25" spans="1:27" s="249" customFormat="1" ht="9.75" customHeight="1">
      <c r="A25" s="247"/>
      <c r="B25" s="247"/>
      <c r="C25" s="247"/>
      <c r="D25" s="247"/>
      <c r="E25" s="247"/>
      <c r="F25" s="247"/>
      <c r="G25" s="244"/>
      <c r="I25" s="251"/>
      <c r="J25" s="251"/>
      <c r="K25" s="251"/>
      <c r="L25" s="251"/>
      <c r="M25" s="251"/>
      <c r="N25" s="251"/>
      <c r="O25" s="250"/>
      <c r="U25" s="250"/>
      <c r="V25" s="250">
        <f t="shared" si="8"/>
        <v>0</v>
      </c>
      <c r="W25" s="250">
        <f t="shared" si="9"/>
        <v>0</v>
      </c>
      <c r="X25" s="250">
        <f t="shared" si="10"/>
        <v>0</v>
      </c>
      <c r="Y25" s="250">
        <f t="shared" si="11"/>
        <v>0</v>
      </c>
      <c r="Z25" s="250">
        <f t="shared" si="12"/>
        <v>0</v>
      </c>
      <c r="AA25" s="250">
        <f t="shared" si="13"/>
        <v>0</v>
      </c>
    </row>
    <row r="26" spans="1:27" s="249" customFormat="1" ht="16.5" customHeight="1">
      <c r="A26" s="165" t="s">
        <v>149</v>
      </c>
      <c r="B26" s="165"/>
      <c r="C26" s="165"/>
      <c r="D26" s="165"/>
      <c r="E26" s="165"/>
      <c r="F26" s="165"/>
      <c r="G26" s="252"/>
      <c r="I26" s="251" t="s">
        <v>68</v>
      </c>
      <c r="J26" s="251" t="s">
        <v>68</v>
      </c>
      <c r="K26" s="251" t="s">
        <v>68</v>
      </c>
      <c r="L26" s="251" t="s">
        <v>68</v>
      </c>
      <c r="M26" s="251">
        <f>-(12208223+M17)</f>
        <v>-10339659</v>
      </c>
      <c r="N26" s="251">
        <f>SUM(I26:M26)</f>
        <v>-10339659</v>
      </c>
      <c r="O26" s="250"/>
      <c r="S26" s="249">
        <v>-10339659</v>
      </c>
      <c r="T26" s="249">
        <v>-10339659</v>
      </c>
      <c r="U26" s="250"/>
      <c r="V26" s="250" t="e">
        <f t="shared" si="8"/>
        <v>#VALUE!</v>
      </c>
      <c r="W26" s="250" t="e">
        <f t="shared" si="9"/>
        <v>#VALUE!</v>
      </c>
      <c r="X26" s="250" t="e">
        <f t="shared" si="10"/>
        <v>#VALUE!</v>
      </c>
      <c r="Y26" s="250" t="e">
        <f t="shared" si="11"/>
        <v>#VALUE!</v>
      </c>
      <c r="Z26" s="250">
        <f t="shared" si="12"/>
        <v>0</v>
      </c>
      <c r="AA26" s="250">
        <f t="shared" si="13"/>
        <v>0</v>
      </c>
    </row>
    <row r="27" spans="1:27" s="249" customFormat="1" ht="16.5" customHeight="1">
      <c r="A27" s="165" t="s">
        <v>172</v>
      </c>
      <c r="B27" s="165"/>
      <c r="C27" s="165"/>
      <c r="D27" s="165"/>
      <c r="E27" s="165"/>
      <c r="F27" s="165"/>
      <c r="G27" s="252"/>
      <c r="I27" s="251" t="s">
        <v>68</v>
      </c>
      <c r="J27" s="251" t="s">
        <v>68</v>
      </c>
      <c r="K27" s="251" t="s">
        <v>68</v>
      </c>
      <c r="L27" s="251">
        <v>157975</v>
      </c>
      <c r="M27" s="251" t="s">
        <v>68</v>
      </c>
      <c r="N27" s="251">
        <f>SUM(I27:M27)</f>
        <v>157975</v>
      </c>
      <c r="O27" s="250" t="s">
        <v>68</v>
      </c>
      <c r="P27" s="249" t="s">
        <v>68</v>
      </c>
      <c r="Q27" s="249" t="s">
        <v>68</v>
      </c>
      <c r="R27" s="249">
        <v>157975</v>
      </c>
      <c r="S27" s="249" t="s">
        <v>68</v>
      </c>
      <c r="T27" s="249">
        <v>157975</v>
      </c>
      <c r="U27" s="250"/>
      <c r="V27" s="250" t="e">
        <f t="shared" si="8"/>
        <v>#VALUE!</v>
      </c>
      <c r="W27" s="250" t="e">
        <f t="shared" si="9"/>
        <v>#VALUE!</v>
      </c>
      <c r="X27" s="250" t="e">
        <f t="shared" si="10"/>
        <v>#VALUE!</v>
      </c>
      <c r="Y27" s="250">
        <f t="shared" si="11"/>
        <v>0</v>
      </c>
      <c r="Z27" s="250" t="e">
        <f t="shared" si="12"/>
        <v>#VALUE!</v>
      </c>
      <c r="AA27" s="250">
        <f t="shared" si="13"/>
        <v>0</v>
      </c>
    </row>
    <row r="28" spans="1:27" s="249" customFormat="1" ht="16.5" customHeight="1">
      <c r="A28" s="165" t="s">
        <v>143</v>
      </c>
      <c r="B28" s="165"/>
      <c r="C28" s="165"/>
      <c r="D28" s="165"/>
      <c r="E28" s="165"/>
      <c r="F28" s="165"/>
      <c r="G28" s="252"/>
      <c r="I28" s="251" t="s">
        <v>68</v>
      </c>
      <c r="J28" s="251" t="s">
        <v>68</v>
      </c>
      <c r="K28" s="251" t="s">
        <v>68</v>
      </c>
      <c r="L28" s="251">
        <v>-40954</v>
      </c>
      <c r="M28" s="251" t="s">
        <v>68</v>
      </c>
      <c r="N28" s="251">
        <f>SUM(I28:M28)</f>
        <v>-40954</v>
      </c>
      <c r="O28" s="250"/>
      <c r="R28" s="249">
        <v>-40954</v>
      </c>
      <c r="T28" s="249">
        <v>-40954</v>
      </c>
      <c r="U28" s="250"/>
      <c r="V28" s="250" t="e">
        <f t="shared" si="8"/>
        <v>#VALUE!</v>
      </c>
      <c r="W28" s="250" t="e">
        <f t="shared" si="9"/>
        <v>#VALUE!</v>
      </c>
      <c r="X28" s="250" t="e">
        <f t="shared" si="10"/>
        <v>#VALUE!</v>
      </c>
      <c r="Y28" s="250">
        <f t="shared" si="11"/>
        <v>0</v>
      </c>
      <c r="Z28" s="250" t="e">
        <f t="shared" si="12"/>
        <v>#VALUE!</v>
      </c>
      <c r="AA28" s="250">
        <f t="shared" si="13"/>
        <v>0</v>
      </c>
    </row>
    <row r="29" spans="1:27" s="249" customFormat="1" ht="16.5" customHeight="1">
      <c r="A29" s="165" t="s">
        <v>148</v>
      </c>
      <c r="B29" s="165"/>
      <c r="C29" s="165"/>
      <c r="D29" s="165"/>
      <c r="E29" s="165"/>
      <c r="F29" s="165"/>
      <c r="G29" s="252"/>
      <c r="I29" s="251">
        <v>-750000</v>
      </c>
      <c r="J29" s="251" t="s">
        <v>68</v>
      </c>
      <c r="K29" s="251" t="s">
        <v>68</v>
      </c>
      <c r="L29" s="251" t="s">
        <v>68</v>
      </c>
      <c r="M29" s="251" t="s">
        <v>68</v>
      </c>
      <c r="N29" s="251">
        <f>SUM(I29:M29)</f>
        <v>-750000</v>
      </c>
      <c r="O29" s="250">
        <v>-750000</v>
      </c>
      <c r="P29" s="249" t="s">
        <v>68</v>
      </c>
      <c r="Q29" s="249" t="s">
        <v>68</v>
      </c>
      <c r="R29" s="249" t="s">
        <v>68</v>
      </c>
      <c r="S29" s="249" t="s">
        <v>68</v>
      </c>
      <c r="T29" s="249">
        <v>-750000</v>
      </c>
      <c r="U29" s="250"/>
      <c r="V29" s="250">
        <f t="shared" si="8"/>
        <v>0</v>
      </c>
      <c r="W29" s="250" t="e">
        <f t="shared" si="9"/>
        <v>#VALUE!</v>
      </c>
      <c r="X29" s="250" t="e">
        <f t="shared" si="10"/>
        <v>#VALUE!</v>
      </c>
      <c r="Y29" s="250" t="e">
        <f t="shared" si="11"/>
        <v>#VALUE!</v>
      </c>
      <c r="Z29" s="250" t="e">
        <f t="shared" si="12"/>
        <v>#VALUE!</v>
      </c>
      <c r="AA29" s="250">
        <f t="shared" si="13"/>
        <v>0</v>
      </c>
    </row>
    <row r="30" spans="1:27" s="249" customFormat="1" ht="16.5" customHeight="1">
      <c r="A30" s="165" t="s">
        <v>147</v>
      </c>
      <c r="B30" s="165"/>
      <c r="C30" s="165"/>
      <c r="D30" s="165"/>
      <c r="E30" s="165"/>
      <c r="F30" s="165"/>
      <c r="G30" s="252"/>
      <c r="I30" s="251" t="s">
        <v>68</v>
      </c>
      <c r="J30" s="251" t="s">
        <v>68</v>
      </c>
      <c r="K30" s="251" t="s">
        <v>68</v>
      </c>
      <c r="L30" s="251" t="s">
        <v>68</v>
      </c>
      <c r="M30" s="251">
        <f>-858759-M18</f>
        <v>-438141</v>
      </c>
      <c r="N30" s="251">
        <f>SUM(I30:M30)</f>
        <v>-438141</v>
      </c>
      <c r="O30" s="250"/>
      <c r="S30" s="249">
        <v>-438141</v>
      </c>
      <c r="T30" s="249">
        <v>-438141</v>
      </c>
      <c r="U30" s="250"/>
      <c r="V30" s="250" t="e">
        <f t="shared" si="8"/>
        <v>#VALUE!</v>
      </c>
      <c r="W30" s="250" t="e">
        <f t="shared" si="9"/>
        <v>#VALUE!</v>
      </c>
      <c r="X30" s="250" t="e">
        <f t="shared" si="10"/>
        <v>#VALUE!</v>
      </c>
      <c r="Y30" s="250" t="e">
        <f t="shared" si="11"/>
        <v>#VALUE!</v>
      </c>
      <c r="Z30" s="250">
        <f t="shared" si="12"/>
        <v>0</v>
      </c>
      <c r="AA30" s="250">
        <f t="shared" si="13"/>
        <v>0</v>
      </c>
    </row>
    <row r="31" spans="1:27" s="249" customFormat="1" ht="16.5" customHeight="1">
      <c r="A31" s="165" t="s">
        <v>141</v>
      </c>
      <c r="B31" s="165"/>
      <c r="C31" s="165"/>
      <c r="D31" s="165"/>
      <c r="E31" s="165"/>
      <c r="F31" s="165"/>
      <c r="G31" s="252"/>
      <c r="I31" s="251" t="s">
        <v>68</v>
      </c>
      <c r="J31" s="251" t="s">
        <v>68</v>
      </c>
      <c r="K31" s="251" t="s">
        <v>68</v>
      </c>
      <c r="L31" s="251">
        <f>-463-L19</f>
        <v>-348</v>
      </c>
      <c r="M31" s="251">
        <f>463-M19</f>
        <v>348</v>
      </c>
      <c r="N31" s="251" t="s">
        <v>68</v>
      </c>
      <c r="O31" s="250"/>
      <c r="R31" s="249">
        <v>-348</v>
      </c>
      <c r="S31" s="249">
        <v>348</v>
      </c>
      <c r="T31" s="249">
        <v>0</v>
      </c>
      <c r="U31" s="250"/>
      <c r="V31" s="250" t="e">
        <f t="shared" si="8"/>
        <v>#VALUE!</v>
      </c>
      <c r="W31" s="250" t="e">
        <f t="shared" si="9"/>
        <v>#VALUE!</v>
      </c>
      <c r="X31" s="250" t="e">
        <f t="shared" si="10"/>
        <v>#VALUE!</v>
      </c>
      <c r="Y31" s="250">
        <f t="shared" si="11"/>
        <v>0</v>
      </c>
      <c r="Z31" s="250">
        <f t="shared" si="12"/>
        <v>0</v>
      </c>
      <c r="AA31" s="250" t="e">
        <f t="shared" si="13"/>
        <v>#VALUE!</v>
      </c>
    </row>
    <row r="32" spans="1:27" s="249" customFormat="1" ht="9.75" customHeight="1">
      <c r="A32" s="247"/>
      <c r="B32" s="247"/>
      <c r="C32" s="247"/>
      <c r="D32" s="247"/>
      <c r="E32" s="247"/>
      <c r="F32" s="247"/>
      <c r="G32" s="244"/>
      <c r="I32" s="251"/>
      <c r="J32" s="251"/>
      <c r="K32" s="251"/>
      <c r="L32" s="251"/>
      <c r="M32" s="251"/>
      <c r="N32" s="251"/>
      <c r="O32" s="250"/>
      <c r="U32" s="250"/>
      <c r="V32" s="250">
        <f t="shared" si="8"/>
        <v>0</v>
      </c>
      <c r="W32" s="250">
        <f t="shared" si="9"/>
        <v>0</v>
      </c>
      <c r="X32" s="250">
        <f t="shared" si="10"/>
        <v>0</v>
      </c>
      <c r="Y32" s="250">
        <f t="shared" si="11"/>
        <v>0</v>
      </c>
      <c r="Z32" s="250">
        <f t="shared" si="12"/>
        <v>0</v>
      </c>
      <c r="AA32" s="250">
        <f t="shared" si="13"/>
        <v>0</v>
      </c>
    </row>
    <row r="33" spans="1:27" s="249" customFormat="1" ht="19.5" customHeight="1" thickBot="1">
      <c r="A33" s="248" t="s">
        <v>171</v>
      </c>
      <c r="B33" s="247"/>
      <c r="C33" s="247"/>
      <c r="D33" s="246"/>
      <c r="E33" s="254"/>
      <c r="G33" s="244"/>
      <c r="I33" s="242">
        <f t="shared" ref="I33:N33" si="15">SUM(I24:I31)</f>
        <v>31806113</v>
      </c>
      <c r="J33" s="242">
        <f t="shared" si="15"/>
        <v>-1990921</v>
      </c>
      <c r="K33" s="242">
        <f t="shared" si="15"/>
        <v>260067</v>
      </c>
      <c r="L33" s="242">
        <f t="shared" si="15"/>
        <v>136471</v>
      </c>
      <c r="M33" s="242">
        <f t="shared" si="15"/>
        <v>-2102401</v>
      </c>
      <c r="N33" s="242">
        <f t="shared" si="15"/>
        <v>28109329</v>
      </c>
      <c r="O33" s="294">
        <f t="shared" ref="O33:T33" si="16">SUM(O24:O31)</f>
        <v>31806112.859900001</v>
      </c>
      <c r="P33" s="294">
        <f t="shared" si="16"/>
        <v>-1990921</v>
      </c>
      <c r="Q33" s="294">
        <f t="shared" si="16"/>
        <v>260067.33108</v>
      </c>
      <c r="R33" s="294">
        <f t="shared" si="16"/>
        <v>136471</v>
      </c>
      <c r="S33" s="294">
        <f t="shared" si="16"/>
        <v>-2102401.1231300011</v>
      </c>
      <c r="T33" s="294">
        <f t="shared" si="16"/>
        <v>28109329.067850001</v>
      </c>
      <c r="V33" s="250">
        <f>+I33-O33</f>
        <v>0.14009999856352806</v>
      </c>
      <c r="W33" s="250">
        <f t="shared" si="9"/>
        <v>0</v>
      </c>
      <c r="X33" s="250">
        <f t="shared" si="10"/>
        <v>-0.33108000000356697</v>
      </c>
      <c r="Y33" s="250">
        <f t="shared" si="11"/>
        <v>0</v>
      </c>
      <c r="Z33" s="250">
        <f t="shared" si="12"/>
        <v>0.12313000112771988</v>
      </c>
      <c r="AA33" s="250">
        <f t="shared" si="13"/>
        <v>-6.7850001156330109E-2</v>
      </c>
    </row>
    <row r="34" spans="1:27" s="249" customFormat="1" ht="19.5" customHeight="1">
      <c r="A34" s="248"/>
      <c r="B34" s="247"/>
      <c r="C34" s="247"/>
      <c r="D34" s="246"/>
      <c r="E34" s="254"/>
      <c r="G34" s="244"/>
      <c r="I34" s="243"/>
      <c r="J34" s="243"/>
      <c r="K34" s="243"/>
      <c r="L34" s="243"/>
      <c r="M34" s="243"/>
      <c r="N34" s="243"/>
      <c r="O34" s="244"/>
      <c r="P34" s="244"/>
      <c r="Q34" s="244"/>
      <c r="R34" s="244"/>
      <c r="S34" s="244"/>
      <c r="T34" s="244"/>
      <c r="V34" s="250"/>
      <c r="W34" s="250"/>
      <c r="X34" s="250"/>
      <c r="Y34" s="250"/>
      <c r="Z34" s="250"/>
      <c r="AA34" s="250"/>
    </row>
    <row r="35" spans="1:27" s="249" customFormat="1" ht="9.75" customHeight="1">
      <c r="A35" s="248"/>
      <c r="B35" s="247"/>
      <c r="C35" s="247"/>
      <c r="D35" s="246"/>
      <c r="E35" s="254"/>
      <c r="G35" s="244"/>
      <c r="I35" s="244"/>
      <c r="J35" s="244"/>
      <c r="K35" s="244"/>
      <c r="L35" s="244"/>
      <c r="M35" s="244"/>
      <c r="N35" s="244"/>
      <c r="O35" s="250"/>
      <c r="P35" s="244"/>
      <c r="Q35" s="244"/>
      <c r="R35" s="244"/>
      <c r="S35" s="244"/>
      <c r="T35" s="244"/>
      <c r="V35" s="250">
        <f t="shared" ref="V35:V43" si="17">+I35-O35</f>
        <v>0</v>
      </c>
      <c r="W35" s="250">
        <f t="shared" ref="W35:W43" si="18">+J35-P35</f>
        <v>0</v>
      </c>
      <c r="X35" s="250">
        <f t="shared" ref="X35:X43" si="19">+K35-Q35</f>
        <v>0</v>
      </c>
      <c r="Y35" s="250">
        <f t="shared" ref="Y35:Y43" si="20">+L35-R35</f>
        <v>0</v>
      </c>
      <c r="Z35" s="250">
        <f t="shared" ref="Z35:Z43" si="21">+M35-S35</f>
        <v>0</v>
      </c>
      <c r="AA35" s="250">
        <f t="shared" ref="AA35:AA43" si="22">+N35-T35</f>
        <v>0</v>
      </c>
    </row>
    <row r="36" spans="1:27" s="249" customFormat="1" ht="19.5" customHeight="1">
      <c r="A36" s="247" t="s">
        <v>145</v>
      </c>
      <c r="B36" s="165"/>
      <c r="C36" s="165"/>
      <c r="D36" s="165"/>
      <c r="E36" s="165"/>
      <c r="F36" s="165"/>
      <c r="G36" s="165"/>
      <c r="I36" s="256">
        <f t="shared" ref="I36:N36" si="23">+I33</f>
        <v>31806113</v>
      </c>
      <c r="J36" s="256">
        <f t="shared" si="23"/>
        <v>-1990921</v>
      </c>
      <c r="K36" s="256">
        <f t="shared" si="23"/>
        <v>260067</v>
      </c>
      <c r="L36" s="256">
        <f t="shared" si="23"/>
        <v>136471</v>
      </c>
      <c r="M36" s="256">
        <f t="shared" si="23"/>
        <v>-2102401</v>
      </c>
      <c r="N36" s="256">
        <f t="shared" si="23"/>
        <v>28109329</v>
      </c>
      <c r="O36" s="250">
        <v>31806112.859900001</v>
      </c>
      <c r="P36" s="244">
        <v>-1990921</v>
      </c>
      <c r="Q36" s="244">
        <v>260067.33108</v>
      </c>
      <c r="R36" s="244">
        <v>136471</v>
      </c>
      <c r="S36" s="244">
        <v>-2102401.1231300011</v>
      </c>
      <c r="T36" s="244">
        <v>28109329.067850001</v>
      </c>
      <c r="V36" s="250">
        <f t="shared" si="17"/>
        <v>0.14009999856352806</v>
      </c>
      <c r="W36" s="250">
        <f t="shared" si="18"/>
        <v>0</v>
      </c>
      <c r="X36" s="250">
        <f t="shared" si="19"/>
        <v>-0.33108000000356697</v>
      </c>
      <c r="Y36" s="250">
        <f t="shared" si="20"/>
        <v>0</v>
      </c>
      <c r="Z36" s="250">
        <f t="shared" si="21"/>
        <v>0.12313000112771988</v>
      </c>
      <c r="AA36" s="250">
        <f t="shared" si="22"/>
        <v>-6.7850001156330109E-2</v>
      </c>
    </row>
    <row r="37" spans="1:27" s="249" customFormat="1" ht="9.75" customHeight="1">
      <c r="A37" s="247"/>
      <c r="B37" s="247"/>
      <c r="C37" s="247"/>
      <c r="D37" s="247"/>
      <c r="E37" s="247"/>
      <c r="F37" s="247"/>
      <c r="G37" s="244"/>
      <c r="I37" s="251"/>
      <c r="J37" s="251"/>
      <c r="K37" s="251"/>
      <c r="L37" s="251"/>
      <c r="M37" s="251"/>
      <c r="N37" s="251"/>
      <c r="O37" s="250"/>
      <c r="U37" s="250"/>
      <c r="V37" s="250">
        <f t="shared" si="17"/>
        <v>0</v>
      </c>
      <c r="W37" s="250">
        <f t="shared" si="18"/>
        <v>0</v>
      </c>
      <c r="X37" s="250">
        <f t="shared" si="19"/>
        <v>0</v>
      </c>
      <c r="Y37" s="250">
        <f t="shared" si="20"/>
        <v>0</v>
      </c>
      <c r="Z37" s="250">
        <f t="shared" si="21"/>
        <v>0</v>
      </c>
      <c r="AA37" s="250">
        <f t="shared" si="22"/>
        <v>0</v>
      </c>
    </row>
    <row r="38" spans="1:27" s="249" customFormat="1" ht="16.5" customHeight="1">
      <c r="A38" s="165" t="s">
        <v>170</v>
      </c>
      <c r="B38" s="165"/>
      <c r="C38" s="165"/>
      <c r="D38" s="165"/>
      <c r="E38" s="165"/>
      <c r="F38" s="165"/>
      <c r="G38" s="252"/>
      <c r="I38" s="251" t="s">
        <v>68</v>
      </c>
      <c r="J38" s="251" t="s">
        <v>68</v>
      </c>
      <c r="K38" s="251" t="s">
        <v>68</v>
      </c>
      <c r="L38" s="251" t="s">
        <v>68</v>
      </c>
      <c r="M38" s="251">
        <f>+Q1_2010!K113</f>
        <v>705056</v>
      </c>
      <c r="N38" s="251">
        <f>SUM(I38:M38)</f>
        <v>705056</v>
      </c>
      <c r="O38" s="250"/>
      <c r="S38" s="249">
        <v>705054.90542484773</v>
      </c>
      <c r="T38" s="249">
        <v>705054.90542484773</v>
      </c>
      <c r="U38" s="250"/>
      <c r="V38" s="250" t="e">
        <f t="shared" si="17"/>
        <v>#VALUE!</v>
      </c>
      <c r="W38" s="250" t="e">
        <f t="shared" si="18"/>
        <v>#VALUE!</v>
      </c>
      <c r="X38" s="250" t="e">
        <f t="shared" si="19"/>
        <v>#VALUE!</v>
      </c>
      <c r="Y38" s="250" t="e">
        <f t="shared" si="20"/>
        <v>#VALUE!</v>
      </c>
      <c r="Z38" s="250">
        <f t="shared" si="21"/>
        <v>1.0945751522667706</v>
      </c>
      <c r="AA38" s="250">
        <f t="shared" si="22"/>
        <v>1.0945751522667706</v>
      </c>
    </row>
    <row r="39" spans="1:27" s="249" customFormat="1" ht="16.5" customHeight="1">
      <c r="A39" s="165" t="s">
        <v>143</v>
      </c>
      <c r="B39" s="165"/>
      <c r="C39" s="165"/>
      <c r="D39" s="165"/>
      <c r="E39" s="165"/>
      <c r="F39" s="165"/>
      <c r="G39" s="252"/>
      <c r="I39" s="251" t="s">
        <v>68</v>
      </c>
      <c r="J39" s="251" t="s">
        <v>68</v>
      </c>
      <c r="K39" s="251" t="s">
        <v>68</v>
      </c>
      <c r="L39" s="251">
        <v>-2047</v>
      </c>
      <c r="M39" s="251" t="s">
        <v>68</v>
      </c>
      <c r="N39" s="251">
        <f>SUM(I39:M39)</f>
        <v>-2047</v>
      </c>
      <c r="O39" s="250"/>
      <c r="R39" s="249">
        <v>-2047.704</v>
      </c>
      <c r="T39" s="249">
        <f>+R39</f>
        <v>-2047.704</v>
      </c>
      <c r="U39" s="250"/>
      <c r="V39" s="250" t="e">
        <f t="shared" si="17"/>
        <v>#VALUE!</v>
      </c>
      <c r="W39" s="250" t="e">
        <f t="shared" si="18"/>
        <v>#VALUE!</v>
      </c>
      <c r="X39" s="250" t="e">
        <f t="shared" si="19"/>
        <v>#VALUE!</v>
      </c>
      <c r="Y39" s="250">
        <f t="shared" si="20"/>
        <v>0.70399999999995089</v>
      </c>
      <c r="Z39" s="250" t="e">
        <f t="shared" si="21"/>
        <v>#VALUE!</v>
      </c>
      <c r="AA39" s="250">
        <f t="shared" si="22"/>
        <v>0.70399999999995089</v>
      </c>
    </row>
    <row r="40" spans="1:27" s="249" customFormat="1" ht="16.5" customHeight="1">
      <c r="A40" s="165" t="s">
        <v>142</v>
      </c>
      <c r="B40" s="165"/>
      <c r="C40" s="165"/>
      <c r="D40" s="165"/>
      <c r="E40" s="165"/>
      <c r="F40" s="165"/>
      <c r="G40" s="252"/>
      <c r="I40" s="251" t="s">
        <v>68</v>
      </c>
      <c r="J40" s="251" t="s">
        <v>68</v>
      </c>
      <c r="K40" s="251" t="s">
        <v>68</v>
      </c>
      <c r="L40" s="251" t="s">
        <v>68</v>
      </c>
      <c r="M40" s="251">
        <f>-91360</f>
        <v>-91360</v>
      </c>
      <c r="N40" s="251">
        <f>SUM(I40:M40)</f>
        <v>-91360</v>
      </c>
      <c r="O40" s="250"/>
      <c r="S40" s="249">
        <v>-91360.035000000003</v>
      </c>
      <c r="T40" s="249">
        <v>-91360.035000000003</v>
      </c>
      <c r="U40" s="250"/>
      <c r="V40" s="250" t="e">
        <f t="shared" si="17"/>
        <v>#VALUE!</v>
      </c>
      <c r="W40" s="250" t="e">
        <f t="shared" si="18"/>
        <v>#VALUE!</v>
      </c>
      <c r="X40" s="250" t="e">
        <f t="shared" si="19"/>
        <v>#VALUE!</v>
      </c>
      <c r="Y40" s="250" t="e">
        <f t="shared" si="20"/>
        <v>#VALUE!</v>
      </c>
      <c r="Z40" s="250">
        <f t="shared" si="21"/>
        <v>3.500000000349246E-2</v>
      </c>
      <c r="AA40" s="250">
        <f t="shared" si="22"/>
        <v>3.500000000349246E-2</v>
      </c>
    </row>
    <row r="41" spans="1:27" s="249" customFormat="1" ht="16.5" customHeight="1">
      <c r="A41" s="165" t="s">
        <v>141</v>
      </c>
      <c r="B41" s="165"/>
      <c r="C41" s="165"/>
      <c r="D41" s="165"/>
      <c r="E41" s="165"/>
      <c r="F41" s="165"/>
      <c r="G41" s="252"/>
      <c r="I41" s="251" t="s">
        <v>68</v>
      </c>
      <c r="J41" s="251" t="s">
        <v>68</v>
      </c>
      <c r="K41" s="251" t="s">
        <v>68</v>
      </c>
      <c r="L41" s="251">
        <f>-897-55</f>
        <v>-952</v>
      </c>
      <c r="M41" s="251">
        <f>-L41</f>
        <v>952</v>
      </c>
      <c r="N41" s="251" t="s">
        <v>68</v>
      </c>
      <c r="O41" s="250"/>
      <c r="R41" s="249">
        <v>-951.70299999999997</v>
      </c>
      <c r="S41" s="249">
        <v>951.70299999999997</v>
      </c>
      <c r="U41" s="250"/>
      <c r="V41" s="250" t="e">
        <f t="shared" si="17"/>
        <v>#VALUE!</v>
      </c>
      <c r="W41" s="250" t="e">
        <f t="shared" si="18"/>
        <v>#VALUE!</v>
      </c>
      <c r="X41" s="250" t="e">
        <f t="shared" si="19"/>
        <v>#VALUE!</v>
      </c>
      <c r="Y41" s="250">
        <f t="shared" si="20"/>
        <v>-0.29700000000002547</v>
      </c>
      <c r="Z41" s="250">
        <f t="shared" si="21"/>
        <v>0.29700000000002547</v>
      </c>
      <c r="AA41" s="250" t="e">
        <f t="shared" si="22"/>
        <v>#VALUE!</v>
      </c>
    </row>
    <row r="42" spans="1:27" s="249" customFormat="1" ht="9.75" customHeight="1">
      <c r="A42" s="248"/>
      <c r="B42" s="247"/>
      <c r="C42" s="247"/>
      <c r="D42" s="246"/>
      <c r="E42" s="254"/>
      <c r="G42" s="244"/>
      <c r="I42" s="244"/>
      <c r="J42" s="244"/>
      <c r="K42" s="244"/>
      <c r="L42" s="244"/>
      <c r="M42" s="244"/>
      <c r="N42" s="244"/>
      <c r="O42" s="250"/>
      <c r="P42" s="244"/>
      <c r="Q42" s="244"/>
      <c r="R42" s="244"/>
      <c r="S42" s="244"/>
      <c r="T42" s="244"/>
      <c r="V42" s="250">
        <f t="shared" si="17"/>
        <v>0</v>
      </c>
      <c r="W42" s="250">
        <f t="shared" si="18"/>
        <v>0</v>
      </c>
      <c r="X42" s="250">
        <f t="shared" si="19"/>
        <v>0</v>
      </c>
      <c r="Y42" s="250">
        <f t="shared" si="20"/>
        <v>0</v>
      </c>
      <c r="Z42" s="250">
        <f t="shared" si="21"/>
        <v>0</v>
      </c>
      <c r="AA42" s="250">
        <f t="shared" si="22"/>
        <v>0</v>
      </c>
    </row>
    <row r="43" spans="1:27" s="249" customFormat="1" ht="19.5" customHeight="1" thickBot="1">
      <c r="A43" s="247" t="s">
        <v>140</v>
      </c>
      <c r="B43" s="165"/>
      <c r="C43" s="165"/>
      <c r="D43" s="246"/>
      <c r="E43" s="254"/>
      <c r="G43" s="244"/>
      <c r="I43" s="242">
        <f t="shared" ref="I43:T43" si="24">SUM(I36:I42)</f>
        <v>31806113</v>
      </c>
      <c r="J43" s="242">
        <f t="shared" si="24"/>
        <v>-1990921</v>
      </c>
      <c r="K43" s="242">
        <f t="shared" si="24"/>
        <v>260067</v>
      </c>
      <c r="L43" s="242">
        <f t="shared" si="24"/>
        <v>133472</v>
      </c>
      <c r="M43" s="242">
        <f t="shared" si="24"/>
        <v>-1487753</v>
      </c>
      <c r="N43" s="242">
        <f t="shared" si="24"/>
        <v>28720978</v>
      </c>
      <c r="O43" s="242">
        <f t="shared" si="24"/>
        <v>31806112.859900001</v>
      </c>
      <c r="P43" s="242">
        <f t="shared" si="24"/>
        <v>-1990921</v>
      </c>
      <c r="Q43" s="242">
        <f t="shared" si="24"/>
        <v>260067.33108</v>
      </c>
      <c r="R43" s="242">
        <f t="shared" si="24"/>
        <v>133471.59299999999</v>
      </c>
      <c r="S43" s="242">
        <f t="shared" si="24"/>
        <v>-1487754.5497051533</v>
      </c>
      <c r="T43" s="242">
        <f t="shared" si="24"/>
        <v>28720976.234274849</v>
      </c>
      <c r="V43" s="250">
        <f t="shared" si="17"/>
        <v>0.14009999856352806</v>
      </c>
      <c r="W43" s="250">
        <f t="shared" si="18"/>
        <v>0</v>
      </c>
      <c r="X43" s="250">
        <f t="shared" si="19"/>
        <v>-0.33108000000356697</v>
      </c>
      <c r="Y43" s="250">
        <f t="shared" si="20"/>
        <v>0.40700000000651926</v>
      </c>
      <c r="Z43" s="250">
        <f t="shared" si="21"/>
        <v>1.5497051533311605</v>
      </c>
      <c r="AA43" s="250">
        <f t="shared" si="22"/>
        <v>1.7657251507043839</v>
      </c>
    </row>
    <row r="44" spans="1:27" s="249" customFormat="1" ht="19.5" customHeight="1">
      <c r="A44" s="247"/>
      <c r="B44" s="165"/>
      <c r="C44" s="165"/>
      <c r="D44" s="246"/>
      <c r="E44" s="254"/>
      <c r="G44" s="244"/>
      <c r="I44" s="243"/>
      <c r="J44" s="243"/>
      <c r="K44" s="243"/>
      <c r="L44" s="243"/>
      <c r="M44" s="243"/>
      <c r="N44" s="243"/>
      <c r="O44" s="243"/>
      <c r="P44" s="243"/>
      <c r="Q44" s="243"/>
      <c r="R44" s="243"/>
      <c r="S44" s="243"/>
      <c r="T44" s="243"/>
      <c r="V44" s="250"/>
      <c r="W44" s="250"/>
      <c r="X44" s="250"/>
      <c r="Y44" s="250"/>
      <c r="Z44" s="250"/>
      <c r="AA44" s="250"/>
    </row>
    <row r="45" spans="1:27" s="249" customFormat="1" ht="18" customHeight="1">
      <c r="A45" s="441" t="str">
        <f>+Q1_2010!A71</f>
        <v>The notes on pages 6 to 10form an integral part of these financial statements.</v>
      </c>
      <c r="B45" s="173"/>
      <c r="C45" s="173"/>
      <c r="D45" s="442"/>
      <c r="E45" s="443"/>
      <c r="F45" s="444"/>
      <c r="G45" s="445"/>
      <c r="H45" s="444"/>
      <c r="I45" s="446"/>
      <c r="J45" s="446"/>
      <c r="K45" s="446"/>
      <c r="L45" s="446"/>
      <c r="M45" s="446"/>
      <c r="N45" s="446"/>
      <c r="O45" s="250"/>
      <c r="P45" s="244"/>
      <c r="Q45" s="244"/>
      <c r="R45" s="244"/>
      <c r="S45" s="244"/>
      <c r="T45" s="244"/>
    </row>
    <row r="46" spans="1:27" s="249" customFormat="1" ht="18" customHeight="1">
      <c r="A46" s="441"/>
      <c r="B46" s="173"/>
      <c r="C46" s="173"/>
      <c r="D46" s="442"/>
      <c r="E46" s="443"/>
      <c r="F46" s="444"/>
      <c r="G46" s="445"/>
      <c r="H46" s="444"/>
      <c r="I46" s="446"/>
      <c r="J46" s="446"/>
      <c r="K46" s="446"/>
      <c r="L46" s="446"/>
      <c r="M46" s="446"/>
      <c r="N46" s="457" t="s">
        <v>252</v>
      </c>
      <c r="O46" s="250"/>
      <c r="P46" s="244"/>
      <c r="Q46" s="244"/>
      <c r="R46" s="244"/>
      <c r="S46" s="244"/>
      <c r="T46" s="244"/>
    </row>
    <row r="47" spans="1:27" s="249" customFormat="1" ht="18.75">
      <c r="A47" s="293" t="s">
        <v>45</v>
      </c>
      <c r="B47" s="292"/>
      <c r="C47" s="292"/>
      <c r="D47" s="292"/>
      <c r="E47" s="250"/>
      <c r="F47" s="250"/>
      <c r="G47" s="250"/>
      <c r="H47" s="250"/>
      <c r="I47" s="250"/>
      <c r="J47" s="250"/>
      <c r="K47" s="250"/>
      <c r="L47" s="291"/>
      <c r="M47" s="290"/>
      <c r="N47" s="289"/>
      <c r="O47" s="288"/>
      <c r="P47" s="250"/>
    </row>
    <row r="48" spans="1:27" s="284" customFormat="1" ht="15.75">
      <c r="J48" s="163"/>
      <c r="L48" s="287"/>
    </row>
    <row r="49" spans="1:27" s="284" customFormat="1" ht="15.75">
      <c r="A49" s="286" t="s">
        <v>169</v>
      </c>
      <c r="J49" s="163"/>
      <c r="L49" s="285"/>
    </row>
    <row r="50" spans="1:27" s="249" customFormat="1">
      <c r="A50" s="283"/>
      <c r="B50" s="268"/>
      <c r="C50" s="268"/>
      <c r="D50" s="268"/>
      <c r="E50" s="250"/>
      <c r="F50" s="280"/>
      <c r="G50" s="280"/>
      <c r="H50" s="280"/>
      <c r="I50" s="280"/>
      <c r="J50" s="280"/>
      <c r="K50" s="280"/>
      <c r="L50" s="282"/>
      <c r="M50" s="163"/>
      <c r="N50" s="280"/>
      <c r="O50" s="163"/>
      <c r="P50" s="250"/>
    </row>
    <row r="51" spans="1:27" s="249" customFormat="1">
      <c r="A51" s="283"/>
      <c r="B51" s="268"/>
      <c r="C51" s="268"/>
      <c r="D51" s="268"/>
      <c r="E51" s="250"/>
      <c r="F51" s="280"/>
      <c r="G51" s="280"/>
      <c r="H51" s="280"/>
      <c r="I51" s="280"/>
      <c r="J51" s="280"/>
      <c r="K51" s="280"/>
      <c r="L51" s="282"/>
      <c r="M51" s="163"/>
      <c r="N51" s="280"/>
      <c r="O51" s="163"/>
      <c r="P51" s="250"/>
    </row>
    <row r="52" spans="1:27" s="249" customFormat="1">
      <c r="A52" s="279" t="s">
        <v>168</v>
      </c>
      <c r="B52" s="268"/>
      <c r="C52" s="268"/>
      <c r="D52" s="268"/>
      <c r="E52" s="250"/>
      <c r="F52" s="280"/>
      <c r="G52" s="280"/>
      <c r="H52" s="280"/>
      <c r="I52" s="280"/>
      <c r="J52" s="280"/>
      <c r="K52" s="280"/>
      <c r="L52" s="281"/>
      <c r="M52" s="163"/>
      <c r="N52" s="280"/>
      <c r="O52" s="163"/>
      <c r="P52" s="250"/>
    </row>
    <row r="53" spans="1:27" s="249" customFormat="1" ht="3.95" customHeight="1">
      <c r="A53" s="279"/>
      <c r="B53" s="268"/>
      <c r="C53" s="268"/>
      <c r="D53" s="268"/>
      <c r="E53" s="250"/>
      <c r="F53" s="280"/>
      <c r="G53" s="280"/>
      <c r="H53" s="280"/>
      <c r="I53" s="280"/>
      <c r="J53" s="280"/>
      <c r="K53" s="280"/>
      <c r="L53" s="281"/>
      <c r="M53" s="163"/>
      <c r="N53" s="280"/>
      <c r="O53" s="163"/>
      <c r="P53" s="250"/>
    </row>
    <row r="54" spans="1:27" s="249" customFormat="1">
      <c r="A54" s="279" t="s">
        <v>167</v>
      </c>
      <c r="B54" s="263"/>
      <c r="C54" s="263"/>
      <c r="D54" s="263"/>
      <c r="E54" s="262"/>
      <c r="F54" s="274"/>
      <c r="G54" s="274"/>
      <c r="H54" s="483" t="s">
        <v>166</v>
      </c>
      <c r="I54" s="483"/>
      <c r="J54" s="483"/>
      <c r="K54" s="483"/>
      <c r="L54" s="483"/>
      <c r="M54" s="483"/>
      <c r="N54" s="278"/>
      <c r="O54" s="164"/>
      <c r="P54" s="250"/>
    </row>
    <row r="55" spans="1:27" s="249" customFormat="1" ht="12.75" customHeight="1">
      <c r="B55" s="277"/>
      <c r="C55" s="277"/>
      <c r="D55" s="277"/>
      <c r="F55" s="272"/>
      <c r="H55" s="275"/>
      <c r="I55" s="276"/>
      <c r="J55" s="276"/>
      <c r="K55" s="276"/>
      <c r="L55" s="276"/>
      <c r="M55" s="276"/>
      <c r="N55" s="275"/>
      <c r="O55" s="250"/>
    </row>
    <row r="56" spans="1:27" s="249" customFormat="1" ht="12.75" customHeight="1">
      <c r="A56" s="268"/>
      <c r="B56" s="268"/>
      <c r="C56" s="268"/>
      <c r="D56" s="268"/>
      <c r="F56" s="254"/>
      <c r="H56" s="275"/>
      <c r="I56" s="275"/>
      <c r="J56" s="264" t="s">
        <v>165</v>
      </c>
      <c r="K56" s="273"/>
      <c r="L56" s="275"/>
      <c r="M56" s="275"/>
      <c r="N56" s="264"/>
      <c r="O56" s="250"/>
    </row>
    <row r="57" spans="1:27" s="249" customFormat="1" ht="12.75" customHeight="1">
      <c r="A57" s="268"/>
      <c r="B57" s="268"/>
      <c r="C57" s="268"/>
      <c r="D57" s="268"/>
      <c r="F57" s="254"/>
      <c r="H57" s="274"/>
      <c r="I57" s="274" t="s">
        <v>164</v>
      </c>
      <c r="J57" s="264" t="s">
        <v>163</v>
      </c>
      <c r="K57" s="273" t="s">
        <v>162</v>
      </c>
      <c r="L57" s="273" t="s">
        <v>161</v>
      </c>
      <c r="M57" s="264" t="s">
        <v>160</v>
      </c>
      <c r="N57" s="264"/>
      <c r="O57" s="250"/>
    </row>
    <row r="58" spans="1:27" s="249" customFormat="1">
      <c r="A58" s="268"/>
      <c r="B58" s="268"/>
      <c r="C58" s="268"/>
      <c r="D58" s="268"/>
      <c r="F58" s="254"/>
      <c r="G58" s="272"/>
      <c r="H58" s="271" t="s">
        <v>159</v>
      </c>
      <c r="I58" s="271" t="s">
        <v>158</v>
      </c>
      <c r="J58" s="269" t="s">
        <v>157</v>
      </c>
      <c r="K58" s="270" t="s">
        <v>156</v>
      </c>
      <c r="L58" s="270" t="s">
        <v>156</v>
      </c>
      <c r="M58" s="269" t="s">
        <v>155</v>
      </c>
      <c r="N58" s="269" t="s">
        <v>154</v>
      </c>
      <c r="O58" s="250"/>
    </row>
    <row r="59" spans="1:27" s="249" customFormat="1">
      <c r="A59" s="268"/>
      <c r="B59" s="268"/>
      <c r="C59" s="268"/>
      <c r="D59" s="268"/>
      <c r="F59" s="254"/>
      <c r="H59" s="267"/>
      <c r="I59" s="267"/>
      <c r="J59" s="266"/>
      <c r="K59" s="265"/>
      <c r="L59" s="265"/>
      <c r="N59" s="264"/>
      <c r="O59" s="250"/>
    </row>
    <row r="60" spans="1:27" s="250" customFormat="1" ht="19.5" customHeight="1">
      <c r="A60" s="248" t="s">
        <v>153</v>
      </c>
      <c r="B60" s="247"/>
      <c r="C60" s="263"/>
      <c r="D60" s="263"/>
      <c r="G60" s="262"/>
      <c r="I60" s="261">
        <v>32556113</v>
      </c>
      <c r="J60" s="261">
        <v>-1990921</v>
      </c>
      <c r="K60" s="261">
        <v>260067</v>
      </c>
      <c r="L60" s="261">
        <v>19913</v>
      </c>
      <c r="M60" s="261">
        <v>14549916</v>
      </c>
      <c r="N60" s="261">
        <f>SUM(I60:M60)</f>
        <v>45395088</v>
      </c>
      <c r="O60" s="250">
        <v>32556112.859900001</v>
      </c>
      <c r="P60" s="250">
        <v>-1990921</v>
      </c>
      <c r="Q60" s="250">
        <v>260067.33108</v>
      </c>
      <c r="R60" s="250">
        <v>19913</v>
      </c>
      <c r="S60" s="250">
        <v>14549916</v>
      </c>
      <c r="T60" s="250">
        <v>45395088.190980002</v>
      </c>
      <c r="V60" s="250">
        <f t="shared" ref="V60" si="25">+I60-O60</f>
        <v>0.14009999856352806</v>
      </c>
      <c r="W60" s="250">
        <f t="shared" ref="W60" si="26">+J60-P60</f>
        <v>0</v>
      </c>
      <c r="X60" s="250">
        <f t="shared" ref="X60" si="27">+K60-Q60</f>
        <v>-0.33108000000356697</v>
      </c>
      <c r="Y60" s="250">
        <f t="shared" ref="Y60" si="28">+L60-R60</f>
        <v>0</v>
      </c>
      <c r="Z60" s="250">
        <f t="shared" ref="Z60" si="29">+M60-S60</f>
        <v>0</v>
      </c>
      <c r="AA60" s="250">
        <f t="shared" ref="AA60" si="30">+N60-T60</f>
        <v>-0.19098000228404999</v>
      </c>
    </row>
    <row r="61" spans="1:27" s="249" customFormat="1">
      <c r="A61" s="165"/>
      <c r="B61" s="165"/>
      <c r="C61" s="165"/>
      <c r="D61" s="165"/>
      <c r="F61" s="260"/>
      <c r="G61" s="254"/>
      <c r="H61" s="252"/>
      <c r="I61" s="256"/>
      <c r="J61" s="256"/>
      <c r="K61" s="256"/>
      <c r="L61" s="256"/>
      <c r="M61" s="256"/>
      <c r="N61" s="256"/>
      <c r="O61" s="250"/>
      <c r="V61" s="250">
        <f t="shared" ref="V61:V84" si="31">+I61-O61</f>
        <v>0</v>
      </c>
      <c r="W61" s="250">
        <f t="shared" ref="W61:W84" si="32">+J61-P61</f>
        <v>0</v>
      </c>
      <c r="X61" s="250">
        <f t="shared" ref="X61:X84" si="33">+K61-Q61</f>
        <v>0</v>
      </c>
      <c r="Y61" s="250">
        <f t="shared" ref="Y61:Y84" si="34">+L61-R61</f>
        <v>0</v>
      </c>
      <c r="Z61" s="250">
        <f t="shared" ref="Z61:Z84" si="35">+M61-S61</f>
        <v>0</v>
      </c>
      <c r="AA61" s="250">
        <f t="shared" ref="AA61:AA84" si="36">+N61-T61</f>
        <v>0</v>
      </c>
    </row>
    <row r="62" spans="1:27" s="249" customFormat="1" ht="16.5" customHeight="1">
      <c r="A62" s="165" t="s">
        <v>149</v>
      </c>
      <c r="B62" s="165"/>
      <c r="C62" s="165"/>
      <c r="D62" s="165"/>
      <c r="E62" s="165"/>
      <c r="F62" s="165"/>
      <c r="G62" s="252"/>
      <c r="I62" s="251" t="s">
        <v>68</v>
      </c>
      <c r="J62" s="251" t="s">
        <v>68</v>
      </c>
      <c r="K62" s="251" t="s">
        <v>68</v>
      </c>
      <c r="L62" s="251" t="s">
        <v>68</v>
      </c>
      <c r="M62" s="251">
        <f>+Q1_2010!Q113</f>
        <v>-1117007</v>
      </c>
      <c r="N62" s="251">
        <f>SUM(I62:M62)</f>
        <v>-1117007</v>
      </c>
      <c r="O62" s="250"/>
      <c r="R62" s="249" t="s">
        <v>68</v>
      </c>
      <c r="S62" s="249">
        <v>-1117007.0000000002</v>
      </c>
      <c r="T62" s="249">
        <v>-1117007.0000000002</v>
      </c>
      <c r="U62" s="250"/>
      <c r="V62" s="250" t="e">
        <f t="shared" si="31"/>
        <v>#VALUE!</v>
      </c>
      <c r="W62" s="250" t="e">
        <f t="shared" si="32"/>
        <v>#VALUE!</v>
      </c>
      <c r="X62" s="250" t="e">
        <f t="shared" si="33"/>
        <v>#VALUE!</v>
      </c>
      <c r="Y62" s="250" t="e">
        <f t="shared" si="34"/>
        <v>#VALUE!</v>
      </c>
      <c r="Z62" s="250">
        <f t="shared" si="35"/>
        <v>0</v>
      </c>
      <c r="AA62" s="250">
        <f t="shared" si="36"/>
        <v>0</v>
      </c>
    </row>
    <row r="63" spans="1:27" s="249" customFormat="1" ht="16.5" customHeight="1">
      <c r="A63" s="165" t="s">
        <v>152</v>
      </c>
      <c r="B63" s="165"/>
      <c r="C63" s="165"/>
      <c r="D63" s="165"/>
      <c r="E63" s="165"/>
      <c r="F63" s="165"/>
      <c r="G63" s="252"/>
      <c r="I63" s="251" t="s">
        <v>68</v>
      </c>
      <c r="J63" s="251" t="s">
        <v>68</v>
      </c>
      <c r="K63" s="251" t="s">
        <v>68</v>
      </c>
      <c r="L63" s="251" t="s">
        <v>68</v>
      </c>
      <c r="M63" s="251">
        <f>+M18</f>
        <v>-420618</v>
      </c>
      <c r="N63" s="251">
        <f>SUM(I63:M63)</f>
        <v>-420618</v>
      </c>
      <c r="O63" s="250"/>
      <c r="S63" s="249">
        <v>-420618</v>
      </c>
      <c r="T63" s="249">
        <v>-420618</v>
      </c>
      <c r="U63" s="250"/>
      <c r="V63" s="250" t="e">
        <f t="shared" si="31"/>
        <v>#VALUE!</v>
      </c>
      <c r="W63" s="250" t="e">
        <f t="shared" si="32"/>
        <v>#VALUE!</v>
      </c>
      <c r="X63" s="250" t="e">
        <f t="shared" si="33"/>
        <v>#VALUE!</v>
      </c>
      <c r="Y63" s="250" t="e">
        <f t="shared" si="34"/>
        <v>#VALUE!</v>
      </c>
      <c r="Z63" s="250">
        <f t="shared" si="35"/>
        <v>0</v>
      </c>
      <c r="AA63" s="250">
        <f t="shared" si="36"/>
        <v>0</v>
      </c>
    </row>
    <row r="64" spans="1:27" s="249" customFormat="1" ht="16.5" customHeight="1">
      <c r="A64" s="171" t="s">
        <v>141</v>
      </c>
      <c r="B64" s="165"/>
      <c r="C64" s="165"/>
      <c r="D64" s="165"/>
      <c r="E64" s="165"/>
      <c r="F64" s="165"/>
      <c r="G64" s="252"/>
      <c r="I64" s="251" t="s">
        <v>68</v>
      </c>
      <c r="J64" s="251" t="s">
        <v>68</v>
      </c>
      <c r="K64" s="251" t="s">
        <v>68</v>
      </c>
      <c r="L64" s="251">
        <v>-115</v>
      </c>
      <c r="M64" s="251">
        <v>115</v>
      </c>
      <c r="N64" s="251" t="s">
        <v>68</v>
      </c>
      <c r="O64" s="250"/>
      <c r="R64" s="249">
        <v>-115</v>
      </c>
      <c r="S64" s="249">
        <v>115</v>
      </c>
      <c r="T64" s="249">
        <v>0</v>
      </c>
      <c r="U64" s="250"/>
      <c r="V64" s="250" t="e">
        <f t="shared" si="31"/>
        <v>#VALUE!</v>
      </c>
      <c r="W64" s="250" t="e">
        <f t="shared" si="32"/>
        <v>#VALUE!</v>
      </c>
      <c r="X64" s="250" t="e">
        <f t="shared" si="33"/>
        <v>#VALUE!</v>
      </c>
      <c r="Y64" s="250">
        <f t="shared" si="34"/>
        <v>0</v>
      </c>
      <c r="Z64" s="250">
        <f t="shared" si="35"/>
        <v>0</v>
      </c>
      <c r="AA64" s="250" t="e">
        <f t="shared" si="36"/>
        <v>#VALUE!</v>
      </c>
    </row>
    <row r="65" spans="1:27" s="250" customFormat="1">
      <c r="A65" s="259"/>
      <c r="B65" s="259"/>
      <c r="C65" s="259"/>
      <c r="D65" s="258"/>
      <c r="G65" s="257"/>
      <c r="H65" s="256"/>
      <c r="I65" s="256"/>
      <c r="J65" s="256"/>
      <c r="K65" s="256"/>
      <c r="L65" s="256"/>
      <c r="M65" s="256"/>
      <c r="N65" s="256"/>
      <c r="U65" s="256"/>
      <c r="V65" s="250">
        <f t="shared" si="31"/>
        <v>0</v>
      </c>
      <c r="W65" s="250">
        <f t="shared" si="32"/>
        <v>0</v>
      </c>
      <c r="X65" s="250">
        <f t="shared" si="33"/>
        <v>0</v>
      </c>
      <c r="Y65" s="250">
        <f t="shared" si="34"/>
        <v>0</v>
      </c>
      <c r="Z65" s="250">
        <f t="shared" si="35"/>
        <v>0</v>
      </c>
      <c r="AA65" s="250">
        <f t="shared" si="36"/>
        <v>0</v>
      </c>
    </row>
    <row r="66" spans="1:27" s="249" customFormat="1" ht="18" customHeight="1" thickBot="1">
      <c r="A66" s="248" t="s">
        <v>151</v>
      </c>
      <c r="B66" s="255"/>
      <c r="C66" s="255"/>
      <c r="D66" s="247"/>
      <c r="F66" s="254"/>
      <c r="G66" s="254"/>
      <c r="H66" s="244"/>
      <c r="I66" s="242">
        <f t="shared" ref="I66:T66" si="37">SUM(I60:I65)</f>
        <v>32556113</v>
      </c>
      <c r="J66" s="242">
        <f t="shared" si="37"/>
        <v>-1990921</v>
      </c>
      <c r="K66" s="242">
        <f t="shared" si="37"/>
        <v>260067</v>
      </c>
      <c r="L66" s="242">
        <f t="shared" si="37"/>
        <v>19798</v>
      </c>
      <c r="M66" s="242">
        <f t="shared" si="37"/>
        <v>13012406</v>
      </c>
      <c r="N66" s="242">
        <f t="shared" si="37"/>
        <v>43857463</v>
      </c>
      <c r="O66" s="242">
        <f>SUM(O60:O65)</f>
        <v>32556112.859900001</v>
      </c>
      <c r="P66" s="242">
        <f t="shared" si="37"/>
        <v>-1990921</v>
      </c>
      <c r="Q66" s="242">
        <f t="shared" si="37"/>
        <v>260067.33108</v>
      </c>
      <c r="R66" s="242">
        <f t="shared" si="37"/>
        <v>19798</v>
      </c>
      <c r="S66" s="242">
        <f t="shared" si="37"/>
        <v>13012406</v>
      </c>
      <c r="T66" s="242">
        <f t="shared" si="37"/>
        <v>43857463.190980002</v>
      </c>
      <c r="V66" s="250">
        <f t="shared" si="31"/>
        <v>0.14009999856352806</v>
      </c>
      <c r="W66" s="250">
        <f t="shared" si="32"/>
        <v>0</v>
      </c>
      <c r="X66" s="250">
        <f t="shared" si="33"/>
        <v>-0.33108000000356697</v>
      </c>
      <c r="Y66" s="250">
        <f t="shared" si="34"/>
        <v>0</v>
      </c>
      <c r="Z66" s="250">
        <f t="shared" si="35"/>
        <v>0</v>
      </c>
      <c r="AA66" s="250">
        <f t="shared" si="36"/>
        <v>-0.19098000228404999</v>
      </c>
    </row>
    <row r="67" spans="1:27" s="249" customFormat="1" ht="18" customHeight="1">
      <c r="A67" s="248"/>
      <c r="B67" s="255"/>
      <c r="C67" s="255"/>
      <c r="D67" s="247"/>
      <c r="F67" s="254"/>
      <c r="G67" s="254"/>
      <c r="H67" s="244"/>
      <c r="I67" s="243"/>
      <c r="J67" s="243"/>
      <c r="K67" s="243"/>
      <c r="L67" s="243"/>
      <c r="M67" s="243"/>
      <c r="N67" s="243"/>
      <c r="O67" s="243"/>
      <c r="P67" s="243"/>
      <c r="Q67" s="243"/>
      <c r="R67" s="243"/>
      <c r="S67" s="243"/>
      <c r="T67" s="243"/>
      <c r="V67" s="250"/>
      <c r="W67" s="250"/>
      <c r="X67" s="250"/>
      <c r="Y67" s="250"/>
      <c r="Z67" s="250"/>
      <c r="AA67" s="250"/>
    </row>
    <row r="68" spans="1:27" s="249" customFormat="1" ht="9.75" customHeight="1">
      <c r="A68" s="248"/>
      <c r="B68" s="247"/>
      <c r="C68" s="247"/>
      <c r="D68" s="246"/>
      <c r="E68" s="254"/>
      <c r="G68" s="244"/>
      <c r="I68" s="244"/>
      <c r="J68" s="244"/>
      <c r="K68" s="244"/>
      <c r="L68" s="244"/>
      <c r="M68" s="244"/>
      <c r="N68" s="244"/>
      <c r="O68" s="250"/>
      <c r="P68" s="244"/>
      <c r="Q68" s="244"/>
      <c r="R68" s="244"/>
      <c r="S68" s="244"/>
      <c r="T68" s="244"/>
      <c r="V68" s="250">
        <f t="shared" si="31"/>
        <v>0</v>
      </c>
      <c r="W68" s="250">
        <f t="shared" si="32"/>
        <v>0</v>
      </c>
      <c r="X68" s="250">
        <f t="shared" si="33"/>
        <v>0</v>
      </c>
      <c r="Y68" s="250">
        <f t="shared" si="34"/>
        <v>0</v>
      </c>
      <c r="Z68" s="250">
        <f t="shared" si="35"/>
        <v>0</v>
      </c>
      <c r="AA68" s="250">
        <f t="shared" si="36"/>
        <v>0</v>
      </c>
    </row>
    <row r="69" spans="1:27" s="249" customFormat="1">
      <c r="A69" s="248" t="s">
        <v>150</v>
      </c>
      <c r="B69" s="247"/>
      <c r="C69" s="247"/>
      <c r="D69" s="246"/>
      <c r="E69" s="253"/>
      <c r="G69" s="244"/>
      <c r="H69" s="252"/>
      <c r="I69" s="252">
        <f t="shared" ref="I69:N69" si="38">+I66</f>
        <v>32556113</v>
      </c>
      <c r="J69" s="252">
        <f t="shared" si="38"/>
        <v>-1990921</v>
      </c>
      <c r="K69" s="252">
        <f t="shared" si="38"/>
        <v>260067</v>
      </c>
      <c r="L69" s="252">
        <f t="shared" si="38"/>
        <v>19798</v>
      </c>
      <c r="M69" s="252">
        <f t="shared" si="38"/>
        <v>13012406</v>
      </c>
      <c r="N69" s="252">
        <f t="shared" si="38"/>
        <v>43857463</v>
      </c>
      <c r="O69" s="250">
        <v>32556112.859900001</v>
      </c>
      <c r="P69" s="249">
        <v>-1990921</v>
      </c>
      <c r="Q69" s="249">
        <v>260067.33108</v>
      </c>
      <c r="R69" s="249">
        <v>19798</v>
      </c>
      <c r="S69" s="249">
        <v>13012406</v>
      </c>
      <c r="T69" s="249">
        <v>43857463.190980002</v>
      </c>
      <c r="V69" s="250">
        <f t="shared" si="31"/>
        <v>0.14009999856352806</v>
      </c>
      <c r="W69" s="250">
        <f t="shared" si="32"/>
        <v>0</v>
      </c>
      <c r="X69" s="250">
        <f t="shared" si="33"/>
        <v>-0.33108000000356697</v>
      </c>
      <c r="Y69" s="250">
        <f t="shared" si="34"/>
        <v>0</v>
      </c>
      <c r="Z69" s="250">
        <f t="shared" si="35"/>
        <v>0</v>
      </c>
      <c r="AA69" s="250">
        <f t="shared" si="36"/>
        <v>-0.19098000228404999</v>
      </c>
    </row>
    <row r="70" spans="1:27" s="249" customFormat="1">
      <c r="A70" s="165"/>
      <c r="B70" s="247"/>
      <c r="C70" s="247"/>
      <c r="D70" s="246"/>
      <c r="E70" s="253"/>
      <c r="G70" s="244"/>
      <c r="H70" s="252"/>
      <c r="O70" s="250"/>
      <c r="V70" s="250">
        <f t="shared" si="31"/>
        <v>0</v>
      </c>
      <c r="W70" s="250">
        <f t="shared" si="32"/>
        <v>0</v>
      </c>
      <c r="X70" s="250">
        <f t="shared" si="33"/>
        <v>0</v>
      </c>
      <c r="Y70" s="250">
        <f t="shared" si="34"/>
        <v>0</v>
      </c>
      <c r="Z70" s="250">
        <f t="shared" si="35"/>
        <v>0</v>
      </c>
      <c r="AA70" s="250">
        <f t="shared" si="36"/>
        <v>0</v>
      </c>
    </row>
    <row r="71" spans="1:27" s="249" customFormat="1" ht="16.5" customHeight="1">
      <c r="A71" s="165" t="s">
        <v>149</v>
      </c>
      <c r="B71" s="165"/>
      <c r="C71" s="165"/>
      <c r="D71" s="165"/>
      <c r="E71" s="165"/>
      <c r="F71" s="165"/>
      <c r="G71" s="252"/>
      <c r="I71" s="251" t="s">
        <v>68</v>
      </c>
      <c r="J71" s="251" t="s">
        <v>68</v>
      </c>
      <c r="K71" s="251" t="s">
        <v>68</v>
      </c>
      <c r="L71" s="251" t="s">
        <v>68</v>
      </c>
      <c r="M71" s="251">
        <f>-9210162-M62</f>
        <v>-8093155</v>
      </c>
      <c r="N71" s="251">
        <f>SUM(I71:M71)</f>
        <v>-8093155</v>
      </c>
      <c r="O71" s="250" t="s">
        <v>68</v>
      </c>
      <c r="P71" s="249" t="s">
        <v>68</v>
      </c>
      <c r="Q71" s="249" t="s">
        <v>68</v>
      </c>
      <c r="R71" s="249" t="s">
        <v>68</v>
      </c>
      <c r="S71" s="249">
        <v>-8093155</v>
      </c>
      <c r="T71" s="249">
        <v>-8093155</v>
      </c>
      <c r="U71" s="250"/>
      <c r="V71" s="250" t="e">
        <f t="shared" si="31"/>
        <v>#VALUE!</v>
      </c>
      <c r="W71" s="250" t="e">
        <f t="shared" si="32"/>
        <v>#VALUE!</v>
      </c>
      <c r="X71" s="250" t="e">
        <f t="shared" si="33"/>
        <v>#VALUE!</v>
      </c>
      <c r="Y71" s="250" t="e">
        <f t="shared" si="34"/>
        <v>#VALUE!</v>
      </c>
      <c r="Z71" s="250">
        <f t="shared" si="35"/>
        <v>0</v>
      </c>
      <c r="AA71" s="250">
        <f t="shared" si="36"/>
        <v>0</v>
      </c>
    </row>
    <row r="72" spans="1:27" s="249" customFormat="1" ht="16.5" customHeight="1">
      <c r="A72" s="165" t="str">
        <f>+A27</f>
        <v>Revaluation of land and building</v>
      </c>
      <c r="B72" s="165"/>
      <c r="C72" s="165"/>
      <c r="D72" s="165"/>
      <c r="E72" s="165"/>
      <c r="F72" s="165"/>
      <c r="G72" s="252"/>
      <c r="I72" s="251" t="s">
        <v>68</v>
      </c>
      <c r="J72" s="251" t="s">
        <v>68</v>
      </c>
      <c r="K72" s="251" t="s">
        <v>68</v>
      </c>
      <c r="L72" s="251">
        <v>122862</v>
      </c>
      <c r="M72" s="251" t="s">
        <v>68</v>
      </c>
      <c r="N72" s="251">
        <f>SUM(I72:M72)</f>
        <v>122862</v>
      </c>
      <c r="O72" s="250" t="s">
        <v>68</v>
      </c>
      <c r="P72" s="249" t="s">
        <v>68</v>
      </c>
      <c r="Q72" s="249" t="s">
        <v>68</v>
      </c>
      <c r="R72" s="249">
        <v>122862</v>
      </c>
      <c r="S72" s="249" t="s">
        <v>68</v>
      </c>
      <c r="T72" s="249">
        <v>122862</v>
      </c>
      <c r="U72" s="250"/>
      <c r="V72" s="250" t="e">
        <f t="shared" si="31"/>
        <v>#VALUE!</v>
      </c>
      <c r="W72" s="250" t="e">
        <f t="shared" si="32"/>
        <v>#VALUE!</v>
      </c>
      <c r="X72" s="250" t="e">
        <f t="shared" si="33"/>
        <v>#VALUE!</v>
      </c>
      <c r="Y72" s="250">
        <f t="shared" si="34"/>
        <v>0</v>
      </c>
      <c r="Z72" s="250" t="e">
        <f t="shared" si="35"/>
        <v>#VALUE!</v>
      </c>
      <c r="AA72" s="250">
        <f t="shared" si="36"/>
        <v>0</v>
      </c>
    </row>
    <row r="73" spans="1:27" s="249" customFormat="1" ht="16.5" customHeight="1">
      <c r="A73" s="165" t="str">
        <f>+A28</f>
        <v>Deferred tax attributable to revaluation surplus</v>
      </c>
      <c r="B73" s="165"/>
      <c r="C73" s="165"/>
      <c r="D73" s="165"/>
      <c r="E73" s="165"/>
      <c r="F73" s="165"/>
      <c r="G73" s="252"/>
      <c r="I73" s="251" t="s">
        <v>68</v>
      </c>
      <c r="J73" s="251" t="s">
        <v>68</v>
      </c>
      <c r="K73" s="251" t="s">
        <v>68</v>
      </c>
      <c r="L73" s="251">
        <v>-40954</v>
      </c>
      <c r="M73" s="251" t="s">
        <v>68</v>
      </c>
      <c r="N73" s="251">
        <f>SUM(I73:M73)</f>
        <v>-40954</v>
      </c>
      <c r="O73" s="250" t="s">
        <v>68</v>
      </c>
      <c r="P73" s="249" t="s">
        <v>68</v>
      </c>
      <c r="Q73" s="249" t="s">
        <v>68</v>
      </c>
      <c r="R73" s="249">
        <v>-40954</v>
      </c>
      <c r="S73" s="249" t="s">
        <v>68</v>
      </c>
      <c r="T73" s="249">
        <v>-40954</v>
      </c>
      <c r="U73" s="250"/>
      <c r="V73" s="250" t="e">
        <f t="shared" si="31"/>
        <v>#VALUE!</v>
      </c>
      <c r="W73" s="250" t="e">
        <f t="shared" si="32"/>
        <v>#VALUE!</v>
      </c>
      <c r="X73" s="250" t="e">
        <f t="shared" si="33"/>
        <v>#VALUE!</v>
      </c>
      <c r="Y73" s="250">
        <f t="shared" si="34"/>
        <v>0</v>
      </c>
      <c r="Z73" s="250" t="e">
        <f t="shared" si="35"/>
        <v>#VALUE!</v>
      </c>
      <c r="AA73" s="250">
        <f t="shared" si="36"/>
        <v>0</v>
      </c>
    </row>
    <row r="74" spans="1:27" s="249" customFormat="1" ht="16.5" customHeight="1">
      <c r="A74" s="165" t="s">
        <v>148</v>
      </c>
      <c r="B74" s="165"/>
      <c r="C74" s="165"/>
      <c r="D74" s="165"/>
      <c r="E74" s="165"/>
      <c r="F74" s="165"/>
      <c r="G74" s="252"/>
      <c r="I74" s="251">
        <v>-750000</v>
      </c>
      <c r="J74" s="251" t="s">
        <v>68</v>
      </c>
      <c r="K74" s="251" t="s">
        <v>68</v>
      </c>
      <c r="L74" s="251" t="s">
        <v>68</v>
      </c>
      <c r="M74" s="251" t="s">
        <v>68</v>
      </c>
      <c r="N74" s="251">
        <f>SUM(I74:M74)</f>
        <v>-750000</v>
      </c>
      <c r="O74" s="250">
        <v>-750000</v>
      </c>
      <c r="P74" s="249" t="s">
        <v>68</v>
      </c>
      <c r="Q74" s="249" t="s">
        <v>68</v>
      </c>
      <c r="R74" s="249" t="s">
        <v>68</v>
      </c>
      <c r="S74" s="249" t="s">
        <v>68</v>
      </c>
      <c r="T74" s="249">
        <v>-750000</v>
      </c>
      <c r="U74" s="250"/>
      <c r="V74" s="250">
        <f t="shared" si="31"/>
        <v>0</v>
      </c>
      <c r="W74" s="250" t="e">
        <f t="shared" si="32"/>
        <v>#VALUE!</v>
      </c>
      <c r="X74" s="250" t="e">
        <f t="shared" si="33"/>
        <v>#VALUE!</v>
      </c>
      <c r="Y74" s="250" t="e">
        <f t="shared" si="34"/>
        <v>#VALUE!</v>
      </c>
      <c r="Z74" s="250" t="e">
        <f t="shared" si="35"/>
        <v>#VALUE!</v>
      </c>
      <c r="AA74" s="250">
        <f t="shared" si="36"/>
        <v>0</v>
      </c>
    </row>
    <row r="75" spans="1:27" s="249" customFormat="1" ht="16.5" customHeight="1">
      <c r="A75" s="165" t="s">
        <v>147</v>
      </c>
      <c r="B75" s="165"/>
      <c r="C75" s="165"/>
      <c r="D75" s="165"/>
      <c r="E75" s="165"/>
      <c r="F75" s="165"/>
      <c r="G75" s="252"/>
      <c r="I75" s="251" t="s">
        <v>68</v>
      </c>
      <c r="J75" s="251" t="s">
        <v>68</v>
      </c>
      <c r="K75" s="251" t="s">
        <v>68</v>
      </c>
      <c r="L75" s="251" t="s">
        <v>68</v>
      </c>
      <c r="M75" s="251">
        <v>-438141</v>
      </c>
      <c r="N75" s="251">
        <f>SUM(I75:M75)</f>
        <v>-438141</v>
      </c>
      <c r="O75" s="250" t="s">
        <v>68</v>
      </c>
      <c r="P75" s="249" t="s">
        <v>68</v>
      </c>
      <c r="Q75" s="249" t="s">
        <v>68</v>
      </c>
      <c r="R75" s="249" t="s">
        <v>68</v>
      </c>
      <c r="S75" s="249">
        <v>-438141</v>
      </c>
      <c r="T75" s="249">
        <v>-438141</v>
      </c>
      <c r="U75" s="250"/>
      <c r="V75" s="250" t="e">
        <f t="shared" si="31"/>
        <v>#VALUE!</v>
      </c>
      <c r="W75" s="250" t="e">
        <f t="shared" si="32"/>
        <v>#VALUE!</v>
      </c>
      <c r="X75" s="250" t="e">
        <f t="shared" si="33"/>
        <v>#VALUE!</v>
      </c>
      <c r="Y75" s="250" t="e">
        <f t="shared" si="34"/>
        <v>#VALUE!</v>
      </c>
      <c r="Z75" s="250">
        <f t="shared" si="35"/>
        <v>0</v>
      </c>
      <c r="AA75" s="250">
        <f t="shared" si="36"/>
        <v>0</v>
      </c>
    </row>
    <row r="76" spans="1:27" s="249" customFormat="1" ht="16.5" customHeight="1">
      <c r="A76" s="165" t="s">
        <v>141</v>
      </c>
      <c r="B76" s="165"/>
      <c r="C76" s="165"/>
      <c r="D76" s="165"/>
      <c r="E76" s="165"/>
      <c r="F76" s="165"/>
      <c r="G76" s="252"/>
      <c r="I76" s="251" t="s">
        <v>68</v>
      </c>
      <c r="J76" s="251" t="s">
        <v>68</v>
      </c>
      <c r="K76" s="251" t="s">
        <v>68</v>
      </c>
      <c r="L76" s="251">
        <v>-348</v>
      </c>
      <c r="M76" s="251">
        <v>348</v>
      </c>
      <c r="N76" s="251" t="s">
        <v>68</v>
      </c>
      <c r="O76" s="250" t="s">
        <v>68</v>
      </c>
      <c r="P76" s="249" t="s">
        <v>68</v>
      </c>
      <c r="Q76" s="249" t="s">
        <v>68</v>
      </c>
      <c r="R76" s="249">
        <v>-348</v>
      </c>
      <c r="S76" s="249">
        <v>348</v>
      </c>
      <c r="T76" s="249">
        <v>0</v>
      </c>
      <c r="U76" s="250"/>
      <c r="V76" s="250" t="e">
        <f t="shared" si="31"/>
        <v>#VALUE!</v>
      </c>
      <c r="W76" s="250" t="e">
        <f t="shared" si="32"/>
        <v>#VALUE!</v>
      </c>
      <c r="X76" s="250" t="e">
        <f t="shared" si="33"/>
        <v>#VALUE!</v>
      </c>
      <c r="Y76" s="250">
        <f t="shared" si="34"/>
        <v>0</v>
      </c>
      <c r="Z76" s="250">
        <f t="shared" si="35"/>
        <v>0</v>
      </c>
      <c r="AA76" s="250" t="e">
        <f t="shared" si="36"/>
        <v>#VALUE!</v>
      </c>
    </row>
    <row r="77" spans="1:27" s="249" customFormat="1">
      <c r="A77" s="165"/>
      <c r="B77" s="247"/>
      <c r="C77" s="247"/>
      <c r="D77" s="246"/>
      <c r="E77" s="253"/>
      <c r="G77" s="244"/>
      <c r="H77" s="252"/>
      <c r="O77" s="250"/>
      <c r="V77" s="250">
        <f t="shared" si="31"/>
        <v>0</v>
      </c>
      <c r="W77" s="250">
        <f t="shared" si="32"/>
        <v>0</v>
      </c>
      <c r="X77" s="250">
        <f t="shared" si="33"/>
        <v>0</v>
      </c>
      <c r="Y77" s="250">
        <f t="shared" si="34"/>
        <v>0</v>
      </c>
      <c r="Z77" s="250">
        <f t="shared" si="35"/>
        <v>0</v>
      </c>
      <c r="AA77" s="250">
        <f t="shared" si="36"/>
        <v>0</v>
      </c>
    </row>
    <row r="78" spans="1:27" s="240" customFormat="1" ht="18" customHeight="1" thickBot="1">
      <c r="A78" s="248" t="s">
        <v>146</v>
      </c>
      <c r="B78" s="247"/>
      <c r="C78" s="247"/>
      <c r="D78" s="246"/>
      <c r="E78" s="245"/>
      <c r="G78" s="244"/>
      <c r="H78" s="243"/>
      <c r="I78" s="242">
        <f t="shared" ref="I78:T78" si="39">SUM(I69:I77)</f>
        <v>31806113</v>
      </c>
      <c r="J78" s="242">
        <f t="shared" si="39"/>
        <v>-1990921</v>
      </c>
      <c r="K78" s="242">
        <f t="shared" si="39"/>
        <v>260067</v>
      </c>
      <c r="L78" s="242">
        <f t="shared" si="39"/>
        <v>101358</v>
      </c>
      <c r="M78" s="242">
        <f t="shared" si="39"/>
        <v>4481458</v>
      </c>
      <c r="N78" s="242">
        <f t="shared" si="39"/>
        <v>34658075</v>
      </c>
      <c r="O78" s="242">
        <f t="shared" si="39"/>
        <v>31806112.859900001</v>
      </c>
      <c r="P78" s="242">
        <f t="shared" si="39"/>
        <v>-1990921</v>
      </c>
      <c r="Q78" s="242">
        <f t="shared" si="39"/>
        <v>260067.33108</v>
      </c>
      <c r="R78" s="242">
        <f t="shared" si="39"/>
        <v>101358</v>
      </c>
      <c r="S78" s="242">
        <f t="shared" si="39"/>
        <v>4481458</v>
      </c>
      <c r="T78" s="242">
        <f t="shared" si="39"/>
        <v>34658075.190980002</v>
      </c>
      <c r="V78" s="250">
        <f t="shared" si="31"/>
        <v>0.14009999856352806</v>
      </c>
      <c r="W78" s="250">
        <f t="shared" si="32"/>
        <v>0</v>
      </c>
      <c r="X78" s="250">
        <f t="shared" si="33"/>
        <v>-0.33108000000356697</v>
      </c>
      <c r="Y78" s="250">
        <f t="shared" si="34"/>
        <v>0</v>
      </c>
      <c r="Z78" s="250">
        <f t="shared" si="35"/>
        <v>0</v>
      </c>
      <c r="AA78" s="250">
        <f t="shared" si="36"/>
        <v>-0.19098000228404999</v>
      </c>
    </row>
    <row r="79" spans="1:27" s="240" customFormat="1" ht="18" customHeight="1">
      <c r="A79" s="248"/>
      <c r="B79" s="247"/>
      <c r="C79" s="247"/>
      <c r="D79" s="246"/>
      <c r="E79" s="245"/>
      <c r="G79" s="244"/>
      <c r="H79" s="243"/>
      <c r="I79" s="243"/>
      <c r="J79" s="243"/>
      <c r="K79" s="243"/>
      <c r="L79" s="243"/>
      <c r="M79" s="243"/>
      <c r="N79" s="243"/>
      <c r="O79" s="243"/>
      <c r="P79" s="243"/>
      <c r="Q79" s="243"/>
      <c r="R79" s="243"/>
      <c r="S79" s="243"/>
      <c r="T79" s="243"/>
      <c r="V79" s="250"/>
      <c r="W79" s="250"/>
      <c r="X79" s="250"/>
      <c r="Y79" s="250"/>
      <c r="Z79" s="250"/>
      <c r="AA79" s="250"/>
    </row>
    <row r="80" spans="1:27" s="249" customFormat="1">
      <c r="A80" s="247"/>
      <c r="B80" s="247"/>
      <c r="C80" s="247"/>
      <c r="D80" s="246"/>
      <c r="E80" s="253"/>
      <c r="G80" s="244"/>
      <c r="H80" s="164"/>
      <c r="I80" s="164"/>
      <c r="J80" s="164"/>
      <c r="K80" s="164"/>
      <c r="L80" s="164"/>
      <c r="M80" s="164"/>
      <c r="N80" s="164"/>
      <c r="O80" s="250"/>
      <c r="V80" s="250">
        <f t="shared" si="31"/>
        <v>0</v>
      </c>
      <c r="W80" s="250">
        <f t="shared" si="32"/>
        <v>0</v>
      </c>
      <c r="X80" s="250">
        <f t="shared" si="33"/>
        <v>0</v>
      </c>
      <c r="Y80" s="250">
        <f t="shared" si="34"/>
        <v>0</v>
      </c>
      <c r="Z80" s="250">
        <f t="shared" si="35"/>
        <v>0</v>
      </c>
      <c r="AA80" s="250">
        <f t="shared" si="36"/>
        <v>0</v>
      </c>
    </row>
    <row r="81" spans="1:27" s="249" customFormat="1" ht="16.5" customHeight="1">
      <c r="A81" s="247" t="s">
        <v>145</v>
      </c>
      <c r="B81" s="165"/>
      <c r="C81" s="165"/>
      <c r="D81" s="165"/>
      <c r="E81" s="165"/>
      <c r="F81" s="165"/>
      <c r="G81" s="252"/>
      <c r="I81" s="251">
        <f t="shared" ref="I81:N81" si="40">SUM(I78)</f>
        <v>31806113</v>
      </c>
      <c r="J81" s="251">
        <f t="shared" si="40"/>
        <v>-1990921</v>
      </c>
      <c r="K81" s="251">
        <f t="shared" si="40"/>
        <v>260067</v>
      </c>
      <c r="L81" s="251">
        <f t="shared" si="40"/>
        <v>101358</v>
      </c>
      <c r="M81" s="251">
        <f t="shared" si="40"/>
        <v>4481458</v>
      </c>
      <c r="N81" s="251">
        <f t="shared" si="40"/>
        <v>34658075</v>
      </c>
      <c r="O81" s="250">
        <v>31806112.859900001</v>
      </c>
      <c r="P81" s="249">
        <v>-1990921</v>
      </c>
      <c r="Q81" s="249">
        <v>260067.33108</v>
      </c>
      <c r="R81" s="249">
        <v>101358</v>
      </c>
      <c r="S81" s="249">
        <v>4481458</v>
      </c>
      <c r="T81" s="249">
        <v>34658075.190980002</v>
      </c>
      <c r="U81" s="250"/>
      <c r="V81" s="250">
        <f t="shared" si="31"/>
        <v>0.14009999856352806</v>
      </c>
      <c r="W81" s="250">
        <f t="shared" si="32"/>
        <v>0</v>
      </c>
      <c r="X81" s="250">
        <f t="shared" si="33"/>
        <v>-0.33108000000356697</v>
      </c>
      <c r="Y81" s="250">
        <f t="shared" si="34"/>
        <v>0</v>
      </c>
      <c r="Z81" s="250">
        <f t="shared" si="35"/>
        <v>0</v>
      </c>
      <c r="AA81" s="250">
        <f t="shared" si="36"/>
        <v>-0.19098000228404999</v>
      </c>
    </row>
    <row r="82" spans="1:27" s="249" customFormat="1" ht="16.5" customHeight="1">
      <c r="A82" s="165" t="s">
        <v>144</v>
      </c>
      <c r="B82" s="165"/>
      <c r="C82" s="165"/>
      <c r="D82" s="165"/>
      <c r="E82" s="165"/>
      <c r="F82" s="165"/>
      <c r="G82" s="252"/>
      <c r="I82" s="251" t="s">
        <v>68</v>
      </c>
      <c r="J82" s="251" t="s">
        <v>68</v>
      </c>
      <c r="K82" s="251" t="s">
        <v>68</v>
      </c>
      <c r="L82" s="251" t="s">
        <v>68</v>
      </c>
      <c r="M82" s="251">
        <f>+Q1_2010!M113</f>
        <v>1276330</v>
      </c>
      <c r="N82" s="251">
        <f>SUM(I82:M82)</f>
        <v>1276330</v>
      </c>
      <c r="O82" s="250" t="s">
        <v>68</v>
      </c>
      <c r="P82" s="249" t="s">
        <v>68</v>
      </c>
      <c r="Q82" s="249" t="s">
        <v>68</v>
      </c>
      <c r="R82" s="249" t="s">
        <v>68</v>
      </c>
      <c r="S82" s="249">
        <v>1276330.5963100032</v>
      </c>
      <c r="T82" s="249">
        <v>1276330.5963100032</v>
      </c>
      <c r="U82" s="250"/>
      <c r="V82" s="250" t="e">
        <f>+I82-O82</f>
        <v>#VALUE!</v>
      </c>
      <c r="W82" s="250" t="e">
        <f t="shared" si="32"/>
        <v>#VALUE!</v>
      </c>
      <c r="X82" s="250" t="e">
        <f t="shared" si="33"/>
        <v>#VALUE!</v>
      </c>
      <c r="Y82" s="250" t="e">
        <f t="shared" si="34"/>
        <v>#VALUE!</v>
      </c>
      <c r="Z82" s="250">
        <f t="shared" si="35"/>
        <v>-0.59631000319495797</v>
      </c>
      <c r="AA82" s="250">
        <f t="shared" si="36"/>
        <v>-0.59631000319495797</v>
      </c>
    </row>
    <row r="83" spans="1:27" s="249" customFormat="1" ht="16.5" customHeight="1">
      <c r="A83" s="165" t="s">
        <v>143</v>
      </c>
      <c r="B83" s="165"/>
      <c r="C83" s="165"/>
      <c r="D83" s="165"/>
      <c r="E83" s="165"/>
      <c r="F83" s="165"/>
      <c r="G83" s="252"/>
      <c r="I83" s="251" t="s">
        <v>68</v>
      </c>
      <c r="J83" s="251" t="s">
        <v>68</v>
      </c>
      <c r="K83" s="251" t="s">
        <v>68</v>
      </c>
      <c r="L83" s="251">
        <f t="shared" ref="L83:M84" si="41">+L39</f>
        <v>-2047</v>
      </c>
      <c r="M83" s="251" t="str">
        <f t="shared" si="41"/>
        <v>Nil</v>
      </c>
      <c r="N83" s="251">
        <f>SUM(I83:M83)</f>
        <v>-2047</v>
      </c>
      <c r="O83" s="250" t="s">
        <v>68</v>
      </c>
      <c r="P83" s="249" t="s">
        <v>68</v>
      </c>
      <c r="Q83" s="249" t="s">
        <v>68</v>
      </c>
      <c r="R83" s="249">
        <v>-2047.704</v>
      </c>
      <c r="S83" s="249" t="s">
        <v>68</v>
      </c>
      <c r="T83" s="249">
        <v>-2047.704</v>
      </c>
      <c r="U83" s="250"/>
      <c r="V83" s="250" t="e">
        <f t="shared" si="31"/>
        <v>#VALUE!</v>
      </c>
      <c r="W83" s="250" t="e">
        <f t="shared" si="32"/>
        <v>#VALUE!</v>
      </c>
      <c r="X83" s="250" t="e">
        <f t="shared" si="33"/>
        <v>#VALUE!</v>
      </c>
      <c r="Y83" s="250">
        <f t="shared" si="34"/>
        <v>0.70399999999995089</v>
      </c>
      <c r="Z83" s="250" t="e">
        <f t="shared" si="35"/>
        <v>#VALUE!</v>
      </c>
      <c r="AA83" s="250">
        <f>+N83-T83</f>
        <v>0.70399999999995089</v>
      </c>
    </row>
    <row r="84" spans="1:27" s="249" customFormat="1" ht="16.5" customHeight="1">
      <c r="A84" s="165" t="s">
        <v>142</v>
      </c>
      <c r="B84" s="165"/>
      <c r="C84" s="165"/>
      <c r="D84" s="165"/>
      <c r="E84" s="165"/>
      <c r="F84" s="165"/>
      <c r="G84" s="252"/>
      <c r="I84" s="251" t="s">
        <v>68</v>
      </c>
      <c r="J84" s="251" t="s">
        <v>68</v>
      </c>
      <c r="K84" s="251" t="s">
        <v>68</v>
      </c>
      <c r="L84" s="251" t="str">
        <f t="shared" si="41"/>
        <v>Nil</v>
      </c>
      <c r="M84" s="251">
        <f t="shared" si="41"/>
        <v>-91360</v>
      </c>
      <c r="N84" s="251">
        <f>SUM(I84:M84)</f>
        <v>-91360</v>
      </c>
      <c r="O84" s="250" t="s">
        <v>68</v>
      </c>
      <c r="P84" s="249" t="s">
        <v>68</v>
      </c>
      <c r="Q84" s="249" t="s">
        <v>68</v>
      </c>
      <c r="R84" s="249" t="s">
        <v>68</v>
      </c>
      <c r="S84" s="249">
        <v>-91360.035000000003</v>
      </c>
      <c r="T84" s="249">
        <v>-91360.035000000003</v>
      </c>
      <c r="U84" s="250" t="s">
        <v>86</v>
      </c>
      <c r="V84" s="250" t="e">
        <f t="shared" si="31"/>
        <v>#VALUE!</v>
      </c>
      <c r="W84" s="250" t="e">
        <f t="shared" si="32"/>
        <v>#VALUE!</v>
      </c>
      <c r="X84" s="250" t="e">
        <f t="shared" si="33"/>
        <v>#VALUE!</v>
      </c>
      <c r="Y84" s="250" t="e">
        <f t="shared" si="34"/>
        <v>#VALUE!</v>
      </c>
      <c r="Z84" s="250">
        <f t="shared" si="35"/>
        <v>3.500000000349246E-2</v>
      </c>
      <c r="AA84" s="250">
        <f t="shared" si="36"/>
        <v>3.500000000349246E-2</v>
      </c>
    </row>
    <row r="85" spans="1:27" s="249" customFormat="1" ht="16.5" customHeight="1">
      <c r="A85" s="165" t="s">
        <v>141</v>
      </c>
      <c r="B85" s="165"/>
      <c r="C85" s="165"/>
      <c r="D85" s="165"/>
      <c r="E85" s="165"/>
      <c r="F85" s="165"/>
      <c r="G85" s="252"/>
      <c r="I85" s="251" t="s">
        <v>68</v>
      </c>
      <c r="J85" s="251" t="s">
        <v>68</v>
      </c>
      <c r="K85" s="251" t="s">
        <v>68</v>
      </c>
      <c r="L85" s="439">
        <f>-897</f>
        <v>-897</v>
      </c>
      <c r="M85" s="439">
        <f>-L85</f>
        <v>897</v>
      </c>
      <c r="N85" s="439" t="s">
        <v>68</v>
      </c>
      <c r="O85" s="250" t="s">
        <v>68</v>
      </c>
      <c r="P85" s="249" t="s">
        <v>68</v>
      </c>
      <c r="Q85" s="249" t="s">
        <v>68</v>
      </c>
      <c r="R85" s="249">
        <v>-896.70299999999997</v>
      </c>
      <c r="S85" s="249">
        <v>896.70299999999997</v>
      </c>
      <c r="T85" s="249">
        <v>0</v>
      </c>
      <c r="U85" s="250"/>
      <c r="V85" s="250" t="e">
        <f t="shared" ref="V85:V86" si="42">+I85-O85</f>
        <v>#VALUE!</v>
      </c>
      <c r="W85" s="250" t="e">
        <f t="shared" ref="W85:W86" si="43">+J85-P85</f>
        <v>#VALUE!</v>
      </c>
      <c r="X85" s="250" t="e">
        <f t="shared" ref="X85:X86" si="44">+K85-Q85</f>
        <v>#VALUE!</v>
      </c>
      <c r="Y85" s="250">
        <f t="shared" ref="Y85:Y86" si="45">+L85-R85</f>
        <v>-0.29700000000002547</v>
      </c>
      <c r="Z85" s="250">
        <f t="shared" ref="Z85:Z86" si="46">+M85-S85</f>
        <v>0.29700000000002547</v>
      </c>
      <c r="AA85" s="250" t="e">
        <f t="shared" ref="AA85:AA86" si="47">+N85-T85</f>
        <v>#VALUE!</v>
      </c>
    </row>
    <row r="86" spans="1:27" s="249" customFormat="1" ht="13.5" customHeight="1">
      <c r="A86" s="165"/>
      <c r="B86" s="165"/>
      <c r="C86" s="165"/>
      <c r="D86" s="165"/>
      <c r="E86" s="165"/>
      <c r="F86" s="165"/>
      <c r="G86" s="252"/>
      <c r="I86" s="251"/>
      <c r="J86" s="251"/>
      <c r="K86" s="439"/>
      <c r="L86" s="439"/>
      <c r="M86" s="439"/>
      <c r="N86" s="439"/>
      <c r="O86" s="250"/>
      <c r="U86" s="250"/>
      <c r="V86" s="250">
        <f t="shared" si="42"/>
        <v>0</v>
      </c>
      <c r="W86" s="250">
        <f t="shared" si="43"/>
        <v>0</v>
      </c>
      <c r="X86" s="250">
        <f t="shared" si="44"/>
        <v>0</v>
      </c>
      <c r="Y86" s="250">
        <f t="shared" si="45"/>
        <v>0</v>
      </c>
      <c r="Z86" s="250">
        <f t="shared" si="46"/>
        <v>0</v>
      </c>
      <c r="AA86" s="250">
        <f t="shared" si="47"/>
        <v>0</v>
      </c>
    </row>
    <row r="87" spans="1:27" s="240" customFormat="1" ht="18" customHeight="1" thickBot="1">
      <c r="A87" s="248" t="s">
        <v>140</v>
      </c>
      <c r="B87" s="247"/>
      <c r="C87" s="247"/>
      <c r="D87" s="246"/>
      <c r="E87" s="245"/>
      <c r="G87" s="244"/>
      <c r="H87" s="243"/>
      <c r="I87" s="242">
        <f t="shared" ref="I87:N87" si="48">SUM(I81:I86)</f>
        <v>31806113</v>
      </c>
      <c r="J87" s="242">
        <f t="shared" si="48"/>
        <v>-1990921</v>
      </c>
      <c r="K87" s="447">
        <f t="shared" si="48"/>
        <v>260067</v>
      </c>
      <c r="L87" s="447">
        <f t="shared" si="48"/>
        <v>98414</v>
      </c>
      <c r="M87" s="447">
        <f t="shared" si="48"/>
        <v>5667325</v>
      </c>
      <c r="N87" s="447">
        <f t="shared" si="48"/>
        <v>35840998</v>
      </c>
      <c r="O87" s="241"/>
    </row>
    <row r="88" spans="1:27" s="240" customFormat="1" ht="18" customHeight="1">
      <c r="A88" s="248"/>
      <c r="B88" s="247"/>
      <c r="C88" s="247"/>
      <c r="D88" s="246"/>
      <c r="E88" s="245"/>
      <c r="G88" s="244"/>
      <c r="H88" s="243"/>
      <c r="I88" s="243"/>
      <c r="J88" s="243"/>
      <c r="K88" s="446"/>
      <c r="L88" s="446"/>
      <c r="M88" s="446"/>
      <c r="N88" s="446"/>
      <c r="O88" s="241"/>
    </row>
    <row r="89" spans="1:27">
      <c r="A89" s="171" t="str">
        <f>+A45</f>
        <v>The notes on pages 6 to 10form an integral part of these financial statements.</v>
      </c>
      <c r="B89" s="440"/>
      <c r="C89" s="440"/>
      <c r="D89" s="440"/>
      <c r="E89" s="440"/>
      <c r="F89" s="440"/>
      <c r="G89" s="440"/>
      <c r="H89" s="440"/>
      <c r="I89" s="440"/>
      <c r="J89" s="440"/>
      <c r="K89" s="440"/>
      <c r="L89" s="440"/>
      <c r="M89" s="440"/>
      <c r="N89" s="440"/>
    </row>
  </sheetData>
  <mergeCells count="2">
    <mergeCell ref="H54:M54"/>
    <mergeCell ref="I8:M8"/>
  </mergeCells>
  <pageMargins left="1" right="0.75" top="0.5" bottom="0.5" header="0.5" footer="0.5"/>
  <pageSetup paperSize="9" scale="80" firstPageNumber="10" fitToHeight="2" orientation="landscape" useFirstPageNumber="1" verticalDpi="300" r:id="rId1"/>
  <headerFooter alignWithMargins="0"/>
  <rowBreaks count="1" manualBreakCount="1">
    <brk id="45" max="13" man="1"/>
  </rowBreaks>
</worksheet>
</file>

<file path=xl/worksheets/sheet3.xml><?xml version="1.0" encoding="utf-8"?>
<worksheet xmlns="http://schemas.openxmlformats.org/spreadsheetml/2006/main" xmlns:r="http://schemas.openxmlformats.org/officeDocument/2006/relationships">
  <dimension ref="A1:AF143"/>
  <sheetViews>
    <sheetView showGridLines="0" defaultGridColor="0" view="pageBreakPreview" topLeftCell="A55" colorId="26" zoomScale="85" workbookViewId="0">
      <selection activeCell="C99" sqref="C99"/>
    </sheetView>
  </sheetViews>
  <sheetFormatPr defaultRowHeight="12.75"/>
  <cols>
    <col min="1" max="1" width="0.85546875" style="312" customWidth="1"/>
    <col min="2" max="2" width="4.85546875" style="312" customWidth="1"/>
    <col min="3" max="3" width="25.5703125" style="312" customWidth="1"/>
    <col min="4" max="4" width="15.28515625" style="313" bestFit="1" customWidth="1"/>
    <col min="5" max="6" width="14.42578125" style="313" customWidth="1"/>
    <col min="7" max="7" width="15.7109375" style="313" customWidth="1"/>
    <col min="8" max="9" width="17.42578125" style="313" customWidth="1"/>
    <col min="10" max="10" width="14.42578125" style="313" customWidth="1"/>
    <col min="11" max="11" width="13.5703125" style="398" customWidth="1"/>
    <col min="12" max="12" width="16.5703125" style="312" hidden="1" customWidth="1"/>
    <col min="13" max="13" width="13" style="312" hidden="1" customWidth="1"/>
    <col min="14" max="14" width="18.7109375" style="312" hidden="1" customWidth="1"/>
    <col min="15" max="15" width="16.7109375" style="313" hidden="1" customWidth="1"/>
    <col min="16" max="16" width="15" style="313" hidden="1" customWidth="1"/>
    <col min="17" max="17" width="19" style="312" hidden="1" customWidth="1"/>
    <col min="18" max="18" width="14.28515625" style="312" hidden="1" customWidth="1"/>
    <col min="19" max="19" width="13.140625" style="312" hidden="1" customWidth="1"/>
    <col min="20" max="20" width="12.5703125" style="312" hidden="1" customWidth="1"/>
    <col min="21" max="22" width="13.140625" style="312" hidden="1" customWidth="1"/>
    <col min="23" max="23" width="14.5703125" style="312" hidden="1" customWidth="1"/>
    <col min="24" max="24" width="14.28515625" style="312" hidden="1" customWidth="1"/>
    <col min="25" max="26" width="9.28515625" style="312" hidden="1" customWidth="1"/>
    <col min="27" max="27" width="9.7109375" style="312" hidden="1" customWidth="1"/>
    <col min="28" max="30" width="9.28515625" style="312" hidden="1" customWidth="1"/>
    <col min="31" max="43" width="0" style="312" hidden="1" customWidth="1"/>
    <col min="44" max="16384" width="9.140625" style="312"/>
  </cols>
  <sheetData>
    <row r="1" spans="1:30" ht="18.75">
      <c r="A1" s="349"/>
      <c r="B1" s="350" t="s">
        <v>45</v>
      </c>
      <c r="C1" s="351"/>
      <c r="D1" s="351"/>
      <c r="K1" s="457" t="s">
        <v>248</v>
      </c>
    </row>
    <row r="2" spans="1:30" ht="15.75">
      <c r="B2" s="352"/>
      <c r="C2" s="351"/>
      <c r="D2" s="351"/>
    </row>
    <row r="3" spans="1:30" ht="15.75">
      <c r="B3" s="353" t="s">
        <v>44</v>
      </c>
      <c r="C3" s="353"/>
      <c r="D3" s="354"/>
    </row>
    <row r="4" spans="1:30" ht="12" customHeight="1">
      <c r="B4" s="355"/>
      <c r="C4" s="354"/>
      <c r="D4" s="354"/>
    </row>
    <row r="5" spans="1:30" ht="15.75">
      <c r="B5" s="356">
        <v>4</v>
      </c>
      <c r="C5" s="357" t="s">
        <v>225</v>
      </c>
      <c r="D5" s="396"/>
    </row>
    <row r="6" spans="1:30" ht="8.25" customHeight="1"/>
    <row r="7" spans="1:30" ht="6" customHeight="1">
      <c r="F7" s="315"/>
      <c r="H7" s="315"/>
    </row>
    <row r="8" spans="1:30">
      <c r="B8" s="311" t="s">
        <v>180</v>
      </c>
      <c r="C8" s="311" t="s">
        <v>181</v>
      </c>
      <c r="H8" s="315"/>
    </row>
    <row r="9" spans="1:30">
      <c r="H9" s="316"/>
    </row>
    <row r="10" spans="1:30">
      <c r="B10" s="358" t="s">
        <v>182</v>
      </c>
      <c r="C10" s="311"/>
      <c r="G10" s="343"/>
    </row>
    <row r="11" spans="1:30">
      <c r="E11" s="343"/>
    </row>
    <row r="12" spans="1:30" s="340" customFormat="1" ht="15" customHeight="1">
      <c r="E12" s="340" t="s">
        <v>183</v>
      </c>
      <c r="F12" s="340" t="s">
        <v>184</v>
      </c>
      <c r="G12" s="340" t="s">
        <v>185</v>
      </c>
      <c r="I12" s="340" t="s">
        <v>200</v>
      </c>
      <c r="J12" s="340" t="s">
        <v>199</v>
      </c>
      <c r="K12" s="399"/>
    </row>
    <row r="13" spans="1:30" s="319" customFormat="1" ht="15" customHeight="1">
      <c r="A13" s="318"/>
      <c r="B13" s="318"/>
      <c r="C13" s="318"/>
      <c r="D13" s="321"/>
      <c r="E13" s="362" t="s">
        <v>187</v>
      </c>
      <c r="F13" s="362" t="s">
        <v>187</v>
      </c>
      <c r="G13" s="363" t="s">
        <v>188</v>
      </c>
      <c r="H13" s="363" t="s">
        <v>186</v>
      </c>
      <c r="I13" s="363" t="s">
        <v>224</v>
      </c>
      <c r="J13" s="363" t="s">
        <v>223</v>
      </c>
      <c r="K13" s="400" t="s">
        <v>81</v>
      </c>
      <c r="L13" s="318"/>
      <c r="M13" s="318"/>
      <c r="O13" s="321"/>
      <c r="P13" s="321"/>
    </row>
    <row r="14" spans="1:30" ht="8.25" customHeight="1">
      <c r="E14" s="315"/>
      <c r="F14" s="315"/>
      <c r="G14" s="323"/>
      <c r="H14" s="323"/>
      <c r="I14" s="323"/>
    </row>
    <row r="15" spans="1:30">
      <c r="B15" s="312" t="s">
        <v>189</v>
      </c>
      <c r="E15" s="315">
        <v>8428885</v>
      </c>
      <c r="F15" s="315">
        <f>3482748-1</f>
        <v>3482747</v>
      </c>
      <c r="G15" s="315">
        <v>370492</v>
      </c>
      <c r="H15" s="315">
        <v>86684</v>
      </c>
      <c r="I15" s="315">
        <v>133376</v>
      </c>
      <c r="J15" s="315">
        <v>489695</v>
      </c>
      <c r="K15" s="398">
        <f t="shared" ref="K15:K16" si="0">SUM(E15:J15)</f>
        <v>12991879</v>
      </c>
      <c r="L15" s="315"/>
      <c r="M15" s="315"/>
      <c r="Q15" s="410">
        <v>8428884.7709800061</v>
      </c>
      <c r="R15" s="410">
        <v>3482747.8929399997</v>
      </c>
      <c r="S15" s="410">
        <v>370491.67</v>
      </c>
      <c r="T15" s="410">
        <v>86683.618000000002</v>
      </c>
      <c r="U15" s="410">
        <v>133375.88800000001</v>
      </c>
      <c r="V15" s="410">
        <v>489694.91712</v>
      </c>
      <c r="W15" s="410">
        <v>12991878.757040007</v>
      </c>
      <c r="X15" s="410">
        <f t="shared" ref="X15:AD15" si="1">+E15-Q15</f>
        <v>0.22901999391615391</v>
      </c>
      <c r="Y15" s="410">
        <f t="shared" si="1"/>
        <v>-0.89293999969959259</v>
      </c>
      <c r="Z15" s="410">
        <f t="shared" si="1"/>
        <v>0.33000000001629815</v>
      </c>
      <c r="AA15" s="410">
        <f t="shared" si="1"/>
        <v>0.38199999999778811</v>
      </c>
      <c r="AB15" s="410">
        <f t="shared" si="1"/>
        <v>0.11199999999371357</v>
      </c>
      <c r="AC15" s="410">
        <f t="shared" si="1"/>
        <v>8.2880000001750886E-2</v>
      </c>
      <c r="AD15" s="410">
        <f t="shared" si="1"/>
        <v>0.24295999296009541</v>
      </c>
    </row>
    <row r="16" spans="1:30">
      <c r="B16" s="312" t="s">
        <v>190</v>
      </c>
      <c r="E16" s="364">
        <v>-1989091</v>
      </c>
      <c r="F16" s="364">
        <v>-1120551</v>
      </c>
      <c r="G16" s="364">
        <v>-36939</v>
      </c>
      <c r="H16" s="364">
        <v>-3531</v>
      </c>
      <c r="I16" s="364">
        <v>-48242</v>
      </c>
      <c r="J16" s="364">
        <v>-2388</v>
      </c>
      <c r="K16" s="401">
        <f t="shared" si="0"/>
        <v>-3200742</v>
      </c>
      <c r="L16" s="315"/>
      <c r="M16" s="315"/>
      <c r="O16" s="323"/>
      <c r="P16" s="323"/>
      <c r="Q16" s="410">
        <v>-1989090.8058790786</v>
      </c>
      <c r="R16" s="410">
        <v>-1120550.9675499999</v>
      </c>
      <c r="S16" s="410">
        <v>-36938.628490000003</v>
      </c>
      <c r="T16" s="410">
        <v>-3530.7258099999999</v>
      </c>
      <c r="U16" s="410">
        <v>-48242.348680000003</v>
      </c>
      <c r="V16" s="410">
        <v>-2388.0267100000001</v>
      </c>
      <c r="W16" s="410">
        <v>-3200741.5031190785</v>
      </c>
      <c r="X16" s="410">
        <f t="shared" ref="X16:X17" si="2">+E16-Q16</f>
        <v>-0.19412092142738402</v>
      </c>
      <c r="Y16" s="410">
        <f t="shared" ref="Y16:Y17" si="3">+F16-R16</f>
        <v>-3.2450000056996942E-2</v>
      </c>
      <c r="Z16" s="410">
        <f t="shared" ref="Z16:Z17" si="4">+G16-S16</f>
        <v>-0.37150999999721535</v>
      </c>
      <c r="AA16" s="410">
        <f t="shared" ref="AA16:AA17" si="5">+H16-T16</f>
        <v>-0.27419000000008964</v>
      </c>
      <c r="AB16" s="410">
        <f t="shared" ref="AB16:AB17" si="6">+I16-U16</f>
        <v>0.34868000000278698</v>
      </c>
      <c r="AC16" s="410">
        <f t="shared" ref="AC16:AC17" si="7">+J16-V16</f>
        <v>2.6710000000093714E-2</v>
      </c>
      <c r="AD16" s="410">
        <f t="shared" ref="AD16:AD17" si="8">+K16-W16</f>
        <v>-0.49688092153519392</v>
      </c>
    </row>
    <row r="17" spans="1:30" ht="15.75" customHeight="1">
      <c r="B17" s="312" t="s">
        <v>191</v>
      </c>
      <c r="E17" s="367">
        <f t="shared" ref="E17:J17" si="9">+E15+E16</f>
        <v>6439794</v>
      </c>
      <c r="F17" s="367">
        <f t="shared" si="9"/>
        <v>2362196</v>
      </c>
      <c r="G17" s="367">
        <f t="shared" si="9"/>
        <v>333553</v>
      </c>
      <c r="H17" s="367">
        <f t="shared" si="9"/>
        <v>83153</v>
      </c>
      <c r="I17" s="367">
        <f t="shared" si="9"/>
        <v>85134</v>
      </c>
      <c r="J17" s="367">
        <f t="shared" si="9"/>
        <v>487307</v>
      </c>
      <c r="K17" s="402">
        <f>SUM(E17:J17)</f>
        <v>9791137</v>
      </c>
      <c r="L17" s="314">
        <f>'[96]CON IS 2009 '!Q5/1000</f>
        <v>35774145.016259179</v>
      </c>
      <c r="M17" s="324">
        <f>L17-K17</f>
        <v>25983008.016259179</v>
      </c>
      <c r="P17" s="323"/>
      <c r="Q17" s="410">
        <v>6439793.9651009273</v>
      </c>
      <c r="R17" s="410">
        <v>2362196.9253899995</v>
      </c>
      <c r="S17" s="410">
        <v>333553.04151000001</v>
      </c>
      <c r="T17" s="410">
        <v>83152.892189999999</v>
      </c>
      <c r="U17" s="410">
        <v>85133.539320000011</v>
      </c>
      <c r="V17" s="410">
        <v>487306.89040999999</v>
      </c>
      <c r="W17" s="410">
        <v>9791137.2539209276</v>
      </c>
      <c r="X17" s="410">
        <f t="shared" si="2"/>
        <v>3.4899072721600533E-2</v>
      </c>
      <c r="Y17" s="410">
        <f t="shared" si="3"/>
        <v>-0.92538999952375889</v>
      </c>
      <c r="Z17" s="410">
        <f t="shared" si="4"/>
        <v>-4.1510000010021031E-2</v>
      </c>
      <c r="AA17" s="410">
        <f t="shared" si="5"/>
        <v>0.10781000000133645</v>
      </c>
      <c r="AB17" s="410">
        <f t="shared" si="6"/>
        <v>0.4606799999892246</v>
      </c>
      <c r="AC17" s="410">
        <f t="shared" si="7"/>
        <v>0.10959000000730157</v>
      </c>
      <c r="AD17" s="410">
        <f t="shared" si="8"/>
        <v>-0.25392092764377594</v>
      </c>
    </row>
    <row r="18" spans="1:30">
      <c r="E18" s="315"/>
      <c r="F18" s="315"/>
      <c r="G18" s="315"/>
      <c r="H18" s="315"/>
      <c r="I18" s="315"/>
      <c r="J18" s="315"/>
      <c r="M18" s="315"/>
      <c r="O18" s="323"/>
      <c r="P18" s="323"/>
      <c r="Q18" s="410"/>
      <c r="R18" s="410"/>
      <c r="S18" s="410"/>
      <c r="T18" s="410"/>
      <c r="U18" s="410"/>
      <c r="V18" s="410"/>
      <c r="W18" s="410"/>
      <c r="X18" s="410">
        <f t="shared" ref="X18:X20" si="10">+E18-Q18</f>
        <v>0</v>
      </c>
      <c r="Y18" s="410">
        <f t="shared" ref="Y18:Y20" si="11">+F18-R18</f>
        <v>0</v>
      </c>
      <c r="Z18" s="410">
        <f t="shared" ref="Z18:Z20" si="12">+G18-S18</f>
        <v>0</v>
      </c>
      <c r="AA18" s="410">
        <f t="shared" ref="AA18:AA20" si="13">+H18-T18</f>
        <v>0</v>
      </c>
      <c r="AB18" s="410">
        <f t="shared" ref="AB18:AB20" si="14">+I18-U18</f>
        <v>0</v>
      </c>
      <c r="AC18" s="410">
        <f t="shared" ref="AC18:AC20" si="15">+J18-V18</f>
        <v>0</v>
      </c>
      <c r="AD18" s="410">
        <f t="shared" ref="AD18:AD20" si="16">+K18-W18</f>
        <v>0</v>
      </c>
    </row>
    <row r="19" spans="1:30">
      <c r="B19" s="312" t="s">
        <v>192</v>
      </c>
      <c r="E19" s="315">
        <f>820327+1</f>
        <v>820328</v>
      </c>
      <c r="F19" s="315">
        <v>648383</v>
      </c>
      <c r="G19" s="315">
        <v>-178679</v>
      </c>
      <c r="H19" s="315">
        <v>-134496</v>
      </c>
      <c r="I19" s="315">
        <v>-104199</v>
      </c>
      <c r="J19" s="315">
        <v>-83682</v>
      </c>
      <c r="K19" s="397">
        <f>SUM(E19:J19)</f>
        <v>967655</v>
      </c>
      <c r="L19" s="314"/>
      <c r="M19" s="315"/>
      <c r="O19" s="325"/>
      <c r="P19" s="324"/>
      <c r="Q19" s="410">
        <v>820326.79372373596</v>
      </c>
      <c r="R19" s="410">
        <v>648383.4171399998</v>
      </c>
      <c r="S19" s="410">
        <v>-178678.60207142425</v>
      </c>
      <c r="T19" s="410">
        <v>-134496.22143000001</v>
      </c>
      <c r="U19" s="410">
        <v>-104198.98377760946</v>
      </c>
      <c r="V19" s="410">
        <v>-83682.667991725553</v>
      </c>
      <c r="W19" s="410">
        <v>967653.73559297668</v>
      </c>
      <c r="X19" s="410">
        <f t="shared" si="10"/>
        <v>1.2062762640416622</v>
      </c>
      <c r="Y19" s="410">
        <f t="shared" si="11"/>
        <v>-0.41713999980129302</v>
      </c>
      <c r="Z19" s="410">
        <f t="shared" si="12"/>
        <v>-0.397928575752303</v>
      </c>
      <c r="AA19" s="410">
        <f t="shared" si="13"/>
        <v>0.22143000000505708</v>
      </c>
      <c r="AB19" s="410">
        <f t="shared" si="14"/>
        <v>-1.6222390535403974E-2</v>
      </c>
      <c r="AC19" s="410">
        <f t="shared" si="15"/>
        <v>0.66799172555329278</v>
      </c>
      <c r="AD19" s="410">
        <f t="shared" si="16"/>
        <v>1.2644070233218372</v>
      </c>
    </row>
    <row r="20" spans="1:30">
      <c r="D20" s="315"/>
      <c r="E20" s="315"/>
      <c r="F20" s="315"/>
      <c r="G20" s="315"/>
      <c r="H20" s="315"/>
      <c r="I20" s="315"/>
      <c r="J20" s="315"/>
      <c r="L20" s="315"/>
      <c r="M20" s="326"/>
      <c r="N20" s="311"/>
      <c r="O20" s="311"/>
      <c r="P20" s="323"/>
      <c r="Q20" s="410"/>
      <c r="R20" s="410"/>
      <c r="S20" s="410"/>
      <c r="T20" s="410"/>
      <c r="U20" s="410"/>
      <c r="V20" s="410"/>
      <c r="W20" s="410"/>
      <c r="X20" s="410">
        <f t="shared" si="10"/>
        <v>0</v>
      </c>
      <c r="Y20" s="410">
        <f t="shared" si="11"/>
        <v>0</v>
      </c>
      <c r="Z20" s="410">
        <f t="shared" si="12"/>
        <v>0</v>
      </c>
      <c r="AA20" s="410">
        <f t="shared" si="13"/>
        <v>0</v>
      </c>
      <c r="AB20" s="410">
        <f t="shared" si="14"/>
        <v>0</v>
      </c>
      <c r="AC20" s="410">
        <f t="shared" si="15"/>
        <v>0</v>
      </c>
      <c r="AD20" s="410">
        <f t="shared" si="16"/>
        <v>0</v>
      </c>
    </row>
    <row r="21" spans="1:30">
      <c r="B21" s="312" t="s">
        <v>193</v>
      </c>
      <c r="D21" s="315"/>
      <c r="E21" s="315"/>
      <c r="F21" s="315"/>
      <c r="G21" s="315"/>
      <c r="H21" s="315"/>
      <c r="I21" s="315"/>
      <c r="J21" s="315"/>
      <c r="K21" s="380">
        <v>12829</v>
      </c>
      <c r="L21" s="315"/>
      <c r="M21" s="315"/>
      <c r="N21" s="314">
        <v>101940</v>
      </c>
      <c r="O21" s="328"/>
      <c r="P21" s="323"/>
      <c r="Q21" s="410"/>
      <c r="R21" s="410"/>
      <c r="S21" s="410"/>
      <c r="T21" s="410"/>
      <c r="U21" s="410"/>
      <c r="V21" s="410"/>
      <c r="W21" s="410">
        <v>12829.268890000001</v>
      </c>
      <c r="X21" s="410">
        <f>+K21-W21</f>
        <v>-0.26889000000119267</v>
      </c>
      <c r="Y21" s="410"/>
      <c r="Z21" s="410"/>
      <c r="AA21" s="410"/>
      <c r="AB21" s="410"/>
      <c r="AC21" s="410"/>
      <c r="AD21" s="410"/>
    </row>
    <row r="22" spans="1:30">
      <c r="B22" s="312" t="s">
        <v>194</v>
      </c>
      <c r="D22" s="315"/>
      <c r="E22" s="315"/>
      <c r="F22" s="315"/>
      <c r="G22" s="315"/>
      <c r="H22" s="315"/>
      <c r="I22" s="315"/>
      <c r="J22" s="315"/>
      <c r="K22" s="365">
        <v>-156103</v>
      </c>
      <c r="M22" s="315"/>
      <c r="N22" s="314"/>
      <c r="O22" s="324"/>
      <c r="P22" s="323"/>
      <c r="W22" s="410">
        <v>-156102.82256285715</v>
      </c>
      <c r="X22" s="410">
        <f t="shared" ref="X22:X26" si="17">+K22-W22</f>
        <v>-0.17743714284733869</v>
      </c>
    </row>
    <row r="23" spans="1:30">
      <c r="B23" s="313" t="s">
        <v>195</v>
      </c>
      <c r="D23" s="315"/>
      <c r="E23" s="315"/>
      <c r="F23" s="315"/>
      <c r="G23" s="315"/>
      <c r="H23" s="315"/>
      <c r="I23" s="315"/>
      <c r="J23" s="315"/>
      <c r="K23" s="398">
        <f>SUM(K21:K22)</f>
        <v>-143274</v>
      </c>
      <c r="L23" s="315">
        <f>ROUND('[96]CON IS 2009 '!Q19,-3)/1000</f>
        <v>-1747583</v>
      </c>
      <c r="M23" s="315">
        <f>L23-K23</f>
        <v>-1604309</v>
      </c>
      <c r="N23" s="329"/>
      <c r="O23" s="315"/>
      <c r="P23" s="323"/>
      <c r="W23" s="410">
        <v>-143273.55367285715</v>
      </c>
      <c r="X23" s="410">
        <f t="shared" si="17"/>
        <v>-0.44632714285398833</v>
      </c>
    </row>
    <row r="24" spans="1:30">
      <c r="B24" s="312" t="s">
        <v>196</v>
      </c>
      <c r="D24" s="315"/>
      <c r="E24" s="315"/>
      <c r="F24" s="315"/>
      <c r="G24" s="315"/>
      <c r="H24" s="315"/>
      <c r="I24" s="315"/>
      <c r="J24" s="315"/>
      <c r="K24" s="401">
        <f>K19+K23</f>
        <v>824381</v>
      </c>
      <c r="L24" s="315"/>
      <c r="M24" s="315"/>
      <c r="N24" s="330"/>
      <c r="O24" s="315"/>
      <c r="P24" s="323"/>
      <c r="W24" s="410">
        <v>824380.18192011956</v>
      </c>
      <c r="X24" s="410">
        <f t="shared" si="17"/>
        <v>0.81807988043874502</v>
      </c>
    </row>
    <row r="25" spans="1:30">
      <c r="B25" s="313" t="s">
        <v>197</v>
      </c>
      <c r="D25" s="315"/>
      <c r="E25" s="315"/>
      <c r="F25" s="315"/>
      <c r="G25" s="315"/>
      <c r="H25" s="315"/>
      <c r="I25" s="315"/>
      <c r="J25" s="315"/>
      <c r="K25" s="398">
        <v>-119325</v>
      </c>
      <c r="L25" s="315"/>
      <c r="M25" s="315"/>
      <c r="N25" s="330"/>
      <c r="O25" s="315"/>
      <c r="P25" s="323"/>
      <c r="W25" s="410">
        <v>-119325.277</v>
      </c>
      <c r="X25" s="410">
        <f t="shared" si="17"/>
        <v>0.27700000000186265</v>
      </c>
    </row>
    <row r="26" spans="1:30" ht="13.5" thickBot="1">
      <c r="B26" s="379" t="s">
        <v>226</v>
      </c>
      <c r="C26" s="333"/>
      <c r="D26" s="315"/>
      <c r="E26" s="315"/>
      <c r="F26" s="315"/>
      <c r="G26" s="359">
        <v>-12571542.398305058</v>
      </c>
      <c r="H26" s="315"/>
      <c r="I26" s="315"/>
      <c r="J26" s="315"/>
      <c r="K26" s="366">
        <f>+K24+K25</f>
        <v>705056</v>
      </c>
      <c r="L26" s="326">
        <f>'[96]CON IS 2009 '!Q25/1000</f>
        <v>-12239800.344968036</v>
      </c>
      <c r="M26" s="315">
        <f>K26-L26</f>
        <v>12944856.344968036</v>
      </c>
      <c r="N26" s="330"/>
      <c r="O26" s="315"/>
      <c r="P26" s="323"/>
      <c r="W26" s="410">
        <v>705054.90492011956</v>
      </c>
      <c r="X26" s="410">
        <f t="shared" si="17"/>
        <v>1.0950798804406077</v>
      </c>
    </row>
    <row r="27" spans="1:30">
      <c r="D27" s="315"/>
      <c r="E27" s="315"/>
      <c r="F27" s="315"/>
      <c r="G27" s="315"/>
      <c r="H27" s="315"/>
      <c r="I27" s="315"/>
      <c r="J27" s="315"/>
      <c r="L27" s="315"/>
      <c r="M27" s="315"/>
      <c r="O27" s="323"/>
      <c r="P27" s="323"/>
    </row>
    <row r="28" spans="1:30">
      <c r="B28" s="311" t="s">
        <v>198</v>
      </c>
      <c r="C28" s="311"/>
      <c r="D28" s="315"/>
      <c r="E28" s="315"/>
      <c r="O28" s="323"/>
      <c r="P28" s="323"/>
    </row>
    <row r="29" spans="1:30" ht="8.25" customHeight="1">
      <c r="D29" s="315"/>
      <c r="E29" s="315"/>
      <c r="O29" s="323"/>
      <c r="P29" s="323"/>
    </row>
    <row r="30" spans="1:30" s="340" customFormat="1" ht="15" customHeight="1">
      <c r="E30" s="340" t="s">
        <v>183</v>
      </c>
      <c r="F30" s="340" t="s">
        <v>184</v>
      </c>
      <c r="G30" s="340" t="s">
        <v>185</v>
      </c>
      <c r="I30" s="340" t="s">
        <v>200</v>
      </c>
      <c r="J30" s="340" t="s">
        <v>199</v>
      </c>
      <c r="K30" s="399"/>
    </row>
    <row r="31" spans="1:30" s="319" customFormat="1" ht="15" customHeight="1">
      <c r="A31" s="318"/>
      <c r="B31" s="318"/>
      <c r="C31" s="318"/>
      <c r="D31" s="321"/>
      <c r="E31" s="362" t="s">
        <v>187</v>
      </c>
      <c r="F31" s="362" t="s">
        <v>187</v>
      </c>
      <c r="G31" s="363" t="s">
        <v>188</v>
      </c>
      <c r="H31" s="363" t="s">
        <v>186</v>
      </c>
      <c r="I31" s="363" t="s">
        <v>224</v>
      </c>
      <c r="J31" s="363" t="s">
        <v>223</v>
      </c>
      <c r="K31" s="400" t="s">
        <v>81</v>
      </c>
      <c r="L31" s="318"/>
      <c r="M31" s="318"/>
      <c r="O31" s="321"/>
      <c r="P31" s="321"/>
    </row>
    <row r="32" spans="1:30" ht="8.25" customHeight="1">
      <c r="E32" s="315"/>
      <c r="F32" s="315"/>
      <c r="G32" s="323"/>
      <c r="H32" s="323"/>
      <c r="I32" s="323"/>
    </row>
    <row r="33" spans="1:31" ht="13.5" customHeight="1">
      <c r="B33" s="332" t="s">
        <v>205</v>
      </c>
      <c r="C33" s="333"/>
      <c r="D33" s="332"/>
      <c r="E33" s="380">
        <v>1899342</v>
      </c>
      <c r="F33" s="380">
        <v>31496</v>
      </c>
      <c r="G33" s="380">
        <v>143344</v>
      </c>
      <c r="H33" s="380">
        <v>92041</v>
      </c>
      <c r="I33" s="380">
        <v>54125</v>
      </c>
      <c r="J33" s="380">
        <v>110316</v>
      </c>
      <c r="K33" s="403">
        <f>SUM(E33:J33)</f>
        <v>2330664</v>
      </c>
      <c r="L33" s="315">
        <v>16897875</v>
      </c>
      <c r="M33" s="315">
        <f>K33-L33</f>
        <v>-14567211</v>
      </c>
      <c r="N33" s="329"/>
      <c r="O33" s="329"/>
      <c r="P33" s="323"/>
      <c r="Q33" s="317">
        <v>1899341.6725000001</v>
      </c>
      <c r="R33" s="317">
        <v>31496.345809999999</v>
      </c>
      <c r="S33" s="317">
        <v>143343.728</v>
      </c>
      <c r="T33" s="317">
        <v>92040.675000000003</v>
      </c>
      <c r="U33" s="317">
        <v>54125.396999999997</v>
      </c>
      <c r="V33" s="317">
        <v>110316.37771000002</v>
      </c>
      <c r="W33" s="317">
        <v>2330664.1960199997</v>
      </c>
      <c r="X33" s="410">
        <f t="shared" ref="X33" si="18">+E33-Q33</f>
        <v>0.32749999989755452</v>
      </c>
      <c r="Y33" s="410">
        <f t="shared" ref="Y33" si="19">+F33-R33</f>
        <v>-0.34580999999889173</v>
      </c>
      <c r="Z33" s="410">
        <f t="shared" ref="Z33" si="20">+G33-S33</f>
        <v>0.27199999999720603</v>
      </c>
      <c r="AA33" s="410">
        <f t="shared" ref="AA33" si="21">+H33-T33</f>
        <v>0.32499999999708962</v>
      </c>
      <c r="AB33" s="410">
        <f t="shared" ref="AB33" si="22">+I33-U33</f>
        <v>-0.39699999999720603</v>
      </c>
      <c r="AC33" s="410">
        <f t="shared" ref="AC33" si="23">+J33-V33</f>
        <v>-0.37771000001521315</v>
      </c>
      <c r="AD33" s="410">
        <f>+K33-W33</f>
        <v>-0.19601999968290329</v>
      </c>
      <c r="AE33" s="410"/>
    </row>
    <row r="34" spans="1:31" ht="13.5" customHeight="1">
      <c r="B34" s="379" t="s">
        <v>254</v>
      </c>
      <c r="C34" s="333"/>
      <c r="D34" s="332"/>
      <c r="E34" s="380">
        <v>-186093</v>
      </c>
      <c r="F34" s="382" t="s">
        <v>68</v>
      </c>
      <c r="G34" s="380">
        <v>862</v>
      </c>
      <c r="H34" s="382" t="s">
        <v>68</v>
      </c>
      <c r="I34" s="380">
        <v>65409</v>
      </c>
      <c r="J34" s="382">
        <v>-2859</v>
      </c>
      <c r="K34" s="403">
        <f t="shared" ref="K34:K37" si="24">SUM(E34:J34)</f>
        <v>-122681</v>
      </c>
      <c r="L34" s="315"/>
      <c r="M34" s="315"/>
      <c r="N34" s="329"/>
      <c r="O34" s="329"/>
      <c r="P34" s="323"/>
      <c r="Q34" s="317">
        <v>-186092.75760999997</v>
      </c>
      <c r="R34" s="317">
        <v>0</v>
      </c>
      <c r="S34" s="317">
        <v>862.47235999999941</v>
      </c>
      <c r="T34" s="317">
        <v>0</v>
      </c>
      <c r="U34" s="317">
        <v>65409.308480000022</v>
      </c>
      <c r="V34" s="317">
        <v>-2858.9459999999999</v>
      </c>
      <c r="W34" s="317">
        <v>-122679.92276999996</v>
      </c>
      <c r="X34" s="410">
        <f t="shared" ref="X34:X36" si="25">+E34-Q34</f>
        <v>-0.24239000002853572</v>
      </c>
      <c r="Y34" s="410" t="e">
        <f>+F34-R34</f>
        <v>#VALUE!</v>
      </c>
      <c r="Z34" s="410">
        <f t="shared" ref="Z34:Z36" si="26">+G34-S34</f>
        <v>-0.47235999999941214</v>
      </c>
      <c r="AA34" s="410" t="e">
        <f>+H34-T34</f>
        <v>#VALUE!</v>
      </c>
      <c r="AB34" s="410">
        <f t="shared" ref="AB34:AB36" si="27">+I34-U34</f>
        <v>-0.30848000002151821</v>
      </c>
      <c r="AC34" s="410">
        <f t="shared" ref="AC34:AC36" si="28">+J34-V34</f>
        <v>-5.4000000000087311E-2</v>
      </c>
      <c r="AD34" s="410">
        <f t="shared" ref="AD34:AD37" si="29">+K34-W34</f>
        <v>-1.0772300000389805</v>
      </c>
    </row>
    <row r="35" spans="1:31" ht="13.5" customHeight="1">
      <c r="B35" s="332" t="s">
        <v>207</v>
      </c>
      <c r="C35" s="333"/>
      <c r="D35" s="332"/>
      <c r="E35" s="380">
        <v>96611</v>
      </c>
      <c r="F35" s="380">
        <v>48345</v>
      </c>
      <c r="G35" s="380">
        <v>25676</v>
      </c>
      <c r="H35" s="380">
        <v>502</v>
      </c>
      <c r="I35" s="382" t="s">
        <v>68</v>
      </c>
      <c r="J35" s="380">
        <v>2303</v>
      </c>
      <c r="K35" s="403">
        <f t="shared" si="24"/>
        <v>173437</v>
      </c>
      <c r="L35" s="315">
        <v>655064</v>
      </c>
      <c r="M35" s="315">
        <f>K35-L35</f>
        <v>-481627</v>
      </c>
      <c r="N35" s="330"/>
      <c r="O35" s="323"/>
      <c r="P35" s="323"/>
      <c r="Q35" s="317">
        <v>96610.553899999984</v>
      </c>
      <c r="R35" s="317">
        <v>48345.422760000001</v>
      </c>
      <c r="S35" s="317">
        <v>25675.71039830512</v>
      </c>
      <c r="T35" s="317">
        <v>502.06799999999998</v>
      </c>
      <c r="U35" s="317">
        <v>0</v>
      </c>
      <c r="V35" s="317">
        <v>2303.3985199999997</v>
      </c>
      <c r="W35" s="317">
        <v>173437.15357830509</v>
      </c>
      <c r="X35" s="410">
        <f t="shared" si="25"/>
        <v>0.44610000001557637</v>
      </c>
      <c r="Y35" s="410">
        <f t="shared" ref="Y35" si="30">+F35-R35</f>
        <v>-0.42276000000128988</v>
      </c>
      <c r="Z35" s="410">
        <f t="shared" si="26"/>
        <v>0.28960169487982057</v>
      </c>
      <c r="AA35" s="410">
        <f t="shared" ref="AA35:AA36" si="31">+H35-T35</f>
        <v>-6.7999999999983629E-2</v>
      </c>
      <c r="AB35" s="410" t="e">
        <f>+I35-U35</f>
        <v>#VALUE!</v>
      </c>
      <c r="AC35" s="410">
        <f t="shared" si="28"/>
        <v>-0.39851999999973486</v>
      </c>
      <c r="AD35" s="410">
        <f t="shared" si="29"/>
        <v>-0.15357830509310588</v>
      </c>
    </row>
    <row r="36" spans="1:31" ht="13.5" customHeight="1">
      <c r="B36" s="332" t="s">
        <v>208</v>
      </c>
      <c r="C36" s="333"/>
      <c r="D36" s="332"/>
      <c r="E36" s="380">
        <v>-34107</v>
      </c>
      <c r="F36" s="382" t="s">
        <v>68</v>
      </c>
      <c r="G36" s="380">
        <v>22452</v>
      </c>
      <c r="H36" s="380">
        <v>5612</v>
      </c>
      <c r="I36" s="380">
        <v>4100</v>
      </c>
      <c r="J36" s="380">
        <v>1943</v>
      </c>
      <c r="K36" s="381" t="s">
        <v>68</v>
      </c>
      <c r="L36" s="312">
        <v>0</v>
      </c>
      <c r="O36" s="334"/>
      <c r="P36" s="323"/>
      <c r="Q36" s="317">
        <v>-34107.125</v>
      </c>
      <c r="R36" s="317">
        <v>0</v>
      </c>
      <c r="S36" s="317">
        <v>22451.54</v>
      </c>
      <c r="T36" s="317">
        <v>5612.8850000000002</v>
      </c>
      <c r="U36" s="317">
        <v>4100</v>
      </c>
      <c r="V36" s="317">
        <v>1942.7</v>
      </c>
      <c r="W36" s="317">
        <v>0</v>
      </c>
      <c r="X36" s="410">
        <f t="shared" si="25"/>
        <v>0.125</v>
      </c>
      <c r="Y36" s="410" t="e">
        <f>+F36-R36</f>
        <v>#VALUE!</v>
      </c>
      <c r="Z36" s="410">
        <f t="shared" si="26"/>
        <v>0.45999999999912689</v>
      </c>
      <c r="AA36" s="410">
        <f t="shared" si="31"/>
        <v>-0.88500000000021828</v>
      </c>
      <c r="AB36" s="410">
        <f t="shared" si="27"/>
        <v>0</v>
      </c>
      <c r="AC36" s="410">
        <f t="shared" si="28"/>
        <v>0.29999999999995453</v>
      </c>
      <c r="AD36" s="410" t="e">
        <f t="shared" si="29"/>
        <v>#VALUE!</v>
      </c>
    </row>
    <row r="37" spans="1:31" ht="13.5" customHeight="1">
      <c r="B37" s="379" t="s">
        <v>256</v>
      </c>
      <c r="C37" s="333"/>
      <c r="D37" s="332"/>
      <c r="E37" s="380">
        <v>-14240</v>
      </c>
      <c r="F37" s="382" t="s">
        <v>68</v>
      </c>
      <c r="G37" s="382" t="s">
        <v>68</v>
      </c>
      <c r="H37" s="382" t="s">
        <v>68</v>
      </c>
      <c r="I37" s="382" t="s">
        <v>68</v>
      </c>
      <c r="J37" s="382" t="s">
        <v>68</v>
      </c>
      <c r="K37" s="403">
        <f t="shared" si="24"/>
        <v>-14240</v>
      </c>
      <c r="L37" s="312">
        <v>0</v>
      </c>
      <c r="O37" s="334"/>
      <c r="P37" s="323"/>
      <c r="Q37" s="317">
        <v>-14239.6857</v>
      </c>
      <c r="R37" s="317">
        <v>0</v>
      </c>
      <c r="S37" s="317">
        <v>0</v>
      </c>
      <c r="T37" s="317">
        <v>0</v>
      </c>
      <c r="U37" s="317">
        <v>0</v>
      </c>
      <c r="V37" s="317">
        <v>0</v>
      </c>
      <c r="W37" s="317">
        <v>-14239.6857</v>
      </c>
      <c r="X37" s="410">
        <f>+E37-Q37</f>
        <v>-0.31430000000000291</v>
      </c>
      <c r="Y37" s="410" t="e">
        <f>+F37-R37</f>
        <v>#VALUE!</v>
      </c>
      <c r="Z37" s="410" t="e">
        <f>+G37-S37</f>
        <v>#VALUE!</v>
      </c>
      <c r="AA37" s="410" t="e">
        <f>+H37-T37</f>
        <v>#VALUE!</v>
      </c>
      <c r="AB37" s="410" t="e">
        <f>+I37-U37</f>
        <v>#VALUE!</v>
      </c>
      <c r="AC37" s="410" t="e">
        <f>+J37-V37</f>
        <v>#VALUE!</v>
      </c>
      <c r="AD37" s="410">
        <f t="shared" si="29"/>
        <v>-0.31430000000000291</v>
      </c>
    </row>
    <row r="38" spans="1:31" ht="13.5" customHeight="1">
      <c r="B38" s="379"/>
      <c r="C38" s="333"/>
      <c r="D38" s="332"/>
      <c r="E38" s="380"/>
      <c r="F38" s="382"/>
      <c r="G38" s="382"/>
      <c r="H38" s="382"/>
      <c r="I38" s="382"/>
      <c r="J38" s="382"/>
      <c r="K38" s="403"/>
      <c r="O38" s="334"/>
      <c r="P38" s="323"/>
      <c r="Q38" s="317"/>
      <c r="R38" s="317"/>
      <c r="S38" s="317"/>
      <c r="T38" s="317"/>
      <c r="U38" s="317"/>
      <c r="V38" s="317"/>
      <c r="W38" s="317"/>
      <c r="X38" s="410"/>
      <c r="Y38" s="410"/>
      <c r="Z38" s="410"/>
      <c r="AA38" s="410"/>
      <c r="AB38" s="410"/>
      <c r="AC38" s="410"/>
      <c r="AD38" s="410"/>
    </row>
    <row r="39" spans="1:31" ht="13.5" customHeight="1">
      <c r="B39" s="379"/>
      <c r="C39" s="333"/>
      <c r="D39" s="332"/>
      <c r="E39" s="380"/>
      <c r="F39" s="382"/>
      <c r="G39" s="382"/>
      <c r="H39" s="382"/>
      <c r="I39" s="382"/>
      <c r="J39" s="382"/>
      <c r="K39" s="403"/>
      <c r="O39" s="334"/>
      <c r="P39" s="323"/>
      <c r="Q39" s="317"/>
      <c r="R39" s="317"/>
      <c r="S39" s="317"/>
      <c r="T39" s="317"/>
      <c r="U39" s="317"/>
      <c r="V39" s="317"/>
      <c r="W39" s="317"/>
      <c r="X39" s="410"/>
      <c r="Y39" s="410"/>
      <c r="Z39" s="410"/>
      <c r="AA39" s="410"/>
      <c r="AB39" s="410"/>
      <c r="AC39" s="410"/>
      <c r="AD39" s="410"/>
    </row>
    <row r="40" spans="1:31" ht="13.5" customHeight="1">
      <c r="B40" s="379"/>
      <c r="C40" s="333"/>
      <c r="D40" s="332"/>
      <c r="E40" s="380"/>
      <c r="F40" s="382"/>
      <c r="G40" s="382"/>
      <c r="H40" s="382"/>
      <c r="I40" s="382"/>
      <c r="J40" s="382"/>
      <c r="K40" s="403"/>
      <c r="O40" s="334"/>
      <c r="P40" s="323"/>
      <c r="Q40" s="317"/>
      <c r="R40" s="317"/>
      <c r="S40" s="317"/>
      <c r="T40" s="317"/>
      <c r="U40" s="317"/>
      <c r="V40" s="317"/>
      <c r="W40" s="317"/>
      <c r="X40" s="410"/>
      <c r="Y40" s="410"/>
      <c r="Z40" s="410"/>
      <c r="AA40" s="410"/>
      <c r="AB40" s="410"/>
      <c r="AC40" s="410"/>
      <c r="AD40" s="410"/>
    </row>
    <row r="41" spans="1:31">
      <c r="E41" s="315"/>
      <c r="K41" s="457"/>
      <c r="O41" s="334"/>
      <c r="P41" s="323"/>
      <c r="X41" s="410"/>
      <c r="Y41" s="410"/>
      <c r="Z41" s="410"/>
      <c r="AA41" s="410"/>
      <c r="AB41" s="410"/>
      <c r="AC41" s="410"/>
      <c r="AD41" s="410"/>
    </row>
    <row r="42" spans="1:31">
      <c r="E42" s="315"/>
      <c r="K42" s="457" t="s">
        <v>249</v>
      </c>
      <c r="O42" s="334"/>
      <c r="P42" s="323"/>
      <c r="X42" s="410"/>
      <c r="Y42" s="410"/>
      <c r="Z42" s="410"/>
      <c r="AA42" s="410"/>
      <c r="AB42" s="410"/>
      <c r="AC42" s="410"/>
      <c r="AD42" s="410"/>
    </row>
    <row r="43" spans="1:31" ht="18.75">
      <c r="A43" s="349"/>
      <c r="B43" s="350" t="s">
        <v>45</v>
      </c>
      <c r="C43" s="351"/>
      <c r="D43" s="351"/>
    </row>
    <row r="44" spans="1:31" ht="15.75">
      <c r="B44" s="352"/>
      <c r="C44" s="351"/>
      <c r="D44" s="351"/>
    </row>
    <row r="45" spans="1:31" ht="15.75">
      <c r="B45" s="353" t="s">
        <v>44</v>
      </c>
      <c r="C45" s="353"/>
      <c r="D45" s="354"/>
    </row>
    <row r="46" spans="1:31" ht="15.75">
      <c r="B46" s="355"/>
      <c r="C46" s="354"/>
      <c r="D46" s="354"/>
    </row>
    <row r="47" spans="1:31" ht="15.75">
      <c r="B47" s="356">
        <v>4</v>
      </c>
      <c r="C47" s="357" t="s">
        <v>222</v>
      </c>
      <c r="D47" s="396"/>
    </row>
    <row r="48" spans="1:31" ht="15.75">
      <c r="B48" s="356"/>
      <c r="C48" s="357"/>
      <c r="D48" s="396"/>
      <c r="F48" s="332"/>
      <c r="G48" s="332"/>
      <c r="H48" s="332"/>
    </row>
    <row r="49" spans="1:32">
      <c r="B49" s="358" t="s">
        <v>228</v>
      </c>
      <c r="C49" s="311"/>
      <c r="D49" s="315"/>
      <c r="E49" s="315"/>
      <c r="F49" s="332"/>
      <c r="G49" s="332"/>
      <c r="H49" s="332"/>
      <c r="O49" s="335"/>
      <c r="P49" s="323"/>
    </row>
    <row r="50" spans="1:32">
      <c r="D50" s="315"/>
      <c r="E50" s="315"/>
      <c r="F50" s="332"/>
      <c r="G50" s="332"/>
      <c r="H50" s="332"/>
      <c r="O50" s="335"/>
      <c r="P50" s="323"/>
    </row>
    <row r="51" spans="1:32">
      <c r="C51" s="336"/>
      <c r="D51" s="315"/>
      <c r="O51" s="335"/>
      <c r="P51" s="323"/>
    </row>
    <row r="52" spans="1:32" s="318" customFormat="1" ht="15" customHeight="1">
      <c r="C52" s="337"/>
      <c r="D52" s="373" t="s">
        <v>183</v>
      </c>
      <c r="E52" s="373" t="s">
        <v>184</v>
      </c>
      <c r="F52" s="374" t="s">
        <v>185</v>
      </c>
      <c r="G52" s="375"/>
      <c r="H52" s="340" t="s">
        <v>200</v>
      </c>
      <c r="I52" s="340" t="s">
        <v>199</v>
      </c>
      <c r="J52" s="375"/>
      <c r="K52" s="404"/>
      <c r="O52" s="338"/>
      <c r="P52" s="331"/>
    </row>
    <row r="53" spans="1:32" s="318" customFormat="1" ht="15" customHeight="1">
      <c r="C53" s="339"/>
      <c r="D53" s="376" t="s">
        <v>187</v>
      </c>
      <c r="E53" s="376" t="s">
        <v>187</v>
      </c>
      <c r="F53" s="377" t="s">
        <v>188</v>
      </c>
      <c r="G53" s="377" t="s">
        <v>186</v>
      </c>
      <c r="H53" s="363" t="s">
        <v>224</v>
      </c>
      <c r="I53" s="363" t="s">
        <v>223</v>
      </c>
      <c r="J53" s="378" t="s">
        <v>201</v>
      </c>
      <c r="K53" s="405" t="s">
        <v>81</v>
      </c>
      <c r="O53" s="338"/>
      <c r="P53" s="331"/>
    </row>
    <row r="54" spans="1:32">
      <c r="D54" s="315"/>
      <c r="E54" s="315"/>
      <c r="F54" s="315"/>
      <c r="G54" s="315"/>
      <c r="H54" s="315"/>
      <c r="J54" s="315"/>
      <c r="L54" s="315"/>
      <c r="M54" s="315"/>
      <c r="O54" s="335"/>
      <c r="P54" s="323"/>
      <c r="Q54" s="410"/>
      <c r="R54" s="410"/>
      <c r="S54" s="410"/>
      <c r="T54" s="410"/>
      <c r="U54" s="410"/>
      <c r="V54" s="410"/>
      <c r="W54" s="410"/>
      <c r="X54" s="410"/>
    </row>
    <row r="55" spans="1:32">
      <c r="B55" s="312" t="s">
        <v>202</v>
      </c>
      <c r="D55" s="315">
        <f>48037422-1</f>
        <v>48037421</v>
      </c>
      <c r="E55" s="315">
        <v>11738932</v>
      </c>
      <c r="F55" s="315">
        <v>2794538</v>
      </c>
      <c r="G55" s="315">
        <v>70441</v>
      </c>
      <c r="H55" s="315">
        <v>4271222</v>
      </c>
      <c r="I55" s="343">
        <v>3217786</v>
      </c>
      <c r="J55" s="341">
        <v>2602613</v>
      </c>
      <c r="K55" s="397">
        <f>SUM(D55:J55)</f>
        <v>72732953</v>
      </c>
      <c r="L55" s="315">
        <f>'[96]CON BS'!T22/1000</f>
        <v>74977806.084805354</v>
      </c>
      <c r="M55" s="315">
        <f>L55-K55</f>
        <v>2244853.0848053545</v>
      </c>
      <c r="N55" s="342">
        <f>74946141-L55</f>
        <v>-31665.084805354476</v>
      </c>
      <c r="O55" s="342"/>
      <c r="P55" s="324"/>
      <c r="Q55" s="410">
        <v>48037422.013764486</v>
      </c>
      <c r="R55" s="410">
        <v>11738932.22859</v>
      </c>
      <c r="S55" s="410">
        <v>2794537.871311863</v>
      </c>
      <c r="T55" s="410">
        <v>70441.31541776091</v>
      </c>
      <c r="U55" s="410">
        <v>4271222.0618748842</v>
      </c>
      <c r="V55" s="410">
        <v>3217785.9066919046</v>
      </c>
      <c r="W55" s="410">
        <v>2602612.8255954245</v>
      </c>
      <c r="X55" s="410">
        <v>72732954.223246321</v>
      </c>
      <c r="Y55" s="317">
        <f t="shared" ref="Y55:AF55" si="32">+D55-Q55</f>
        <v>-1.0137644857168198</v>
      </c>
      <c r="Z55" s="317">
        <f t="shared" si="32"/>
        <v>-0.22859000042080879</v>
      </c>
      <c r="AA55" s="317">
        <f t="shared" si="32"/>
        <v>0.12868813704699278</v>
      </c>
      <c r="AB55" s="317">
        <f t="shared" si="32"/>
        <v>-0.3154177609103499</v>
      </c>
      <c r="AC55" s="317">
        <f t="shared" si="32"/>
        <v>-6.1874884180724621E-2</v>
      </c>
      <c r="AD55" s="317">
        <f t="shared" si="32"/>
        <v>9.330809535458684E-2</v>
      </c>
      <c r="AE55" s="317">
        <f t="shared" si="32"/>
        <v>0.17440457548946142</v>
      </c>
      <c r="AF55" s="317">
        <f t="shared" si="32"/>
        <v>-1.2232463210821152</v>
      </c>
    </row>
    <row r="56" spans="1:32">
      <c r="B56" s="312" t="s">
        <v>203</v>
      </c>
      <c r="D56" s="315">
        <f>6828329+1</f>
        <v>6828330</v>
      </c>
      <c r="E56" s="315">
        <v>5677696</v>
      </c>
      <c r="F56" s="315">
        <v>283949</v>
      </c>
      <c r="G56" s="315">
        <v>73489</v>
      </c>
      <c r="H56" s="315">
        <v>230527</v>
      </c>
      <c r="I56" s="343">
        <v>861039</v>
      </c>
      <c r="J56" s="315">
        <v>30056945</v>
      </c>
      <c r="K56" s="397">
        <f t="shared" ref="K56:K57" si="33">SUM(D56:J56)</f>
        <v>44011975</v>
      </c>
      <c r="L56" s="344">
        <f>'[96]CON BS'!T47/1000</f>
        <v>46818144.648104154</v>
      </c>
      <c r="M56" s="344">
        <f>L56-K56</f>
        <v>2806169.6481041536</v>
      </c>
      <c r="N56" s="342"/>
      <c r="O56" s="323"/>
      <c r="P56" s="324"/>
      <c r="Q56" s="380">
        <v>6828329.2654100005</v>
      </c>
      <c r="R56" s="410">
        <v>5677695.7719700001</v>
      </c>
      <c r="S56" s="410">
        <v>283949.41782295675</v>
      </c>
      <c r="T56" s="410">
        <v>73489.379738614676</v>
      </c>
      <c r="U56" s="410">
        <v>230526.93490742875</v>
      </c>
      <c r="V56" s="410">
        <v>861038.93396749953</v>
      </c>
      <c r="W56" s="410">
        <v>30056944.55333541</v>
      </c>
      <c r="X56" s="410">
        <v>44011974.257151909</v>
      </c>
      <c r="Y56" s="317">
        <f t="shared" ref="Y56:Y58" si="34">+D56-Q56</f>
        <v>0.73458999954164028</v>
      </c>
      <c r="Z56" s="317">
        <f t="shared" ref="Z56:Z58" si="35">+E56-R56</f>
        <v>0.2280299998819828</v>
      </c>
      <c r="AA56" s="317">
        <f t="shared" ref="AA56:AA58" si="36">+F56-S56</f>
        <v>-0.41782295674784109</v>
      </c>
      <c r="AB56" s="317">
        <f t="shared" ref="AB56:AB58" si="37">+G56-T56</f>
        <v>-0.37973861467617098</v>
      </c>
      <c r="AC56" s="317">
        <f t="shared" ref="AC56:AC58" si="38">+H56-U56</f>
        <v>6.509257125435397E-2</v>
      </c>
      <c r="AD56" s="317">
        <f t="shared" ref="AD56:AD58" si="39">+I56-V56</f>
        <v>6.6032500471919775E-2</v>
      </c>
      <c r="AE56" s="317">
        <f t="shared" ref="AE56:AE58" si="40">+J56-W56</f>
        <v>0.44666459038853645</v>
      </c>
      <c r="AF56" s="317">
        <f t="shared" ref="AF56:AF58" si="41">+K56-X56</f>
        <v>0.74284809082746506</v>
      </c>
    </row>
    <row r="57" spans="1:32">
      <c r="B57" s="312" t="s">
        <v>204</v>
      </c>
      <c r="D57" s="327">
        <v>837072</v>
      </c>
      <c r="E57" s="327">
        <v>262501</v>
      </c>
      <c r="F57" s="327">
        <v>17794</v>
      </c>
      <c r="G57" s="327">
        <v>459</v>
      </c>
      <c r="H57" s="327">
        <v>28346</v>
      </c>
      <c r="I57" s="327">
        <v>474774</v>
      </c>
      <c r="J57" s="345">
        <v>2492</v>
      </c>
      <c r="K57" s="397">
        <f t="shared" si="33"/>
        <v>1623438</v>
      </c>
      <c r="L57" s="315"/>
      <c r="M57" s="315"/>
      <c r="O57" s="328"/>
      <c r="P57" s="323"/>
      <c r="Q57" s="410">
        <v>837071.67722537159</v>
      </c>
      <c r="R57" s="410">
        <v>262500.50131999998</v>
      </c>
      <c r="S57" s="410">
        <v>17794.08077</v>
      </c>
      <c r="T57" s="410">
        <v>459.2</v>
      </c>
      <c r="U57" s="410">
        <v>28345.773239999995</v>
      </c>
      <c r="V57" s="410">
        <v>474773.951</v>
      </c>
      <c r="W57" s="410">
        <v>2491.7090300000004</v>
      </c>
      <c r="X57" s="410">
        <v>1623436.8925853714</v>
      </c>
      <c r="Y57" s="317">
        <f t="shared" si="34"/>
        <v>0.32277462841011584</v>
      </c>
      <c r="Z57" s="317">
        <f t="shared" si="35"/>
        <v>0.49868000001879409</v>
      </c>
      <c r="AA57" s="317">
        <f t="shared" si="36"/>
        <v>-8.0770000000484288E-2</v>
      </c>
      <c r="AB57" s="317">
        <f t="shared" si="37"/>
        <v>-0.19999999999998863</v>
      </c>
      <c r="AC57" s="317">
        <f t="shared" si="38"/>
        <v>0.22676000000501517</v>
      </c>
      <c r="AD57" s="317">
        <f t="shared" si="39"/>
        <v>4.8999999999068677E-2</v>
      </c>
      <c r="AE57" s="317">
        <f t="shared" si="40"/>
        <v>0.29096999999956097</v>
      </c>
      <c r="AF57" s="317">
        <f t="shared" si="41"/>
        <v>1.1074146286118776</v>
      </c>
    </row>
    <row r="58" spans="1:32" ht="15.75">
      <c r="B58" s="356"/>
      <c r="C58" s="357"/>
      <c r="D58" s="396"/>
      <c r="Q58" s="410"/>
      <c r="R58" s="410"/>
      <c r="S58" s="410"/>
      <c r="T58" s="410"/>
      <c r="U58" s="410"/>
      <c r="V58" s="410"/>
      <c r="W58" s="410"/>
      <c r="X58" s="410"/>
      <c r="Y58" s="317">
        <f t="shared" si="34"/>
        <v>0</v>
      </c>
      <c r="Z58" s="317">
        <f t="shared" si="35"/>
        <v>0</v>
      </c>
      <c r="AA58" s="317">
        <f t="shared" si="36"/>
        <v>0</v>
      </c>
      <c r="AB58" s="317">
        <f t="shared" si="37"/>
        <v>0</v>
      </c>
      <c r="AC58" s="317">
        <f t="shared" si="38"/>
        <v>0</v>
      </c>
      <c r="AD58" s="317">
        <f t="shared" si="39"/>
        <v>0</v>
      </c>
      <c r="AE58" s="317">
        <f t="shared" si="40"/>
        <v>0</v>
      </c>
      <c r="AF58" s="317">
        <f t="shared" si="41"/>
        <v>0</v>
      </c>
    </row>
    <row r="59" spans="1:32" ht="15.75">
      <c r="A59" s="333"/>
      <c r="B59" s="356"/>
      <c r="C59" s="357"/>
      <c r="D59" s="396"/>
      <c r="E59" s="332"/>
      <c r="F59" s="332"/>
      <c r="G59" s="332"/>
      <c r="Q59" s="410"/>
      <c r="R59" s="410"/>
      <c r="S59" s="410"/>
      <c r="T59" s="410"/>
      <c r="U59" s="410"/>
      <c r="V59" s="410"/>
      <c r="W59" s="410"/>
      <c r="X59" s="410"/>
    </row>
    <row r="60" spans="1:32" ht="15.75">
      <c r="A60" s="333"/>
      <c r="B60" s="356"/>
      <c r="C60" s="357"/>
      <c r="D60" s="396"/>
      <c r="E60" s="332"/>
      <c r="F60" s="332"/>
      <c r="G60" s="332"/>
    </row>
    <row r="61" spans="1:32">
      <c r="A61" s="333"/>
      <c r="B61" s="358" t="s">
        <v>229</v>
      </c>
      <c r="C61" s="358"/>
      <c r="D61" s="327"/>
      <c r="E61" s="327"/>
      <c r="F61" s="332"/>
      <c r="G61" s="332"/>
      <c r="O61" s="323"/>
      <c r="P61" s="323"/>
    </row>
    <row r="62" spans="1:32">
      <c r="A62" s="333"/>
      <c r="B62" s="333"/>
      <c r="C62" s="333"/>
      <c r="D62" s="327"/>
      <c r="E62" s="327"/>
      <c r="F62" s="332"/>
      <c r="G62" s="332"/>
      <c r="O62" s="323"/>
      <c r="P62" s="323"/>
    </row>
    <row r="63" spans="1:32" s="318" customFormat="1" ht="12.75" customHeight="1">
      <c r="E63" s="340" t="s">
        <v>183</v>
      </c>
      <c r="F63" s="340" t="s">
        <v>184</v>
      </c>
      <c r="G63" s="340" t="s">
        <v>185</v>
      </c>
      <c r="H63" s="340"/>
      <c r="I63" s="340" t="s">
        <v>200</v>
      </c>
      <c r="J63" s="340" t="s">
        <v>199</v>
      </c>
      <c r="K63" s="399"/>
      <c r="O63" s="331"/>
      <c r="P63" s="331"/>
    </row>
    <row r="64" spans="1:32" s="318" customFormat="1" ht="17.25" customHeight="1">
      <c r="E64" s="362" t="s">
        <v>187</v>
      </c>
      <c r="F64" s="362" t="s">
        <v>187</v>
      </c>
      <c r="G64" s="363" t="s">
        <v>188</v>
      </c>
      <c r="H64" s="363" t="s">
        <v>186</v>
      </c>
      <c r="I64" s="363" t="s">
        <v>224</v>
      </c>
      <c r="J64" s="363" t="s">
        <v>223</v>
      </c>
      <c r="K64" s="400" t="s">
        <v>81</v>
      </c>
      <c r="O64" s="331"/>
      <c r="P64" s="331"/>
    </row>
    <row r="65" spans="2:30" ht="9" customHeight="1">
      <c r="E65" s="315"/>
      <c r="J65" s="343"/>
      <c r="O65" s="323"/>
      <c r="P65" s="323"/>
    </row>
    <row r="66" spans="2:30">
      <c r="B66" s="312" t="s">
        <v>189</v>
      </c>
      <c r="E66" s="315">
        <v>7689639</v>
      </c>
      <c r="F66" s="315">
        <v>2535992</v>
      </c>
      <c r="G66" s="315">
        <v>312033</v>
      </c>
      <c r="H66" s="315">
        <v>102532</v>
      </c>
      <c r="I66" s="315">
        <v>169676</v>
      </c>
      <c r="J66" s="315">
        <v>367555</v>
      </c>
      <c r="K66" s="398">
        <f>SUM(E66:J66)</f>
        <v>11177427</v>
      </c>
      <c r="L66" s="315"/>
      <c r="M66" s="315">
        <v>11180140.376070725</v>
      </c>
      <c r="O66" s="323"/>
      <c r="P66" s="323"/>
      <c r="Q66" s="410">
        <v>7689638.7089295704</v>
      </c>
      <c r="R66" s="410">
        <v>2535991.5185299995</v>
      </c>
      <c r="S66" s="410">
        <v>312033.41730000003</v>
      </c>
      <c r="T66" s="410">
        <v>102531.56080999998</v>
      </c>
      <c r="U66" s="410">
        <v>169676.34989000001</v>
      </c>
      <c r="V66" s="410">
        <v>367555.05658999999</v>
      </c>
      <c r="W66" s="410">
        <v>11177426.61204957</v>
      </c>
      <c r="X66" s="410">
        <f t="shared" ref="X66:AD66" si="42">+E66-Q66</f>
        <v>0.29107042960822582</v>
      </c>
      <c r="Y66" s="410">
        <f t="shared" si="42"/>
        <v>0.48147000046446919</v>
      </c>
      <c r="Z66" s="410">
        <f t="shared" si="42"/>
        <v>-0.41730000003008172</v>
      </c>
      <c r="AA66" s="410">
        <f t="shared" si="42"/>
        <v>0.43919000001915265</v>
      </c>
      <c r="AB66" s="410">
        <f t="shared" si="42"/>
        <v>-0.34989000001223758</v>
      </c>
      <c r="AC66" s="410">
        <f t="shared" si="42"/>
        <v>-5.6589999992866069E-2</v>
      </c>
      <c r="AD66" s="410">
        <f t="shared" si="42"/>
        <v>0.38795042969286442</v>
      </c>
    </row>
    <row r="67" spans="2:30">
      <c r="B67" s="312" t="s">
        <v>190</v>
      </c>
      <c r="E67" s="315">
        <v>-1657545</v>
      </c>
      <c r="F67" s="315">
        <v>-961282</v>
      </c>
      <c r="G67" s="315">
        <v>-21933</v>
      </c>
      <c r="H67" s="341">
        <v>-10260</v>
      </c>
      <c r="I67" s="315">
        <v>-48739</v>
      </c>
      <c r="J67" s="315">
        <v>-3249</v>
      </c>
      <c r="K67" s="398">
        <f t="shared" ref="K67" si="43">SUM(E67:J67)</f>
        <v>-2703008</v>
      </c>
      <c r="L67" s="315"/>
      <c r="M67" s="315">
        <v>-2705721.6967898998</v>
      </c>
      <c r="O67" s="323"/>
      <c r="P67" s="323"/>
      <c r="Q67" s="410">
        <v>-1657544.6339500004</v>
      </c>
      <c r="R67" s="410">
        <v>-961282.16595000005</v>
      </c>
      <c r="S67" s="410">
        <v>-21932.766613444779</v>
      </c>
      <c r="T67" s="410">
        <v>-10260.236000000001</v>
      </c>
      <c r="U67" s="410">
        <v>-48739.263045300009</v>
      </c>
      <c r="V67" s="410">
        <v>-3248.8672099999999</v>
      </c>
      <c r="W67" s="410">
        <v>-2703007.9327687449</v>
      </c>
      <c r="X67" s="410">
        <f t="shared" ref="X67:X68" si="44">+E67-Q67</f>
        <v>-0.36604999960400164</v>
      </c>
      <c r="Y67" s="410">
        <f t="shared" ref="Y67:Y68" si="45">+F67-R67</f>
        <v>0.16595000005327165</v>
      </c>
      <c r="Z67" s="410">
        <f t="shared" ref="Z67:Z68" si="46">+G67-S67</f>
        <v>-0.23338655522093177</v>
      </c>
      <c r="AA67" s="410">
        <f t="shared" ref="AA67:AA68" si="47">+H67-T67</f>
        <v>0.2360000000007858</v>
      </c>
      <c r="AB67" s="410">
        <f t="shared" ref="AB67:AB68" si="48">+I67-U67</f>
        <v>0.26304530000925297</v>
      </c>
      <c r="AC67" s="410">
        <f t="shared" ref="AC67:AC68" si="49">+J67-V67</f>
        <v>-0.13279000000011365</v>
      </c>
      <c r="AD67" s="410">
        <f t="shared" ref="AD67:AD68" si="50">+K67-W67</f>
        <v>-6.7231255117803812E-2</v>
      </c>
    </row>
    <row r="68" spans="2:30">
      <c r="B68" s="312" t="s">
        <v>191</v>
      </c>
      <c r="E68" s="367">
        <f t="shared" ref="E68:J68" si="51">+E66+E67</f>
        <v>6032094</v>
      </c>
      <c r="F68" s="367">
        <f t="shared" si="51"/>
        <v>1574710</v>
      </c>
      <c r="G68" s="367">
        <f t="shared" si="51"/>
        <v>290100</v>
      </c>
      <c r="H68" s="367">
        <f t="shared" si="51"/>
        <v>92272</v>
      </c>
      <c r="I68" s="367">
        <f t="shared" si="51"/>
        <v>120937</v>
      </c>
      <c r="J68" s="367">
        <f t="shared" si="51"/>
        <v>364306</v>
      </c>
      <c r="K68" s="402">
        <f>SUM(E68:J68)</f>
        <v>8474419</v>
      </c>
      <c r="L68" s="315"/>
      <c r="M68" s="326">
        <v>8474418.679280825</v>
      </c>
      <c r="N68" s="317"/>
      <c r="O68" s="324"/>
      <c r="P68" s="323"/>
      <c r="Q68" s="410">
        <v>6032094.0749795698</v>
      </c>
      <c r="R68" s="410">
        <v>1574709.3525799995</v>
      </c>
      <c r="S68" s="410">
        <v>290100.65068655525</v>
      </c>
      <c r="T68" s="410">
        <v>92271.324809999976</v>
      </c>
      <c r="U68" s="410">
        <v>120937.08684470001</v>
      </c>
      <c r="V68" s="410">
        <v>364306.18938</v>
      </c>
      <c r="W68" s="410">
        <v>8474418.679280825</v>
      </c>
      <c r="X68" s="410">
        <f t="shared" si="44"/>
        <v>-7.4979569762945175E-2</v>
      </c>
      <c r="Y68" s="410">
        <f t="shared" si="45"/>
        <v>0.64742000051774085</v>
      </c>
      <c r="Z68" s="410">
        <f t="shared" si="46"/>
        <v>-0.65068655525101349</v>
      </c>
      <c r="AA68" s="410">
        <f t="shared" si="47"/>
        <v>0.67519000002357643</v>
      </c>
      <c r="AB68" s="410">
        <f t="shared" si="48"/>
        <v>-8.6844700010260567E-2</v>
      </c>
      <c r="AC68" s="410">
        <f t="shared" si="49"/>
        <v>-0.18937999999616295</v>
      </c>
      <c r="AD68" s="410">
        <f t="shared" si="50"/>
        <v>0.32071917504072189</v>
      </c>
    </row>
    <row r="69" spans="2:30">
      <c r="E69" s="327"/>
      <c r="F69" s="327"/>
      <c r="P69" s="323"/>
      <c r="Q69" s="410"/>
      <c r="R69" s="410"/>
      <c r="S69" s="410"/>
      <c r="T69" s="410"/>
      <c r="U69" s="410"/>
      <c r="V69" s="410"/>
      <c r="W69" s="410"/>
      <c r="X69" s="410">
        <f t="shared" ref="X69:X70" si="52">+E69-Q69</f>
        <v>0</v>
      </c>
      <c r="Y69" s="410">
        <f t="shared" ref="Y69:Y70" si="53">+F69-R69</f>
        <v>0</v>
      </c>
      <c r="Z69" s="410">
        <f t="shared" ref="Z69:Z70" si="54">+G69-S69</f>
        <v>0</v>
      </c>
      <c r="AA69" s="410">
        <f t="shared" ref="AA69:AA70" si="55">+H69-T69</f>
        <v>0</v>
      </c>
      <c r="AB69" s="410">
        <f t="shared" ref="AB69:AB70" si="56">+I69-U69</f>
        <v>0</v>
      </c>
      <c r="AC69" s="410">
        <f t="shared" ref="AC69:AC70" si="57">+J69-V69</f>
        <v>0</v>
      </c>
      <c r="AD69" s="410">
        <f t="shared" ref="AD69:AD70" si="58">+K69-W69</f>
        <v>0</v>
      </c>
    </row>
    <row r="70" spans="2:30">
      <c r="B70" s="379" t="s">
        <v>227</v>
      </c>
      <c r="C70" s="333"/>
      <c r="D70" s="332"/>
      <c r="E70" s="327">
        <v>-930702</v>
      </c>
      <c r="F70" s="327">
        <v>584883</v>
      </c>
      <c r="G70" s="315">
        <v>-241613</v>
      </c>
      <c r="H70" s="315">
        <v>-54206</v>
      </c>
      <c r="I70" s="315">
        <v>-18348</v>
      </c>
      <c r="J70" s="315">
        <v>-270497</v>
      </c>
      <c r="K70" s="397">
        <f>SUM(E70:J70)</f>
        <v>-930483</v>
      </c>
      <c r="L70" s="315"/>
      <c r="M70" s="315">
        <v>-930483.19493928179</v>
      </c>
      <c r="N70" s="342"/>
      <c r="O70" s="346"/>
      <c r="P70" s="323"/>
      <c r="Q70" s="410">
        <v>-930701.55793212121</v>
      </c>
      <c r="R70" s="410">
        <v>584882.76661000017</v>
      </c>
      <c r="S70" s="410">
        <v>-241613.46249976612</v>
      </c>
      <c r="T70" s="410">
        <v>-54206.04978651979</v>
      </c>
      <c r="U70" s="410">
        <v>-18347.659270874748</v>
      </c>
      <c r="V70" s="410">
        <v>-270497.23206000007</v>
      </c>
      <c r="W70" s="410">
        <v>-930483.19493928179</v>
      </c>
      <c r="X70" s="410">
        <f t="shared" si="52"/>
        <v>-0.44206787878647447</v>
      </c>
      <c r="Y70" s="410">
        <f t="shared" si="53"/>
        <v>0.23338999983388931</v>
      </c>
      <c r="Z70" s="410">
        <f t="shared" si="54"/>
        <v>0.46249976611579768</v>
      </c>
      <c r="AA70" s="410">
        <f t="shared" si="55"/>
        <v>4.9786519790359307E-2</v>
      </c>
      <c r="AB70" s="410">
        <f t="shared" si="56"/>
        <v>-0.34072912525152788</v>
      </c>
      <c r="AC70" s="410">
        <f t="shared" si="57"/>
        <v>0.23206000006757677</v>
      </c>
      <c r="AD70" s="410">
        <f t="shared" si="58"/>
        <v>0.19493928179144859</v>
      </c>
    </row>
    <row r="71" spans="2:30">
      <c r="D71" s="315"/>
      <c r="E71" s="327"/>
      <c r="F71" s="391"/>
      <c r="G71" s="332"/>
      <c r="L71" s="315"/>
      <c r="M71" s="326"/>
      <c r="N71" s="311"/>
      <c r="P71" s="323"/>
      <c r="Q71" s="410"/>
      <c r="R71" s="410"/>
      <c r="S71" s="410"/>
      <c r="T71" s="410"/>
      <c r="U71" s="410"/>
      <c r="V71" s="410"/>
      <c r="W71" s="410"/>
    </row>
    <row r="72" spans="2:30">
      <c r="B72" s="312" t="s">
        <v>193</v>
      </c>
      <c r="D72" s="315"/>
      <c r="E72" s="327"/>
      <c r="F72" s="327"/>
      <c r="G72" s="327"/>
      <c r="H72" s="315"/>
      <c r="K72" s="398">
        <v>8260</v>
      </c>
      <c r="L72" s="315"/>
      <c r="M72" s="315"/>
      <c r="N72" s="314"/>
      <c r="O72" s="328"/>
      <c r="P72" s="323"/>
      <c r="Q72" s="410"/>
      <c r="R72" s="410"/>
      <c r="S72" s="410"/>
      <c r="T72" s="410"/>
      <c r="U72" s="410"/>
      <c r="V72" s="410"/>
      <c r="W72" s="410">
        <v>8259.65906</v>
      </c>
      <c r="X72" s="317">
        <f>+K72-W72</f>
        <v>0.34094000000004598</v>
      </c>
    </row>
    <row r="73" spans="2:30">
      <c r="B73" s="312" t="s">
        <v>194</v>
      </c>
      <c r="D73" s="315"/>
      <c r="E73" s="315"/>
      <c r="K73" s="365">
        <v>-807663</v>
      </c>
      <c r="L73" s="315"/>
      <c r="M73" s="315"/>
      <c r="N73" s="314"/>
      <c r="O73" s="323"/>
      <c r="P73" s="323"/>
      <c r="Q73" s="410"/>
      <c r="R73" s="410"/>
      <c r="S73" s="410"/>
      <c r="T73" s="410"/>
      <c r="U73" s="410"/>
      <c r="V73" s="410"/>
      <c r="W73" s="410">
        <v>-807662.81174371089</v>
      </c>
      <c r="X73" s="317">
        <f t="shared" ref="X73:X77" si="59">+K73-W73</f>
        <v>-0.18825628911145031</v>
      </c>
    </row>
    <row r="74" spans="2:30">
      <c r="B74" s="313" t="s">
        <v>195</v>
      </c>
      <c r="D74" s="315"/>
      <c r="E74" s="315"/>
      <c r="F74" s="343"/>
      <c r="G74" s="343"/>
      <c r="H74" s="343"/>
      <c r="K74" s="398">
        <f>SUM(K72:K73)</f>
        <v>-799403</v>
      </c>
      <c r="L74" s="315">
        <f>ROUND('[96]CON IS_08'!M19,-3)/1000</f>
        <v>-2003761</v>
      </c>
      <c r="M74" s="315"/>
      <c r="O74" s="323"/>
      <c r="P74" s="323"/>
      <c r="Q74" s="410"/>
      <c r="R74" s="410"/>
      <c r="S74" s="410"/>
      <c r="T74" s="410"/>
      <c r="U74" s="410"/>
      <c r="V74" s="410"/>
      <c r="W74" s="410">
        <v>-799403.15268371091</v>
      </c>
      <c r="X74" s="317">
        <f t="shared" si="59"/>
        <v>0.15268371091224253</v>
      </c>
    </row>
    <row r="75" spans="2:30">
      <c r="B75" s="411" t="s">
        <v>196</v>
      </c>
      <c r="D75" s="315"/>
      <c r="E75" s="315"/>
      <c r="H75" s="329"/>
      <c r="K75" s="401">
        <f>K70+K74</f>
        <v>-1729886</v>
      </c>
      <c r="L75" s="315">
        <f>'[96]CON IS_08'!M21/1000</f>
        <v>-2372273.5823825854</v>
      </c>
      <c r="M75" s="315">
        <f>K75-L75</f>
        <v>642387.58238258539</v>
      </c>
      <c r="O75" s="323"/>
      <c r="P75" s="323"/>
      <c r="Q75" s="410"/>
      <c r="R75" s="410"/>
      <c r="S75" s="410"/>
      <c r="T75" s="410"/>
      <c r="U75" s="410"/>
      <c r="V75" s="410"/>
      <c r="W75" s="410">
        <v>-1729886.3476229927</v>
      </c>
      <c r="X75" s="317">
        <f t="shared" si="59"/>
        <v>0.34762299270369112</v>
      </c>
    </row>
    <row r="76" spans="2:30">
      <c r="B76" s="332" t="s">
        <v>197</v>
      </c>
      <c r="C76" s="333"/>
      <c r="D76" s="315"/>
      <c r="E76" s="315"/>
      <c r="K76" s="398">
        <v>-138678</v>
      </c>
      <c r="L76" s="315"/>
      <c r="M76" s="315"/>
      <c r="O76" s="323"/>
      <c r="P76" s="323"/>
      <c r="Q76" s="410"/>
      <c r="R76" s="410"/>
      <c r="S76" s="410"/>
      <c r="T76" s="410"/>
      <c r="U76" s="410"/>
      <c r="V76" s="410"/>
      <c r="W76" s="410">
        <v>-138678</v>
      </c>
      <c r="X76" s="317">
        <f t="shared" si="59"/>
        <v>0</v>
      </c>
    </row>
    <row r="77" spans="2:30" ht="13.5" thickBot="1">
      <c r="B77" s="379" t="s">
        <v>234</v>
      </c>
      <c r="C77" s="333"/>
      <c r="D77" s="315"/>
      <c r="E77" s="315"/>
      <c r="K77" s="366">
        <f>+K75+K76</f>
        <v>-1868564</v>
      </c>
      <c r="L77" s="315"/>
      <c r="M77" s="315"/>
      <c r="O77" s="323"/>
      <c r="P77" s="323"/>
      <c r="Q77" s="410"/>
      <c r="R77" s="410"/>
      <c r="S77" s="410"/>
      <c r="T77" s="410"/>
      <c r="U77" s="410"/>
      <c r="V77" s="410"/>
      <c r="W77" s="410">
        <v>-1868564.3476229927</v>
      </c>
      <c r="X77" s="317">
        <f t="shared" si="59"/>
        <v>0.34762299270369112</v>
      </c>
    </row>
    <row r="78" spans="2:30">
      <c r="B78" s="379"/>
      <c r="C78" s="333"/>
      <c r="D78" s="315"/>
      <c r="E78" s="315"/>
      <c r="K78" s="458"/>
      <c r="L78" s="315"/>
      <c r="M78" s="315"/>
      <c r="O78" s="323"/>
      <c r="P78" s="323"/>
      <c r="Q78" s="410"/>
      <c r="R78" s="410"/>
      <c r="S78" s="410"/>
      <c r="T78" s="410"/>
      <c r="U78" s="410"/>
      <c r="V78" s="410"/>
      <c r="W78" s="410"/>
      <c r="X78" s="317"/>
    </row>
    <row r="79" spans="2:30">
      <c r="D79" s="315"/>
      <c r="E79" s="315"/>
      <c r="L79" s="315"/>
      <c r="M79" s="315"/>
      <c r="O79" s="323"/>
      <c r="P79" s="323"/>
    </row>
    <row r="80" spans="2:30">
      <c r="D80" s="315"/>
      <c r="E80" s="315"/>
      <c r="L80" s="315"/>
      <c r="M80" s="315"/>
      <c r="O80" s="323"/>
      <c r="P80" s="323"/>
    </row>
    <row r="81" spans="1:31" ht="12" customHeight="1">
      <c r="D81" s="315"/>
      <c r="E81" s="315"/>
      <c r="K81" s="457" t="s">
        <v>250</v>
      </c>
      <c r="N81" s="315"/>
      <c r="O81" s="323"/>
      <c r="P81" s="323"/>
    </row>
    <row r="82" spans="1:31" ht="18.75">
      <c r="A82" s="349"/>
      <c r="B82" s="350" t="s">
        <v>45</v>
      </c>
      <c r="C82" s="351"/>
      <c r="D82" s="351"/>
    </row>
    <row r="83" spans="1:31" ht="15.75">
      <c r="B83" s="352"/>
      <c r="C83" s="351"/>
      <c r="D83" s="351"/>
    </row>
    <row r="84" spans="1:31" ht="15.75">
      <c r="B84" s="353" t="s">
        <v>44</v>
      </c>
      <c r="C84" s="353"/>
      <c r="D84" s="354"/>
    </row>
    <row r="85" spans="1:31" ht="15.75">
      <c r="B85" s="355"/>
      <c r="C85" s="354"/>
      <c r="D85" s="354"/>
    </row>
    <row r="86" spans="1:31" ht="15.75">
      <c r="B86" s="356">
        <v>4</v>
      </c>
      <c r="C86" s="357" t="s">
        <v>222</v>
      </c>
      <c r="D86" s="396"/>
    </row>
    <row r="87" spans="1:31" ht="15.75">
      <c r="B87" s="356"/>
      <c r="C87" s="357"/>
      <c r="D87" s="396"/>
    </row>
    <row r="88" spans="1:31" ht="12" customHeight="1">
      <c r="B88" s="311" t="s">
        <v>198</v>
      </c>
      <c r="D88" s="315"/>
      <c r="E88" s="315"/>
      <c r="N88" s="315"/>
      <c r="O88" s="323"/>
      <c r="P88" s="323"/>
    </row>
    <row r="89" spans="1:31" ht="12" customHeight="1">
      <c r="B89" s="311"/>
      <c r="D89" s="315"/>
      <c r="E89" s="315"/>
      <c r="N89" s="315"/>
      <c r="O89" s="323"/>
      <c r="P89" s="323"/>
    </row>
    <row r="90" spans="1:31" ht="12" customHeight="1">
      <c r="D90" s="315"/>
      <c r="E90" s="315"/>
      <c r="N90" s="315"/>
      <c r="O90" s="323"/>
      <c r="P90" s="323"/>
    </row>
    <row r="91" spans="1:31" s="318" customFormat="1" ht="12.75" customHeight="1">
      <c r="E91" s="340" t="s">
        <v>183</v>
      </c>
      <c r="F91" s="340" t="s">
        <v>184</v>
      </c>
      <c r="G91" s="340" t="s">
        <v>185</v>
      </c>
      <c r="H91" s="340"/>
      <c r="I91" s="340" t="s">
        <v>200</v>
      </c>
      <c r="J91" s="340" t="s">
        <v>199</v>
      </c>
      <c r="K91" s="399"/>
      <c r="O91" s="331"/>
      <c r="P91" s="331"/>
    </row>
    <row r="92" spans="1:31" s="318" customFormat="1">
      <c r="E92" s="362" t="s">
        <v>187</v>
      </c>
      <c r="F92" s="362" t="s">
        <v>187</v>
      </c>
      <c r="G92" s="363" t="s">
        <v>188</v>
      </c>
      <c r="H92" s="363" t="s">
        <v>186</v>
      </c>
      <c r="I92" s="363" t="s">
        <v>224</v>
      </c>
      <c r="J92" s="363" t="s">
        <v>223</v>
      </c>
      <c r="K92" s="400" t="s">
        <v>81</v>
      </c>
      <c r="O92" s="331"/>
      <c r="P92" s="331"/>
    </row>
    <row r="93" spans="1:31" s="318" customFormat="1" ht="9" customHeight="1">
      <c r="E93" s="322"/>
      <c r="F93" s="322"/>
      <c r="G93" s="320"/>
      <c r="H93" s="320"/>
      <c r="I93" s="320"/>
      <c r="J93" s="320"/>
      <c r="K93" s="406"/>
      <c r="O93" s="331"/>
      <c r="P93" s="331"/>
      <c r="Q93" s="406"/>
      <c r="R93" s="406"/>
      <c r="S93" s="406"/>
      <c r="T93" s="406"/>
      <c r="U93" s="406"/>
      <c r="V93" s="406"/>
      <c r="W93" s="406"/>
      <c r="X93" s="406"/>
    </row>
    <row r="94" spans="1:31" s="318" customFormat="1">
      <c r="B94" s="332" t="s">
        <v>205</v>
      </c>
      <c r="E94" s="341">
        <v>1791331</v>
      </c>
      <c r="F94" s="341">
        <v>27754</v>
      </c>
      <c r="G94" s="383">
        <v>137521</v>
      </c>
      <c r="H94" s="383">
        <v>14758</v>
      </c>
      <c r="I94" s="383">
        <v>40462</v>
      </c>
      <c r="J94" s="383">
        <v>109633</v>
      </c>
      <c r="K94" s="403">
        <f>SUM(E94:J94)</f>
        <v>2121459</v>
      </c>
      <c r="O94" s="331"/>
      <c r="P94" s="331"/>
      <c r="Q94" s="406">
        <v>1791331.3886335273</v>
      </c>
      <c r="R94" s="406">
        <v>27753.765010000003</v>
      </c>
      <c r="S94" s="406">
        <v>137520.85009999992</v>
      </c>
      <c r="T94" s="406">
        <v>14758.494559999999</v>
      </c>
      <c r="U94" s="406">
        <v>40462.007720000001</v>
      </c>
      <c r="V94" s="406">
        <v>109632.64315999999</v>
      </c>
      <c r="W94" s="406">
        <v>2121459.1491835276</v>
      </c>
      <c r="X94" s="410">
        <f t="shared" ref="X94:AD94" si="60">+E94-Q94</f>
        <v>-0.38863352732732892</v>
      </c>
      <c r="Y94" s="317">
        <f t="shared" si="60"/>
        <v>0.23498999999719672</v>
      </c>
      <c r="Z94" s="317">
        <f t="shared" si="60"/>
        <v>0.14990000007674098</v>
      </c>
      <c r="AA94" s="317">
        <f t="shared" si="60"/>
        <v>-0.49455999999918276</v>
      </c>
      <c r="AB94" s="317">
        <f t="shared" si="60"/>
        <v>-7.7200000014272518E-3</v>
      </c>
      <c r="AC94" s="317">
        <f t="shared" si="60"/>
        <v>0.35684000000765081</v>
      </c>
      <c r="AD94" s="317">
        <f t="shared" si="60"/>
        <v>-0.14918352756649256</v>
      </c>
      <c r="AE94" s="317"/>
    </row>
    <row r="95" spans="1:31">
      <c r="B95" s="379" t="s">
        <v>254</v>
      </c>
      <c r="E95" s="315">
        <v>-120853</v>
      </c>
      <c r="F95" s="382" t="s">
        <v>68</v>
      </c>
      <c r="G95" s="382" t="s">
        <v>68</v>
      </c>
      <c r="H95" s="315">
        <v>9484</v>
      </c>
      <c r="I95" s="382" t="s">
        <v>68</v>
      </c>
      <c r="J95" s="382" t="s">
        <v>68</v>
      </c>
      <c r="K95" s="403">
        <f t="shared" ref="K95:K98" si="61">SUM(E95:J95)</f>
        <v>-111369</v>
      </c>
      <c r="O95" s="323"/>
      <c r="P95" s="323"/>
      <c r="Q95" s="410">
        <v>-120852.81488999998</v>
      </c>
      <c r="R95" s="410">
        <v>0</v>
      </c>
      <c r="S95" s="410">
        <v>0</v>
      </c>
      <c r="T95" s="410">
        <v>9483.7909999999993</v>
      </c>
      <c r="U95" s="410">
        <v>0</v>
      </c>
      <c r="V95" s="410">
        <v>0</v>
      </c>
      <c r="W95" s="410">
        <v>-111369.02388999998</v>
      </c>
      <c r="X95" s="410">
        <f t="shared" ref="X95:X98" si="62">+E95-Q95</f>
        <v>-0.18511000002035871</v>
      </c>
      <c r="Y95" s="317" t="e">
        <f t="shared" ref="Y95:Y98" si="63">+F95-R95</f>
        <v>#VALUE!</v>
      </c>
      <c r="Z95" s="317" t="e">
        <f t="shared" ref="Z95:Z98" si="64">+G95-S95</f>
        <v>#VALUE!</v>
      </c>
      <c r="AA95" s="317">
        <f t="shared" ref="AA95:AA98" si="65">+H95-T95</f>
        <v>0.20900000000074215</v>
      </c>
      <c r="AB95" s="317" t="e">
        <f t="shared" ref="AB95:AB98" si="66">+I95-U95</f>
        <v>#VALUE!</v>
      </c>
      <c r="AC95" s="317" t="e">
        <f t="shared" ref="AC95:AC98" si="67">+J95-V95</f>
        <v>#VALUE!</v>
      </c>
      <c r="AD95" s="317">
        <f t="shared" ref="AD95:AD98" si="68">+K95-W95</f>
        <v>2.3889999982202426E-2</v>
      </c>
    </row>
    <row r="96" spans="1:31">
      <c r="B96" s="332" t="s">
        <v>207</v>
      </c>
      <c r="E96" s="315">
        <v>76940</v>
      </c>
      <c r="F96" s="315">
        <v>48345</v>
      </c>
      <c r="G96" s="315">
        <v>30341</v>
      </c>
      <c r="H96" s="315">
        <v>1464</v>
      </c>
      <c r="I96" s="382" t="s">
        <v>68</v>
      </c>
      <c r="J96" s="315">
        <v>2201</v>
      </c>
      <c r="K96" s="403">
        <f t="shared" si="61"/>
        <v>159291</v>
      </c>
      <c r="L96" s="313" t="s">
        <v>206</v>
      </c>
      <c r="M96" s="313"/>
      <c r="O96" s="323"/>
      <c r="P96" s="323"/>
      <c r="Q96" s="410">
        <v>76939.92959</v>
      </c>
      <c r="R96" s="410">
        <v>48345.422760000001</v>
      </c>
      <c r="S96" s="410">
        <v>30341.022828304936</v>
      </c>
      <c r="T96" s="410">
        <v>1464.32547</v>
      </c>
      <c r="U96" s="410">
        <v>0</v>
      </c>
      <c r="V96" s="410">
        <v>2200.98</v>
      </c>
      <c r="W96" s="410">
        <v>159291.68064830496</v>
      </c>
      <c r="X96" s="410">
        <f t="shared" si="62"/>
        <v>7.0410000000265427E-2</v>
      </c>
      <c r="Y96" s="317">
        <f t="shared" si="63"/>
        <v>-0.42276000000128988</v>
      </c>
      <c r="Z96" s="317">
        <f t="shared" si="64"/>
        <v>-2.2828304936410859E-2</v>
      </c>
      <c r="AA96" s="317">
        <f t="shared" si="65"/>
        <v>-0.32546999999999571</v>
      </c>
      <c r="AB96" s="317" t="e">
        <f t="shared" si="66"/>
        <v>#VALUE!</v>
      </c>
      <c r="AC96" s="317">
        <f t="shared" si="67"/>
        <v>1.999999999998181E-2</v>
      </c>
      <c r="AD96" s="317">
        <f t="shared" si="68"/>
        <v>-0.68064830495859496</v>
      </c>
    </row>
    <row r="97" spans="1:32">
      <c r="B97" s="332" t="s">
        <v>208</v>
      </c>
      <c r="E97" s="315">
        <v>255737</v>
      </c>
      <c r="F97" s="382" t="s">
        <v>68</v>
      </c>
      <c r="G97" s="315">
        <v>11620</v>
      </c>
      <c r="H97" s="315">
        <v>4655</v>
      </c>
      <c r="I97" s="315">
        <v>3330</v>
      </c>
      <c r="J97" s="315">
        <v>2506</v>
      </c>
      <c r="K97" s="403">
        <f t="shared" si="61"/>
        <v>277848</v>
      </c>
      <c r="L97" s="315">
        <v>8101214</v>
      </c>
      <c r="M97" s="315">
        <f>L97-K97</f>
        <v>7823366</v>
      </c>
      <c r="O97" s="323"/>
      <c r="P97" s="323"/>
      <c r="Q97" s="410">
        <v>255736.57065999997</v>
      </c>
      <c r="R97" s="410">
        <v>0</v>
      </c>
      <c r="S97" s="410">
        <v>11620.021722605403</v>
      </c>
      <c r="T97" s="410">
        <v>4654.5007965198183</v>
      </c>
      <c r="U97" s="410">
        <v>3330.2024808747792</v>
      </c>
      <c r="V97" s="410">
        <v>2506.2427400000001</v>
      </c>
      <c r="W97" s="410">
        <v>277847.53839999996</v>
      </c>
      <c r="X97" s="410">
        <f t="shared" si="62"/>
        <v>0.42934000003151596</v>
      </c>
      <c r="Y97" s="317" t="e">
        <f t="shared" si="63"/>
        <v>#VALUE!</v>
      </c>
      <c r="Z97" s="317">
        <f t="shared" si="64"/>
        <v>-2.1722605402828776E-2</v>
      </c>
      <c r="AA97" s="317">
        <f t="shared" si="65"/>
        <v>0.49920348018167715</v>
      </c>
      <c r="AB97" s="317">
        <f t="shared" si="66"/>
        <v>-0.20248087477921217</v>
      </c>
      <c r="AC97" s="317">
        <f t="shared" si="67"/>
        <v>-0.24274000000013984</v>
      </c>
      <c r="AD97" s="317">
        <f t="shared" si="68"/>
        <v>0.46160000003874302</v>
      </c>
    </row>
    <row r="98" spans="1:32">
      <c r="B98" s="379" t="s">
        <v>257</v>
      </c>
      <c r="E98" s="315">
        <v>119703</v>
      </c>
      <c r="F98" s="382" t="s">
        <v>68</v>
      </c>
      <c r="G98" s="382" t="s">
        <v>68</v>
      </c>
      <c r="H98" s="382" t="s">
        <v>68</v>
      </c>
      <c r="I98" s="382" t="s">
        <v>68</v>
      </c>
      <c r="J98" s="382" t="s">
        <v>68</v>
      </c>
      <c r="K98" s="403">
        <f t="shared" si="61"/>
        <v>119703</v>
      </c>
      <c r="L98" s="315">
        <v>656747</v>
      </c>
      <c r="M98" s="315">
        <f>L98-K98</f>
        <v>537044</v>
      </c>
      <c r="O98" s="323"/>
      <c r="P98" s="323"/>
      <c r="Q98" s="410">
        <v>119702.57317</v>
      </c>
      <c r="R98" s="410">
        <v>0</v>
      </c>
      <c r="S98" s="410">
        <v>0</v>
      </c>
      <c r="T98" s="410">
        <v>0</v>
      </c>
      <c r="U98" s="410">
        <v>0</v>
      </c>
      <c r="V98" s="410">
        <v>0</v>
      </c>
      <c r="W98" s="410">
        <v>119702.57317</v>
      </c>
      <c r="X98" s="410">
        <f t="shared" si="62"/>
        <v>0.42682999999669846</v>
      </c>
      <c r="Y98" s="317" t="e">
        <f t="shared" si="63"/>
        <v>#VALUE!</v>
      </c>
      <c r="Z98" s="317" t="e">
        <f t="shared" si="64"/>
        <v>#VALUE!</v>
      </c>
      <c r="AA98" s="317" t="e">
        <f t="shared" si="65"/>
        <v>#VALUE!</v>
      </c>
      <c r="AB98" s="317" t="e">
        <f t="shared" si="66"/>
        <v>#VALUE!</v>
      </c>
      <c r="AC98" s="317" t="e">
        <f t="shared" si="67"/>
        <v>#VALUE!</v>
      </c>
      <c r="AD98" s="317">
        <f t="shared" si="68"/>
        <v>0.42682999999669846</v>
      </c>
    </row>
    <row r="99" spans="1:32">
      <c r="D99" s="315"/>
      <c r="E99" s="315"/>
      <c r="F99" s="315"/>
      <c r="G99" s="315"/>
      <c r="H99" s="315"/>
      <c r="I99" s="315"/>
      <c r="J99" s="315"/>
      <c r="L99" s="315"/>
      <c r="M99" s="315"/>
      <c r="O99" s="323"/>
      <c r="P99" s="323"/>
      <c r="Q99" s="410"/>
      <c r="R99" s="410"/>
      <c r="S99" s="410"/>
      <c r="T99" s="410"/>
      <c r="U99" s="410"/>
      <c r="V99" s="410"/>
      <c r="W99" s="410"/>
      <c r="X99" s="410"/>
    </row>
    <row r="100" spans="1:32">
      <c r="D100" s="315"/>
      <c r="E100" s="315"/>
      <c r="F100" s="315"/>
      <c r="G100" s="315"/>
      <c r="H100" s="315"/>
      <c r="I100" s="315"/>
      <c r="J100" s="315"/>
      <c r="L100" s="315"/>
      <c r="M100" s="315"/>
      <c r="O100" s="323"/>
      <c r="P100" s="323"/>
      <c r="Q100" s="410"/>
      <c r="R100" s="410"/>
      <c r="S100" s="410"/>
      <c r="T100" s="410"/>
      <c r="U100" s="410"/>
      <c r="V100" s="410"/>
      <c r="W100" s="410"/>
      <c r="X100" s="410"/>
    </row>
    <row r="101" spans="1:32">
      <c r="A101" s="311"/>
      <c r="B101" s="311" t="s">
        <v>209</v>
      </c>
      <c r="C101" s="311"/>
      <c r="O101" s="323"/>
      <c r="P101" s="323"/>
      <c r="Q101" s="410"/>
      <c r="R101" s="410"/>
      <c r="S101" s="410"/>
      <c r="T101" s="410"/>
      <c r="U101" s="410"/>
      <c r="V101" s="410"/>
      <c r="W101" s="410"/>
      <c r="X101" s="410"/>
    </row>
    <row r="102" spans="1:32">
      <c r="O102" s="323"/>
      <c r="P102" s="323"/>
      <c r="Q102" s="410"/>
      <c r="R102" s="410"/>
      <c r="S102" s="410"/>
      <c r="T102" s="410"/>
      <c r="U102" s="410"/>
      <c r="V102" s="410"/>
      <c r="W102" s="410"/>
      <c r="X102" s="410"/>
    </row>
    <row r="103" spans="1:32" s="311" customFormat="1" ht="25.5" customHeight="1">
      <c r="D103" s="373" t="s">
        <v>183</v>
      </c>
      <c r="E103" s="373" t="s">
        <v>184</v>
      </c>
      <c r="F103" s="374" t="s">
        <v>185</v>
      </c>
      <c r="G103" s="375"/>
      <c r="H103" s="340" t="s">
        <v>200</v>
      </c>
      <c r="I103" s="340" t="s">
        <v>199</v>
      </c>
      <c r="J103" s="375"/>
      <c r="K103" s="404"/>
      <c r="L103" s="318"/>
      <c r="M103" s="318"/>
      <c r="O103" s="347"/>
      <c r="P103" s="347"/>
      <c r="Q103" s="397"/>
      <c r="R103" s="397"/>
      <c r="S103" s="397"/>
      <c r="T103" s="397"/>
      <c r="U103" s="397"/>
      <c r="V103" s="397"/>
      <c r="W103" s="397"/>
      <c r="X103" s="397"/>
    </row>
    <row r="104" spans="1:32" s="311" customFormat="1">
      <c r="D104" s="376" t="s">
        <v>187</v>
      </c>
      <c r="E104" s="376" t="s">
        <v>187</v>
      </c>
      <c r="F104" s="377" t="s">
        <v>188</v>
      </c>
      <c r="G104" s="377" t="s">
        <v>186</v>
      </c>
      <c r="H104" s="363" t="s">
        <v>224</v>
      </c>
      <c r="I104" s="363" t="s">
        <v>223</v>
      </c>
      <c r="J104" s="378" t="s">
        <v>201</v>
      </c>
      <c r="K104" s="405" t="s">
        <v>81</v>
      </c>
      <c r="L104" s="318"/>
      <c r="M104" s="318"/>
      <c r="O104" s="347"/>
      <c r="P104" s="347"/>
      <c r="Q104" s="397"/>
      <c r="R104" s="397"/>
      <c r="S104" s="397"/>
      <c r="T104" s="397"/>
      <c r="U104" s="397"/>
      <c r="V104" s="397"/>
      <c r="W104" s="397"/>
      <c r="X104" s="397"/>
    </row>
    <row r="105" spans="1:32" ht="11.25" customHeight="1">
      <c r="D105" s="321"/>
      <c r="E105" s="321"/>
      <c r="F105" s="321"/>
      <c r="G105" s="321"/>
      <c r="H105" s="321"/>
      <c r="J105" s="321"/>
      <c r="K105" s="407"/>
      <c r="L105" s="319"/>
      <c r="M105" s="319"/>
      <c r="N105" s="316" t="s">
        <v>210</v>
      </c>
      <c r="Q105" s="410"/>
      <c r="R105" s="410"/>
      <c r="S105" s="410"/>
      <c r="T105" s="410"/>
      <c r="U105" s="410"/>
      <c r="V105" s="410"/>
      <c r="W105" s="410"/>
      <c r="X105" s="410"/>
    </row>
    <row r="106" spans="1:32">
      <c r="Q106" s="410"/>
      <c r="R106" s="410"/>
      <c r="S106" s="410"/>
      <c r="T106" s="410"/>
      <c r="U106" s="410"/>
      <c r="V106" s="410"/>
      <c r="W106" s="410"/>
      <c r="X106" s="410"/>
    </row>
    <row r="107" spans="1:32">
      <c r="B107" s="312" t="s">
        <v>202</v>
      </c>
      <c r="D107" s="380">
        <v>51574682</v>
      </c>
      <c r="E107" s="380">
        <v>10472966</v>
      </c>
      <c r="F107" s="380">
        <f>3074047-2</f>
        <v>3074045</v>
      </c>
      <c r="G107" s="380">
        <v>78832</v>
      </c>
      <c r="H107" s="380">
        <v>4229064</v>
      </c>
      <c r="I107" s="380">
        <v>2946537</v>
      </c>
      <c r="J107" s="382">
        <v>2633328</v>
      </c>
      <c r="K107" s="397">
        <f>SUM(D107:J107)</f>
        <v>75009454</v>
      </c>
      <c r="L107" s="314">
        <v>80132849</v>
      </c>
      <c r="M107" s="317">
        <f>K107-L107</f>
        <v>-5123395</v>
      </c>
      <c r="O107" s="315">
        <f>K107-'[97]Segment Info'!$K$84</f>
        <v>-6651743</v>
      </c>
      <c r="P107" s="313">
        <v>53789434</v>
      </c>
      <c r="Q107" s="410">
        <v>51574682</v>
      </c>
      <c r="R107" s="410">
        <v>10472966</v>
      </c>
      <c r="S107" s="410">
        <v>3074045</v>
      </c>
      <c r="T107" s="410">
        <v>78832</v>
      </c>
      <c r="U107" s="410">
        <v>4229064</v>
      </c>
      <c r="V107" s="410">
        <v>2946537</v>
      </c>
      <c r="W107" s="410">
        <v>2633328</v>
      </c>
      <c r="X107" s="410">
        <v>75009454</v>
      </c>
      <c r="Y107" s="317">
        <f t="shared" ref="Y107:AF107" si="69">+D107-Q107</f>
        <v>0</v>
      </c>
      <c r="Z107" s="317">
        <f t="shared" si="69"/>
        <v>0</v>
      </c>
      <c r="AA107" s="317">
        <f t="shared" si="69"/>
        <v>0</v>
      </c>
      <c r="AB107" s="317">
        <f t="shared" si="69"/>
        <v>0</v>
      </c>
      <c r="AC107" s="317">
        <f t="shared" si="69"/>
        <v>0</v>
      </c>
      <c r="AD107" s="317">
        <f t="shared" si="69"/>
        <v>0</v>
      </c>
      <c r="AE107" s="317">
        <f t="shared" si="69"/>
        <v>0</v>
      </c>
      <c r="AF107" s="317">
        <f t="shared" si="69"/>
        <v>0</v>
      </c>
    </row>
    <row r="108" spans="1:32">
      <c r="B108" s="312" t="s">
        <v>203</v>
      </c>
      <c r="D108" s="380">
        <v>7090025</v>
      </c>
      <c r="E108" s="380">
        <v>5071075</v>
      </c>
      <c r="F108" s="380">
        <f>231051+2</f>
        <v>231053</v>
      </c>
      <c r="G108" s="380">
        <v>53650</v>
      </c>
      <c r="H108" s="380">
        <v>342279</v>
      </c>
      <c r="I108" s="380">
        <v>810848</v>
      </c>
      <c r="J108" s="380">
        <v>33301195</v>
      </c>
      <c r="K108" s="397">
        <f t="shared" ref="K108:K109" si="70">SUM(D108:J108)</f>
        <v>46900125</v>
      </c>
      <c r="L108" s="316">
        <v>34734762</v>
      </c>
      <c r="M108" s="317">
        <f>K108-L108</f>
        <v>12165363</v>
      </c>
      <c r="O108" s="315">
        <f>K108-'[97]Segment Info'!$K$85</f>
        <v>7048218</v>
      </c>
      <c r="P108" s="313">
        <v>9561642</v>
      </c>
      <c r="Q108" s="410">
        <v>7090025</v>
      </c>
      <c r="R108" s="410">
        <v>5071075</v>
      </c>
      <c r="S108" s="410">
        <v>231053</v>
      </c>
      <c r="T108" s="410">
        <v>53650</v>
      </c>
      <c r="U108" s="410">
        <v>342279</v>
      </c>
      <c r="V108" s="410">
        <v>810848</v>
      </c>
      <c r="W108" s="410">
        <v>33301195</v>
      </c>
      <c r="X108" s="410">
        <v>46900125</v>
      </c>
      <c r="Y108" s="317">
        <f t="shared" ref="Y108:Y109" si="71">+D108-Q108</f>
        <v>0</v>
      </c>
      <c r="Z108" s="317">
        <f t="shared" ref="Z108:Z109" si="72">+E108-R108</f>
        <v>0</v>
      </c>
      <c r="AA108" s="317">
        <f t="shared" ref="AA108:AA109" si="73">+F108-S108</f>
        <v>0</v>
      </c>
      <c r="AB108" s="317">
        <f t="shared" ref="AB108:AB109" si="74">+G108-T108</f>
        <v>0</v>
      </c>
      <c r="AC108" s="317">
        <f t="shared" ref="AC108:AC109" si="75">+H108-U108</f>
        <v>0</v>
      </c>
      <c r="AD108" s="317">
        <f t="shared" ref="AD108:AD109" si="76">+I108-V108</f>
        <v>0</v>
      </c>
      <c r="AE108" s="317">
        <f t="shared" ref="AE108:AE109" si="77">+J108-W108</f>
        <v>0</v>
      </c>
      <c r="AF108" s="317">
        <f t="shared" ref="AF108:AF109" si="78">+K108-X108</f>
        <v>0</v>
      </c>
    </row>
    <row r="109" spans="1:32">
      <c r="B109" s="312" t="s">
        <v>204</v>
      </c>
      <c r="D109" s="380">
        <f>7230487+7212</f>
        <v>7237699</v>
      </c>
      <c r="E109" s="380">
        <v>480452</v>
      </c>
      <c r="F109" s="380">
        <v>679550</v>
      </c>
      <c r="G109" s="382">
        <v>35596</v>
      </c>
      <c r="H109" s="382">
        <f>1004956-1</f>
        <v>1004955</v>
      </c>
      <c r="I109" s="380">
        <v>433691</v>
      </c>
      <c r="J109" s="382">
        <v>13392</v>
      </c>
      <c r="K109" s="397">
        <f t="shared" si="70"/>
        <v>9885335</v>
      </c>
      <c r="L109" s="316"/>
      <c r="M109" s="316"/>
      <c r="O109" s="343"/>
      <c r="P109" s="329">
        <f>P107-P108</f>
        <v>44227792</v>
      </c>
      <c r="Q109" s="410">
        <v>7237699</v>
      </c>
      <c r="R109" s="410">
        <v>480452</v>
      </c>
      <c r="S109" s="410">
        <v>679550</v>
      </c>
      <c r="T109" s="410">
        <v>35596</v>
      </c>
      <c r="U109" s="410">
        <v>1004955</v>
      </c>
      <c r="V109" s="410">
        <v>433691</v>
      </c>
      <c r="W109" s="410">
        <v>13392</v>
      </c>
      <c r="X109" s="410">
        <v>9885335</v>
      </c>
      <c r="Y109" s="317">
        <f t="shared" si="71"/>
        <v>0</v>
      </c>
      <c r="Z109" s="317">
        <f t="shared" si="72"/>
        <v>0</v>
      </c>
      <c r="AA109" s="317">
        <f t="shared" si="73"/>
        <v>0</v>
      </c>
      <c r="AB109" s="317">
        <f t="shared" si="74"/>
        <v>0</v>
      </c>
      <c r="AC109" s="317">
        <f t="shared" si="75"/>
        <v>0</v>
      </c>
      <c r="AD109" s="317">
        <f t="shared" si="76"/>
        <v>0</v>
      </c>
      <c r="AE109" s="317">
        <f t="shared" si="77"/>
        <v>0</v>
      </c>
      <c r="AF109" s="317">
        <f t="shared" si="78"/>
        <v>0</v>
      </c>
    </row>
    <row r="110" spans="1:32">
      <c r="D110" s="380"/>
      <c r="E110" s="380"/>
      <c r="F110" s="380"/>
      <c r="G110" s="382"/>
      <c r="H110" s="382"/>
      <c r="I110" s="380"/>
      <c r="J110" s="382"/>
      <c r="K110" s="397"/>
      <c r="L110" s="316"/>
      <c r="M110" s="316"/>
      <c r="O110" s="343"/>
      <c r="P110" s="329"/>
      <c r="Q110" s="410"/>
      <c r="R110" s="410"/>
      <c r="S110" s="410"/>
      <c r="T110" s="410"/>
      <c r="U110" s="410"/>
      <c r="V110" s="410"/>
      <c r="W110" s="410"/>
      <c r="X110" s="410"/>
      <c r="Y110" s="317"/>
      <c r="Z110" s="317"/>
      <c r="AA110" s="317"/>
      <c r="AB110" s="317"/>
      <c r="AC110" s="317"/>
      <c r="AD110" s="317"/>
      <c r="AE110" s="317"/>
      <c r="AF110" s="317"/>
    </row>
    <row r="111" spans="1:32">
      <c r="D111" s="380"/>
      <c r="E111" s="380"/>
      <c r="F111" s="380"/>
      <c r="G111" s="382"/>
      <c r="H111" s="382"/>
      <c r="I111" s="380"/>
      <c r="J111" s="382"/>
      <c r="K111" s="397"/>
      <c r="L111" s="316"/>
      <c r="M111" s="316"/>
      <c r="O111" s="343"/>
      <c r="P111" s="329"/>
      <c r="Q111" s="410"/>
      <c r="R111" s="410"/>
      <c r="S111" s="410"/>
      <c r="T111" s="410"/>
      <c r="U111" s="410"/>
      <c r="V111" s="410"/>
      <c r="W111" s="410"/>
      <c r="X111" s="410"/>
      <c r="Y111" s="317"/>
      <c r="Z111" s="317"/>
      <c r="AA111" s="317"/>
      <c r="AB111" s="317"/>
      <c r="AC111" s="317"/>
      <c r="AD111" s="317"/>
      <c r="AE111" s="317"/>
      <c r="AF111" s="317"/>
    </row>
    <row r="112" spans="1:32">
      <c r="D112" s="380"/>
      <c r="E112" s="380"/>
      <c r="F112" s="380"/>
      <c r="G112" s="382"/>
      <c r="H112" s="382"/>
      <c r="I112" s="380"/>
      <c r="J112" s="382"/>
      <c r="K112" s="397"/>
      <c r="L112" s="316"/>
      <c r="M112" s="316"/>
      <c r="O112" s="343"/>
      <c r="P112" s="329"/>
      <c r="Q112" s="410"/>
      <c r="R112" s="410"/>
      <c r="S112" s="410"/>
      <c r="T112" s="410"/>
      <c r="U112" s="410"/>
      <c r="V112" s="410"/>
      <c r="W112" s="410"/>
      <c r="X112" s="410"/>
      <c r="Y112" s="317"/>
      <c r="Z112" s="317"/>
      <c r="AA112" s="317"/>
      <c r="AB112" s="317"/>
      <c r="AC112" s="317"/>
      <c r="AD112" s="317"/>
      <c r="AE112" s="317"/>
      <c r="AF112" s="317"/>
    </row>
    <row r="113" spans="4:32">
      <c r="D113" s="380"/>
      <c r="E113" s="380"/>
      <c r="F113" s="380"/>
      <c r="G113" s="382"/>
      <c r="H113" s="382"/>
      <c r="I113" s="380"/>
      <c r="J113" s="382"/>
      <c r="K113" s="397"/>
      <c r="L113" s="316"/>
      <c r="M113" s="316"/>
      <c r="O113" s="343"/>
      <c r="P113" s="329"/>
      <c r="Q113" s="410"/>
      <c r="R113" s="410"/>
      <c r="S113" s="410"/>
      <c r="T113" s="410"/>
      <c r="U113" s="410"/>
      <c r="V113" s="410"/>
      <c r="W113" s="410"/>
      <c r="X113" s="410"/>
      <c r="Y113" s="317"/>
      <c r="Z113" s="317"/>
      <c r="AA113" s="317"/>
      <c r="AB113" s="317"/>
      <c r="AC113" s="317"/>
      <c r="AD113" s="317"/>
      <c r="AE113" s="317"/>
      <c r="AF113" s="317"/>
    </row>
    <row r="114" spans="4:32">
      <c r="I114" s="315"/>
      <c r="K114" s="457"/>
      <c r="Q114" s="410"/>
      <c r="R114" s="410"/>
      <c r="S114" s="410"/>
      <c r="T114" s="410"/>
      <c r="U114" s="410"/>
      <c r="V114" s="410"/>
      <c r="W114" s="410"/>
      <c r="X114" s="410"/>
    </row>
    <row r="115" spans="4:32" hidden="1">
      <c r="D115" s="392">
        <f>D107-'[97]Segment Info'!D84</f>
        <v>-10112630</v>
      </c>
      <c r="E115" s="392">
        <f>E107-'[97]Segment Info'!E84</f>
        <v>3676962</v>
      </c>
      <c r="F115" s="393">
        <f>F107-'[97]Segment Info'!F84</f>
        <v>-672381</v>
      </c>
      <c r="G115" s="393">
        <f>G107-'[97]Segment Info'!G84</f>
        <v>-894</v>
      </c>
      <c r="H115" s="393">
        <f>H107-'[97]Segment Info'!H84</f>
        <v>524339</v>
      </c>
      <c r="I115" s="393">
        <f>I107-'[97]Segment Info'!I84</f>
        <v>-344553</v>
      </c>
      <c r="J115" s="393">
        <f>J107-'[97]Segment Info'!J84</f>
        <v>277414</v>
      </c>
    </row>
    <row r="116" spans="4:32" hidden="1">
      <c r="D116" s="392">
        <f>D108-'[97]Segment Info'!D85</f>
        <v>42500</v>
      </c>
      <c r="E116" s="392">
        <f>E108-'[97]Segment Info'!E85</f>
        <v>3309060</v>
      </c>
      <c r="F116" s="393">
        <f>F108-'[97]Segment Info'!F85</f>
        <v>-158220</v>
      </c>
      <c r="G116" s="393">
        <f>G108-'[97]Segment Info'!G85</f>
        <v>30247</v>
      </c>
      <c r="H116" s="393">
        <f>H108-'[97]Segment Info'!H85</f>
        <v>-505858</v>
      </c>
      <c r="I116" s="393">
        <f>I108-'[97]Segment Info'!I85</f>
        <v>-117011</v>
      </c>
      <c r="J116" s="393">
        <f>J108-'[97]Segment Info'!J85</f>
        <v>4447500</v>
      </c>
      <c r="K116" s="408"/>
      <c r="L116" s="323"/>
      <c r="M116" s="323"/>
    </row>
    <row r="117" spans="4:32" hidden="1">
      <c r="D117" s="392">
        <f>D109-'[97]Segment Info'!D86</f>
        <v>-10335748</v>
      </c>
      <c r="E117" s="392">
        <f>E109-'[97]Segment Info'!E86</f>
        <v>-62785</v>
      </c>
      <c r="F117" s="393">
        <f>F109-'[97]Segment Info'!F86</f>
        <v>-1074737</v>
      </c>
      <c r="G117" s="393">
        <f>G109-'[97]Segment Info'!G86</f>
        <v>-7269</v>
      </c>
      <c r="H117" s="393">
        <f>H109-'[97]Segment Info'!H86</f>
        <v>-913090</v>
      </c>
      <c r="I117" s="393">
        <f>I109-'[97]Segment Info'!I86</f>
        <v>-465572</v>
      </c>
      <c r="J117" s="393">
        <f>J109-'[97]Segment Info'!J86</f>
        <v>-37048</v>
      </c>
      <c r="K117" s="408"/>
      <c r="L117" s="323"/>
      <c r="M117" s="323"/>
    </row>
    <row r="118" spans="4:32" hidden="1">
      <c r="D118" s="343">
        <f>D116-D115</f>
        <v>10155130</v>
      </c>
      <c r="E118" s="360">
        <f>'[96]DSFS YE 09 IB'!K185/1000</f>
        <v>2845642.0198600003</v>
      </c>
      <c r="F118" s="484" t="s">
        <v>211</v>
      </c>
      <c r="G118" s="484"/>
      <c r="H118" s="484"/>
      <c r="I118" s="484"/>
      <c r="J118" s="484"/>
      <c r="K118" s="408"/>
      <c r="L118" s="323"/>
      <c r="M118" s="323"/>
    </row>
    <row r="119" spans="4:32" hidden="1">
      <c r="D119" s="484" t="s">
        <v>212</v>
      </c>
      <c r="E119" s="484"/>
      <c r="F119" s="323"/>
      <c r="G119" s="323"/>
      <c r="H119" s="323"/>
      <c r="I119" s="323"/>
      <c r="J119" s="323"/>
      <c r="K119" s="408"/>
      <c r="L119" s="323"/>
      <c r="M119" s="323"/>
    </row>
    <row r="120" spans="4:32" hidden="1">
      <c r="E120" s="323"/>
      <c r="F120" s="323"/>
      <c r="G120" s="323"/>
      <c r="H120" s="323"/>
      <c r="I120" s="323"/>
      <c r="J120" s="324"/>
      <c r="K120" s="408"/>
      <c r="L120" s="323"/>
      <c r="M120" s="323"/>
    </row>
    <row r="121" spans="4:32" hidden="1">
      <c r="E121" s="323"/>
      <c r="F121" s="323"/>
      <c r="G121" s="323"/>
      <c r="H121" s="323"/>
      <c r="I121" s="323"/>
      <c r="J121" s="323"/>
      <c r="K121" s="408"/>
      <c r="L121" s="323"/>
      <c r="M121" s="323"/>
    </row>
    <row r="122" spans="4:32" hidden="1"/>
    <row r="123" spans="4:32" hidden="1">
      <c r="D123" s="311" t="s">
        <v>213</v>
      </c>
      <c r="I123" s="346"/>
    </row>
    <row r="124" spans="4:32" hidden="1">
      <c r="D124" s="394">
        <v>30310015</v>
      </c>
      <c r="E124" s="313" t="s">
        <v>214</v>
      </c>
      <c r="G124" s="315">
        <v>1970470.91</v>
      </c>
    </row>
    <row r="125" spans="4:32" hidden="1">
      <c r="D125" s="394">
        <v>50800020</v>
      </c>
      <c r="E125" s="313" t="s">
        <v>215</v>
      </c>
      <c r="G125" s="315">
        <v>7591170.8899999997</v>
      </c>
    </row>
    <row r="126" spans="4:32" hidden="1">
      <c r="D126" s="395" t="s">
        <v>216</v>
      </c>
      <c r="G126" s="315">
        <v>-53789434.119999997</v>
      </c>
    </row>
    <row r="127" spans="4:32" hidden="1">
      <c r="G127" s="361">
        <f>SUM(G124:G126)</f>
        <v>-44227792.32</v>
      </c>
    </row>
    <row r="128" spans="4:32" hidden="1"/>
    <row r="129" spans="2:5" hidden="1"/>
    <row r="130" spans="2:5" hidden="1"/>
    <row r="131" spans="2:5" hidden="1"/>
    <row r="132" spans="2:5" hidden="1">
      <c r="C132" s="340" t="s">
        <v>217</v>
      </c>
      <c r="D132" s="340" t="s">
        <v>218</v>
      </c>
    </row>
    <row r="133" spans="2:5" hidden="1">
      <c r="C133" s="319"/>
      <c r="D133" s="321"/>
      <c r="E133" s="348" t="s">
        <v>219</v>
      </c>
    </row>
    <row r="134" spans="2:5" hidden="1">
      <c r="B134" s="313" t="s">
        <v>220</v>
      </c>
      <c r="C134" s="314" t="e">
        <f>#REF!</f>
        <v>#REF!</v>
      </c>
      <c r="D134" s="315">
        <v>13075325</v>
      </c>
      <c r="E134" s="343" t="e">
        <f>C134+D134</f>
        <v>#REF!</v>
      </c>
    </row>
    <row r="135" spans="2:5" hidden="1">
      <c r="B135" s="313" t="s">
        <v>221</v>
      </c>
      <c r="C135" s="314" t="e">
        <f>#REF!</f>
        <v>#REF!</v>
      </c>
      <c r="D135" s="313">
        <v>0</v>
      </c>
      <c r="E135" s="343" t="e">
        <f>C135+D135</f>
        <v>#REF!</v>
      </c>
    </row>
    <row r="136" spans="2:5" hidden="1"/>
    <row r="137" spans="2:5" hidden="1"/>
    <row r="138" spans="2:5">
      <c r="E138" s="346"/>
    </row>
    <row r="140" spans="2:5">
      <c r="E140" s="329"/>
    </row>
    <row r="143" spans="2:5">
      <c r="E143" s="346">
        <f>+E138-E140</f>
        <v>0</v>
      </c>
    </row>
  </sheetData>
  <mergeCells count="2">
    <mergeCell ref="F118:J118"/>
    <mergeCell ref="D119:E119"/>
  </mergeCells>
  <pageMargins left="0.75" right="0.75" top="1" bottom="1" header="0.5" footer="0.5"/>
  <pageSetup paperSize="9" scale="85" orientation="landscape" horizontalDpi="200" verticalDpi="200" r:id="rId1"/>
  <headerFooter alignWithMargins="0"/>
  <rowBreaks count="2" manualBreakCount="2">
    <brk id="41" max="10" man="1"/>
    <brk id="80" max="10"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Q1_2010</vt:lpstr>
      <vt:lpstr>CIE</vt:lpstr>
      <vt:lpstr>Segment</vt:lpstr>
      <vt:lpstr>CIE!Print_Area</vt:lpstr>
      <vt:lpstr>Q1_2010!Print_Area</vt:lpstr>
      <vt:lpstr>Segment!Print_Area</vt:lpstr>
    </vt:vector>
  </TitlesOfParts>
  <Company>Dialog Telekom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PricewaterhouseCoopers</dc:creator>
  <cp:lastModifiedBy>manori_01923</cp:lastModifiedBy>
  <cp:lastPrinted>2010-05-07T09:02:51Z</cp:lastPrinted>
  <dcterms:created xsi:type="dcterms:W3CDTF">2010-04-24T14:55:10Z</dcterms:created>
  <dcterms:modified xsi:type="dcterms:W3CDTF">2010-05-07T10:53:50Z</dcterms:modified>
</cp:coreProperties>
</file>