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/>
  </bookViews>
  <sheets>
    <sheet name="KONSOLIDASI" sheetId="1" r:id="rId1"/>
    <sheet name="APR" sheetId="4" r:id="rId2"/>
    <sheet name="MEI" sheetId="5" r:id="rId3"/>
    <sheet name="JUNI" sheetId="6" r:id="rId4"/>
    <sheet name="JULI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1">APR!$A$1:$F$37</definedName>
    <definedName name="_xlnm.Print_Area" localSheetId="4">JULI!$A$1:$F$37</definedName>
    <definedName name="_xlnm.Print_Area" localSheetId="3">JUNI!$A$1:$F$37</definedName>
    <definedName name="_xlnm.Print_Area" localSheetId="0">KONSOLIDASI!$A$1:$O$30</definedName>
    <definedName name="_xlnm.Print_Area" localSheetId="2">MEI!$A$1:$F$37</definedName>
  </definedNames>
  <calcPr calcId="144525"/>
</workbook>
</file>

<file path=xl/calcChain.xml><?xml version="1.0" encoding="utf-8"?>
<calcChain xmlns="http://schemas.openxmlformats.org/spreadsheetml/2006/main">
  <c r="N12" i="1" l="1"/>
  <c r="N28" i="1" s="1"/>
  <c r="N23" i="1" l="1"/>
  <c r="N16" i="1" l="1"/>
  <c r="N11" i="1"/>
  <c r="L6" i="1" l="1"/>
  <c r="L28" i="1" s="1"/>
  <c r="D6" i="7"/>
  <c r="D27" i="7" s="1"/>
  <c r="E17" i="7" l="1"/>
  <c r="E6" i="7"/>
  <c r="E27" i="7" s="1"/>
  <c r="N25" i="1" l="1"/>
  <c r="N24" i="1"/>
  <c r="N21" i="1"/>
  <c r="N20" i="1"/>
  <c r="N19" i="1"/>
  <c r="N17" i="1"/>
  <c r="N14" i="1"/>
  <c r="N13" i="1"/>
  <c r="N8" i="1"/>
  <c r="O8" i="1" s="1"/>
  <c r="N7" i="1"/>
  <c r="D6" i="6" l="1"/>
  <c r="K23" i="1" l="1"/>
  <c r="K6" i="1"/>
  <c r="K28" i="1" l="1"/>
  <c r="D22" i="6"/>
  <c r="D27" i="6" s="1"/>
  <c r="E17" i="6" l="1"/>
  <c r="E6" i="6"/>
  <c r="E27" i="6" s="1"/>
  <c r="O26" i="1" l="1"/>
  <c r="O22" i="1"/>
  <c r="O15" i="1"/>
  <c r="O9" i="1"/>
  <c r="O20" i="1"/>
  <c r="O21" i="1" l="1"/>
  <c r="O23" i="1"/>
  <c r="O24" i="1"/>
  <c r="O25" i="1"/>
  <c r="H28" i="1"/>
  <c r="E28" i="1"/>
  <c r="D28" i="1"/>
  <c r="O13" i="1"/>
  <c r="O16" i="1"/>
  <c r="O19" i="1"/>
  <c r="O7" i="1"/>
  <c r="O17" i="1"/>
  <c r="O14" i="1"/>
  <c r="O11" i="1"/>
  <c r="M28" i="1"/>
  <c r="J18" i="1" l="1"/>
  <c r="J6" i="1"/>
  <c r="N6" i="1" s="1"/>
  <c r="O6" i="1" s="1"/>
  <c r="J28" i="1" l="1"/>
  <c r="I10" i="1"/>
  <c r="N10" i="1" s="1"/>
  <c r="O10" i="1" l="1"/>
  <c r="D17" i="5"/>
  <c r="D6" i="5" l="1"/>
  <c r="D27" i="5" s="1"/>
  <c r="E17" i="5"/>
  <c r="E6" i="5"/>
  <c r="E27" i="5" l="1"/>
  <c r="I6" i="1"/>
  <c r="I18" i="1" l="1"/>
  <c r="I12" i="1"/>
  <c r="N18" i="1" l="1"/>
  <c r="O18" i="1" s="1"/>
  <c r="I28" i="1"/>
  <c r="E17" i="4"/>
  <c r="D17" i="4"/>
  <c r="O30" i="1" l="1"/>
  <c r="O28" i="1" s="1"/>
  <c r="O12" i="1"/>
  <c r="D11" i="4"/>
  <c r="E6" i="4" l="1"/>
  <c r="E27" i="4" l="1"/>
  <c r="D27" i="4" l="1"/>
  <c r="G28" i="1" l="1"/>
  <c r="F28" i="1"/>
</calcChain>
</file>

<file path=xl/sharedStrings.xml><?xml version="1.0" encoding="utf-8"?>
<sst xmlns="http://schemas.openxmlformats.org/spreadsheetml/2006/main" count="277" uniqueCount="47">
  <si>
    <t>LAPORAN LAZISMU DAERAH DAN WILAYAH</t>
  </si>
  <si>
    <t>NO</t>
  </si>
  <si>
    <t xml:space="preserve">NAMA LAZISMU </t>
  </si>
  <si>
    <t>PENGHIMPUNAN</t>
  </si>
  <si>
    <t>PENYALURAN</t>
  </si>
  <si>
    <t>Lazismu Wilayah Sumbar</t>
  </si>
  <si>
    <t>Lazismu Daerah Kota Padang</t>
  </si>
  <si>
    <t>Lazismu Daerah Kota Padang Panjang</t>
  </si>
  <si>
    <t>Lazismu Daerah Kota Payakumbuh</t>
  </si>
  <si>
    <t>Lazismu Daerah Kota Sawahlunto</t>
  </si>
  <si>
    <t>Lazismu Daerah Kota Solok</t>
  </si>
  <si>
    <t>Lazismu Daerah Kab Agam</t>
  </si>
  <si>
    <t>Lazismu Daerah Kab Dharmasraya</t>
  </si>
  <si>
    <t>Lazismu Daerah Kab Kep Mentawai</t>
  </si>
  <si>
    <t>Lazismu Daerah Kab Solok</t>
  </si>
  <si>
    <t>Lazismu Daerah Kab Solok Selatan</t>
  </si>
  <si>
    <t>Lazismu Daerah Kota Pariaman</t>
  </si>
  <si>
    <t>Lazismu Daerah Kab Pasaman Barat</t>
  </si>
  <si>
    <t>Lazismu Daerah Kabupaten Tanah Datar</t>
  </si>
  <si>
    <t>TOTAL</t>
  </si>
  <si>
    <t>SUMATERA BARAT 2025</t>
  </si>
  <si>
    <t>Lazismu Daerah Bukittinggi</t>
  </si>
  <si>
    <t xml:space="preserve">Lazismu Daerah Kab Pesisir Selatan </t>
  </si>
  <si>
    <t>JANUARI</t>
  </si>
  <si>
    <t>FEBRUARI</t>
  </si>
  <si>
    <t>APRIL</t>
  </si>
  <si>
    <t>Lazismu Daerah Kab. Lima Puluh Kota</t>
  </si>
  <si>
    <t>Lazismu Daerah Kab Padang Pariaman</t>
  </si>
  <si>
    <t>Lazismu Daerah Kab Pasaman</t>
  </si>
  <si>
    <t>Lazismu Daerah Kab Sijunjung</t>
  </si>
  <si>
    <t>MARET</t>
  </si>
  <si>
    <t xml:space="preserve">Tidak Ada Himpunan </t>
  </si>
  <si>
    <t>KLL Pondok Pesantren Kauman Padang Panjang</t>
  </si>
  <si>
    <t>Baru Berproses</t>
  </si>
  <si>
    <t>Lazismu Daerah Kab. Padang Pariaman</t>
  </si>
  <si>
    <t>Lazismu Daerah Kab. Pasaman</t>
  </si>
  <si>
    <t>Lazismu Daerah Kab. Sijunjung</t>
  </si>
  <si>
    <t>Lazismu Daerah Kab. Tanah Datar</t>
  </si>
  <si>
    <t>LAPORAN KONSOLIDASI LAZISMU DAERAH DAN WILAYAH</t>
  </si>
  <si>
    <t>MEI</t>
  </si>
  <si>
    <t>TARGET 2025</t>
  </si>
  <si>
    <t>SALDO AKHIR</t>
  </si>
  <si>
    <t>PERSENTASE</t>
  </si>
  <si>
    <t>JUNI</t>
  </si>
  <si>
    <t>TIDAK ADA HIMPUNAN</t>
  </si>
  <si>
    <t>JULI</t>
  </si>
  <si>
    <t>Total Keseluruhan Himpunan Januari- Juli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</si>
</sst>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p&quot;* #,##0_-;\-&quot;Rp&quot;* #,##0_-;_-&quot;Rp&quot;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\-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24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indexed="8"/>
      <name val="Times New Roman"/>
      <family val="1"/>
    </font>
    <font>
      <sz val="14"/>
      <color rgb="FF000000"/>
      <name val="Times New Roman"/>
      <family val="1"/>
    </font>
    <font>
      <b/>
      <sz val="2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0"/>
      <name val="Times New Roman"/>
      <family val="1"/>
    </font>
    <font>
      <sz val="26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name val="Times New Roman"/>
      <family val="1"/>
    </font>
    <font>
      <sz val="26"/>
      <color theme="0"/>
      <name val="Times New Roman"/>
      <family val="1"/>
    </font>
    <font>
      <sz val="26"/>
      <color indexed="8"/>
      <name val="Times New Roman"/>
      <family val="1"/>
    </font>
    <font>
      <sz val="26"/>
      <color rgb="FF000000"/>
      <name val="Times New Roman"/>
      <family val="1"/>
    </font>
    <font>
      <b/>
      <sz val="28"/>
      <color theme="1"/>
      <name val="Times New Roman"/>
      <family val="1"/>
    </font>
    <font>
      <sz val="16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3" borderId="0" applyNumberFormat="0" applyBorder="0" applyAlignment="0" applyProtection="0"/>
    <xf numFmtId="0" fontId="10" fillId="7" borderId="0" applyNumberFormat="0" applyBorder="0" applyAlignment="0" applyProtection="0"/>
    <xf numFmtId="0" fontId="11" fillId="24" borderId="7" applyNumberFormat="0" applyAlignment="0" applyProtection="0"/>
    <xf numFmtId="0" fontId="12" fillId="25" borderId="8" applyNumberFormat="0" applyAlignment="0" applyProtection="0"/>
    <xf numFmtId="164" fontId="7" fillId="0" borderId="0" applyFill="0" applyBorder="0" applyAlignment="0" applyProtection="0"/>
    <xf numFmtId="165" fontId="6" fillId="0" borderId="0" applyFill="0" applyBorder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11" borderId="7" applyNumberFormat="0" applyAlignment="0" applyProtection="0"/>
    <xf numFmtId="0" fontId="19" fillId="0" borderId="12" applyNumberFormat="0" applyFill="0" applyAlignment="0" applyProtection="0"/>
    <xf numFmtId="0" fontId="20" fillId="26" borderId="0" applyNumberFormat="0" applyBorder="0" applyAlignment="0" applyProtection="0"/>
    <xf numFmtId="0" fontId="21" fillId="0" borderId="0"/>
    <xf numFmtId="0" fontId="6" fillId="0" borderId="0"/>
    <xf numFmtId="0" fontId="6" fillId="27" borderId="13" applyNumberFormat="0" applyAlignment="0" applyProtection="0"/>
    <xf numFmtId="0" fontId="22" fillId="24" borderId="14" applyNumberFormat="0" applyAlignment="0" applyProtection="0"/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42" fontId="2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center" vertical="center"/>
    </xf>
    <xf numFmtId="42" fontId="3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42" fontId="5" fillId="4" borderId="1" xfId="0" applyNumberFormat="1" applyFont="1" applyFill="1" applyBorder="1"/>
    <xf numFmtId="42" fontId="4" fillId="3" borderId="2" xfId="0" applyNumberFormat="1" applyFont="1" applyFill="1" applyBorder="1" applyAlignment="1">
      <alignment horizontal="center"/>
    </xf>
    <xf numFmtId="42" fontId="5" fillId="0" borderId="1" xfId="0" applyNumberFormat="1" applyFont="1" applyBorder="1"/>
    <xf numFmtId="0" fontId="5" fillId="0" borderId="0" xfId="0" applyFont="1"/>
    <xf numFmtId="42" fontId="4" fillId="0" borderId="1" xfId="0" applyNumberFormat="1" applyFont="1" applyBorder="1"/>
    <xf numFmtId="0" fontId="5" fillId="0" borderId="0" xfId="0" applyFont="1" applyAlignment="1">
      <alignment horizontal="center" vertical="center"/>
    </xf>
    <xf numFmtId="42" fontId="5" fillId="0" borderId="0" xfId="0" applyNumberFormat="1" applyFont="1"/>
    <xf numFmtId="0" fontId="27" fillId="4" borderId="0" xfId="0" applyFont="1" applyFill="1" applyBorder="1" applyAlignment="1">
      <alignment horizontal="center" vertical="center"/>
    </xf>
    <xf numFmtId="42" fontId="27" fillId="0" borderId="0" xfId="0" applyNumberFormat="1" applyFont="1" applyAlignment="1">
      <alignment horizontal="center"/>
    </xf>
    <xf numFmtId="42" fontId="28" fillId="0" borderId="0" xfId="0" applyNumberFormat="1" applyFont="1" applyAlignment="1">
      <alignment horizontal="center"/>
    </xf>
    <xf numFmtId="0" fontId="28" fillId="0" borderId="0" xfId="0" applyFont="1"/>
    <xf numFmtId="0" fontId="27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42" fontId="28" fillId="0" borderId="0" xfId="0" applyNumberFormat="1" applyFont="1"/>
    <xf numFmtId="0" fontId="27" fillId="0" borderId="1" xfId="0" applyFont="1" applyBorder="1" applyAlignment="1">
      <alignment horizontal="center" vertical="center"/>
    </xf>
    <xf numFmtId="9" fontId="27" fillId="0" borderId="0" xfId="48" applyNumberFormat="1" applyFont="1" applyAlignment="1">
      <alignment horizontal="center"/>
    </xf>
    <xf numFmtId="9" fontId="27" fillId="0" borderId="1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Alignment="1">
      <alignment horizontal="center" vertical="center"/>
    </xf>
    <xf numFmtId="9" fontId="29" fillId="3" borderId="1" xfId="0" applyNumberFormat="1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42" fontId="31" fillId="0" borderId="0" xfId="0" applyNumberFormat="1" applyFont="1" applyAlignment="1">
      <alignment horizontal="center"/>
    </xf>
    <xf numFmtId="42" fontId="30" fillId="0" borderId="0" xfId="0" applyNumberFormat="1" applyFont="1" applyAlignment="1">
      <alignment horizontal="center"/>
    </xf>
    <xf numFmtId="42" fontId="5" fillId="4" borderId="3" xfId="0" applyNumberFormat="1" applyFont="1" applyFill="1" applyBorder="1"/>
    <xf numFmtId="42" fontId="34" fillId="0" borderId="1" xfId="0" applyNumberFormat="1" applyFont="1" applyBorder="1" applyAlignment="1">
      <alignment horizontal="center"/>
    </xf>
    <xf numFmtId="42" fontId="3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42" fontId="32" fillId="4" borderId="1" xfId="42" applyNumberFormat="1" applyFont="1" applyFill="1" applyBorder="1" applyAlignment="1">
      <alignment horizontal="center" vertical="center" wrapText="1"/>
    </xf>
    <xf numFmtId="42" fontId="33" fillId="4" borderId="1" xfId="30" applyNumberFormat="1" applyFont="1" applyFill="1" applyBorder="1" applyAlignment="1" applyProtection="1">
      <alignment horizontal="center" vertical="center"/>
    </xf>
    <xf numFmtId="42" fontId="32" fillId="0" borderId="1" xfId="42" applyNumberFormat="1" applyFont="1" applyBorder="1" applyAlignment="1">
      <alignment horizontal="center" vertical="center" wrapText="1"/>
    </xf>
    <xf numFmtId="42" fontId="33" fillId="0" borderId="1" xfId="30" applyNumberFormat="1" applyFont="1" applyBorder="1" applyAlignment="1" applyProtection="1">
      <alignment horizontal="center" vertical="center"/>
    </xf>
    <xf numFmtId="42" fontId="4" fillId="3" borderId="2" xfId="0" applyNumberFormat="1" applyFont="1" applyFill="1" applyBorder="1" applyAlignment="1">
      <alignment horizontal="center" vertical="center"/>
    </xf>
    <xf numFmtId="42" fontId="5" fillId="0" borderId="1" xfId="1" applyNumberFormat="1" applyFont="1" applyBorder="1" applyAlignment="1">
      <alignment horizontal="center" vertical="center"/>
    </xf>
    <xf numFmtId="42" fontId="5" fillId="4" borderId="1" xfId="0" applyNumberFormat="1" applyFont="1" applyFill="1" applyBorder="1" applyAlignment="1">
      <alignment horizontal="center" vertical="center"/>
    </xf>
    <xf numFmtId="42" fontId="35" fillId="5" borderId="1" xfId="0" applyNumberFormat="1" applyFont="1" applyFill="1" applyBorder="1" applyAlignment="1">
      <alignment horizontal="center" vertical="center"/>
    </xf>
    <xf numFmtId="42" fontId="4" fillId="0" borderId="1" xfId="0" applyNumberFormat="1" applyFont="1" applyBorder="1" applyAlignment="1">
      <alignment horizontal="center" vertical="center"/>
    </xf>
    <xf numFmtId="42" fontId="5" fillId="0" borderId="0" xfId="0" applyNumberFormat="1" applyFont="1" applyAlignment="1">
      <alignment horizontal="center" vertical="center"/>
    </xf>
    <xf numFmtId="42" fontId="5" fillId="4" borderId="1" xfId="1" applyNumberFormat="1" applyFont="1" applyFill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42" fontId="3" fillId="0" borderId="0" xfId="0" applyNumberFormat="1" applyFont="1" applyAlignment="1">
      <alignment horizontal="center" vertical="center"/>
    </xf>
    <xf numFmtId="42" fontId="5" fillId="0" borderId="0" xfId="1" applyNumberFormat="1" applyFont="1" applyAlignment="1">
      <alignment horizontal="center" vertical="center"/>
    </xf>
    <xf numFmtId="42" fontId="36" fillId="5" borderId="1" xfId="0" applyNumberFormat="1" applyFont="1" applyFill="1" applyBorder="1" applyAlignment="1">
      <alignment horizontal="center" vertical="center"/>
    </xf>
    <xf numFmtId="43" fontId="26" fillId="0" borderId="0" xfId="1" applyFont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/>
    <xf numFmtId="42" fontId="37" fillId="4" borderId="1" xfId="1" applyNumberFormat="1" applyFont="1" applyFill="1" applyBorder="1" applyAlignment="1">
      <alignment horizontal="center"/>
    </xf>
    <xf numFmtId="42" fontId="37" fillId="0" borderId="1" xfId="1" applyNumberFormat="1" applyFont="1" applyBorder="1" applyAlignment="1">
      <alignment horizontal="center"/>
    </xf>
    <xf numFmtId="42" fontId="37" fillId="4" borderId="1" xfId="0" applyNumberFormat="1" applyFont="1" applyFill="1" applyBorder="1"/>
    <xf numFmtId="42" fontId="37" fillId="0" borderId="1" xfId="1" applyNumberFormat="1" applyFont="1" applyBorder="1" applyAlignment="1">
      <alignment horizontal="center" vertical="center"/>
    </xf>
    <xf numFmtId="42" fontId="37" fillId="0" borderId="1" xfId="1" applyNumberFormat="1" applyFont="1" applyBorder="1"/>
    <xf numFmtId="42" fontId="38" fillId="0" borderId="1" xfId="1" applyNumberFormat="1" applyFont="1" applyBorder="1"/>
    <xf numFmtId="9" fontId="38" fillId="0" borderId="1" xfId="1" applyNumberFormat="1" applyFont="1" applyBorder="1" applyAlignment="1">
      <alignment horizontal="center" vertical="center"/>
    </xf>
    <xf numFmtId="42" fontId="37" fillId="4" borderId="0" xfId="1" applyNumberFormat="1" applyFont="1" applyFill="1" applyAlignment="1">
      <alignment horizontal="center"/>
    </xf>
    <xf numFmtId="42" fontId="37" fillId="4" borderId="6" xfId="0" applyNumberFormat="1" applyFont="1" applyFill="1" applyBorder="1" applyAlignment="1">
      <alignment horizontal="center"/>
    </xf>
    <xf numFmtId="42" fontId="37" fillId="4" borderId="6" xfId="0" applyNumberFormat="1" applyFont="1" applyFill="1" applyBorder="1"/>
    <xf numFmtId="42" fontId="37" fillId="0" borderId="6" xfId="1" applyNumberFormat="1" applyFont="1" applyBorder="1" applyAlignment="1">
      <alignment horizontal="center"/>
    </xf>
    <xf numFmtId="42" fontId="38" fillId="4" borderId="1" xfId="0" applyNumberFormat="1" applyFont="1" applyFill="1" applyBorder="1"/>
    <xf numFmtId="9" fontId="38" fillId="4" borderId="1" xfId="0" applyNumberFormat="1" applyFont="1" applyFill="1" applyBorder="1" applyAlignment="1">
      <alignment horizontal="center" vertical="center"/>
    </xf>
    <xf numFmtId="42" fontId="37" fillId="4" borderId="1" xfId="0" applyNumberFormat="1" applyFont="1" applyFill="1" applyBorder="1" applyAlignment="1">
      <alignment horizontal="center"/>
    </xf>
    <xf numFmtId="42" fontId="37" fillId="0" borderId="1" xfId="0" applyNumberFormat="1" applyFont="1" applyBorder="1" applyAlignment="1">
      <alignment horizontal="center" vertical="center"/>
    </xf>
    <xf numFmtId="42" fontId="39" fillId="4" borderId="1" xfId="0" applyNumberFormat="1" applyFont="1" applyFill="1" applyBorder="1" applyAlignment="1">
      <alignment horizontal="center" vertical="center"/>
    </xf>
    <xf numFmtId="42" fontId="40" fillId="5" borderId="2" xfId="0" applyNumberFormat="1" applyFont="1" applyFill="1" applyBorder="1" applyAlignment="1">
      <alignment horizontal="center" vertical="center"/>
    </xf>
    <xf numFmtId="42" fontId="40" fillId="5" borderId="1" xfId="0" applyNumberFormat="1" applyFont="1" applyFill="1" applyBorder="1" applyAlignment="1">
      <alignment horizontal="center"/>
    </xf>
    <xf numFmtId="42" fontId="40" fillId="5" borderId="1" xfId="0" applyNumberFormat="1" applyFont="1" applyFill="1" applyBorder="1" applyAlignment="1">
      <alignment horizontal="center" vertical="center"/>
    </xf>
    <xf numFmtId="42" fontId="38" fillId="4" borderId="1" xfId="0" applyNumberFormat="1" applyFont="1" applyFill="1" applyBorder="1" applyAlignment="1">
      <alignment horizontal="center" vertical="center"/>
    </xf>
    <xf numFmtId="42" fontId="37" fillId="0" borderId="0" xfId="1" applyNumberFormat="1" applyFont="1" applyAlignment="1">
      <alignment horizontal="center"/>
    </xf>
    <xf numFmtId="42" fontId="37" fillId="0" borderId="0" xfId="1" applyNumberFormat="1" applyFont="1"/>
    <xf numFmtId="42" fontId="41" fillId="0" borderId="1" xfId="42" applyNumberFormat="1" applyFont="1" applyBorder="1" applyAlignment="1">
      <alignment horizontal="right" vertical="center" wrapText="1"/>
    </xf>
    <xf numFmtId="42" fontId="41" fillId="0" borderId="16" xfId="42" applyNumberFormat="1" applyFont="1" applyBorder="1" applyAlignment="1">
      <alignment horizontal="right" vertical="center" wrapText="1"/>
    </xf>
    <xf numFmtId="42" fontId="38" fillId="4" borderId="1" xfId="42" applyNumberFormat="1" applyFont="1" applyFill="1" applyBorder="1" applyAlignment="1">
      <alignment horizontal="right" vertical="center" wrapText="1"/>
    </xf>
    <xf numFmtId="9" fontId="38" fillId="4" borderId="1" xfId="42" applyNumberFormat="1" applyFont="1" applyFill="1" applyBorder="1" applyAlignment="1">
      <alignment horizontal="center" vertical="center" wrapText="1"/>
    </xf>
    <xf numFmtId="42" fontId="42" fillId="0" borderId="4" xfId="30" applyNumberFormat="1" applyFont="1" applyBorder="1" applyAlignment="1" applyProtection="1">
      <alignment vertical="center"/>
    </xf>
    <xf numFmtId="42" fontId="38" fillId="4" borderId="1" xfId="30" applyNumberFormat="1" applyFont="1" applyFill="1" applyBorder="1" applyAlignment="1" applyProtection="1">
      <alignment vertical="center"/>
    </xf>
    <xf numFmtId="9" fontId="38" fillId="4" borderId="1" xfId="30" applyNumberFormat="1" applyFont="1" applyFill="1" applyBorder="1" applyAlignment="1" applyProtection="1">
      <alignment horizontal="center" vertical="center"/>
    </xf>
    <xf numFmtId="42" fontId="40" fillId="5" borderId="1" xfId="0" applyNumberFormat="1" applyFont="1" applyFill="1" applyBorder="1" applyAlignment="1">
      <alignment vertical="center"/>
    </xf>
    <xf numFmtId="42" fontId="39" fillId="0" borderId="1" xfId="0" applyNumberFormat="1" applyFont="1" applyBorder="1" applyAlignment="1">
      <alignment horizontal="center" vertical="center"/>
    </xf>
    <xf numFmtId="42" fontId="37" fillId="4" borderId="1" xfId="0" applyNumberFormat="1" applyFont="1" applyFill="1" applyBorder="1" applyAlignment="1">
      <alignment horizontal="center" vertical="center"/>
    </xf>
    <xf numFmtId="42" fontId="43" fillId="2" borderId="1" xfId="0" applyNumberFormat="1" applyFont="1" applyFill="1" applyBorder="1" applyAlignment="1">
      <alignment horizontal="center" vertical="center"/>
    </xf>
    <xf numFmtId="4" fontId="44" fillId="0" borderId="0" xfId="0" applyNumberFormat="1" applyFont="1"/>
    <xf numFmtId="42" fontId="5" fillId="0" borderId="0" xfId="1" applyNumberFormat="1" applyFont="1"/>
    <xf numFmtId="42" fontId="36" fillId="4" borderId="1" xfId="0" applyNumberFormat="1" applyFont="1" applyFill="1" applyBorder="1" applyAlignment="1">
      <alignment horizontal="center" vertical="center"/>
    </xf>
    <xf numFmtId="42" fontId="37" fillId="3" borderId="6" xfId="0" applyNumberFormat="1" applyFont="1" applyFill="1" applyBorder="1" applyAlignment="1">
      <alignment horizontal="center"/>
    </xf>
    <xf numFmtId="42" fontId="37" fillId="3" borderId="17" xfId="0" applyNumberFormat="1" applyFont="1" applyFill="1" applyBorder="1" applyAlignment="1">
      <alignment horizontal="center"/>
    </xf>
    <xf numFmtId="42" fontId="37" fillId="3" borderId="18" xfId="0" applyNumberFormat="1" applyFont="1" applyFill="1" applyBorder="1" applyAlignment="1">
      <alignment horizontal="center"/>
    </xf>
    <xf numFmtId="42" fontId="37" fillId="4" borderId="2" xfId="0" applyNumberFormat="1" applyFont="1" applyFill="1" applyBorder="1"/>
    <xf numFmtId="0" fontId="30" fillId="0" borderId="5" xfId="0" applyFont="1" applyBorder="1" applyAlignment="1">
      <alignment horizontal="center" vertical="center"/>
    </xf>
    <xf numFmtId="42" fontId="34" fillId="0" borderId="2" xfId="0" applyNumberFormat="1" applyFont="1" applyBorder="1" applyAlignment="1">
      <alignment horizontal="center"/>
    </xf>
    <xf numFmtId="42" fontId="38" fillId="4" borderId="3" xfId="0" applyNumberFormat="1" applyFont="1" applyFill="1" applyBorder="1"/>
    <xf numFmtId="42" fontId="38" fillId="4" borderId="3" xfId="0" applyNumberFormat="1" applyFont="1" applyFill="1" applyBorder="1" applyAlignment="1">
      <alignment horizontal="center" vertical="center"/>
    </xf>
    <xf numFmtId="42" fontId="38" fillId="4" borderId="3" xfId="42" applyNumberFormat="1" applyFont="1" applyFill="1" applyBorder="1" applyAlignment="1">
      <alignment horizontal="right" vertical="center" wrapText="1"/>
    </xf>
    <xf numFmtId="42" fontId="38" fillId="4" borderId="3" xfId="30" applyNumberFormat="1" applyFont="1" applyFill="1" applyBorder="1" applyAlignment="1" applyProtection="1">
      <alignment vertical="center"/>
    </xf>
    <xf numFmtId="0" fontId="28" fillId="4" borderId="3" xfId="0" applyFont="1" applyFill="1" applyBorder="1" applyAlignment="1">
      <alignment horizontal="center" vertical="center"/>
    </xf>
    <xf numFmtId="42" fontId="34" fillId="4" borderId="3" xfId="0" applyNumberFormat="1" applyFont="1" applyFill="1" applyBorder="1" applyAlignment="1">
      <alignment horizontal="center"/>
    </xf>
    <xf numFmtId="0" fontId="30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42" fontId="41" fillId="4" borderId="1" xfId="42" applyNumberFormat="1" applyFont="1" applyFill="1" applyBorder="1" applyAlignment="1">
      <alignment horizontal="center" vertical="center" wrapText="1"/>
    </xf>
    <xf numFmtId="42" fontId="38" fillId="4" borderId="1" xfId="1" applyNumberFormat="1" applyFont="1" applyFill="1" applyBorder="1"/>
    <xf numFmtId="42" fontId="38" fillId="28" borderId="4" xfId="0" applyNumberFormat="1" applyFont="1" applyFill="1" applyBorder="1" applyAlignment="1">
      <alignment horizontal="center" vertical="center"/>
    </xf>
    <xf numFmtId="42" fontId="38" fillId="28" borderId="6" xfId="0" applyNumberFormat="1" applyFont="1" applyFill="1" applyBorder="1" applyAlignment="1">
      <alignment horizontal="center" vertical="center"/>
    </xf>
    <xf numFmtId="9" fontId="38" fillId="28" borderId="4" xfId="0" applyNumberFormat="1" applyFont="1" applyFill="1" applyBorder="1" applyAlignment="1">
      <alignment horizontal="center" vertical="center"/>
    </xf>
    <xf numFmtId="9" fontId="38" fillId="28" borderId="6" xfId="0" applyNumberFormat="1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7" fillId="3" borderId="4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42" fontId="37" fillId="3" borderId="2" xfId="0" applyNumberFormat="1" applyFont="1" applyFill="1" applyBorder="1" applyAlignment="1">
      <alignment horizontal="center"/>
    </xf>
    <xf numFmtId="42" fontId="37" fillId="3" borderId="5" xfId="0" applyNumberFormat="1" applyFont="1" applyFill="1" applyBorder="1" applyAlignment="1">
      <alignment horizontal="center"/>
    </xf>
    <xf numFmtId="42" fontId="37" fillId="3" borderId="3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49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Comma" xfId="1" builtinId="3"/>
    <cellStyle name="Comma [0] 17" xfId="31"/>
    <cellStyle name="Comma 2" xfId="30"/>
    <cellStyle name="Explanatory Text 2" xfId="32"/>
    <cellStyle name="Good 2" xfId="33"/>
    <cellStyle name="Heading 1 2" xfId="34"/>
    <cellStyle name="Heading 2 2" xfId="35"/>
    <cellStyle name="Heading 3 2" xfId="36"/>
    <cellStyle name="Heading 4 2" xfId="37"/>
    <cellStyle name="Input 2" xfId="38"/>
    <cellStyle name="Linked Cell 2" xfId="39"/>
    <cellStyle name="Neutral 2" xfId="40"/>
    <cellStyle name="Normal" xfId="0" builtinId="0"/>
    <cellStyle name="Normal 2" xfId="2"/>
    <cellStyle name="Normal 3" xfId="41"/>
    <cellStyle name="Normal 4" xfId="42"/>
    <cellStyle name="Note 2" xfId="43"/>
    <cellStyle name="Output 2" xfId="44"/>
    <cellStyle name="Percent" xfId="48" builtinId="5"/>
    <cellStyle name="Title 2" xfId="45"/>
    <cellStyle name="Total 2" xfId="46"/>
    <cellStyle name="Warning Text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ZISMU%20SUMBAR%202025/LK%20TAHUNAN%20LAZISMU%20DAERAH/2025/BULANAN/103%20WILAYAH/2025%20103%20LAPORAN%20KINERJA%20LAZISMU%20SUMATERA%20BARAT%2001%20JUNI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ZISMU%20SUMBAR%202025/LK%20TAHUNAN%20LAZISMU%20DAERAH/2025/BULANAN/10302%20PADANG%20PANJANG/2025%2010302%20LAZISMU%20PADANG%20PANJANG%20LAPORAN%20KINERJA%20LAZISMU%20SUMATERA%20BAR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AZISMU%20SUMBAR%202025/LK%20TAHUNAN%20LAZISMU%20DAERAH/2025/BULANAN/10305%20SAWAHLUNTO/2025%2010305%20KOTA%20SAWAHLUNTO%20LAPORAN%20KINERJA%20LAZISMU%20SUMATERA%20BA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AZISMU%20SUMBAR%202025/LK%20TAHUNAN%20LAZISMU%20DAERAH/2025/BULANAN/10311%20LIMA%20PULUH%20KOTA/2025%2010311%20KAB%2050%20KOTA%20LAPORAN%20KINERJA%20LAZISMU%20SUMATERA%20BARA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ZISMU%20SUMBAR%202025/LK%20TAHUNAN%20LAZISMU%20DAERAH/2025/BULANAN/10311%20LIMA%20PULUH%20KOTA/2025%2010311%20KAB%2050%20KOTA%20LAPORAN%20KINERJA%20LAZISMU%20SUMATERA%20BARA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ZISMU%20SUMBAR%202025/LK%20TAHUNAN%20LAZISMU%20DAERAH/2025/BULANAN/10316%20SIJUNJUNG/2025%2010316%20KAB%20SIJUNUNG%20LAPORAN%20KINERJA%20LAZISMU%20SUMATERA%20BARA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AZISMU%20SUMBAR%202025/LK%20TAHUNAN%20LAZISMU%20DAERAH/2025/BULANAN/103%20WILAYAH/2025%20103%20LAPORAN%20KINERJA%20LAZISMU%20SUMATERA%20BARAT%2001%20MEI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  <sheetName val="PENJELASAN"/>
      <sheetName val="1. PENERIMAAN"/>
      <sheetName val="2. PENYALURAN"/>
      <sheetName val="3. MUZAKKI &amp; PENERIMA MANFAAT"/>
      <sheetName val="4. TATA KELOLA LEMBAGA"/>
      <sheetName val="5. TARGET IKAL"/>
      <sheetName val="5.1 IKAL PENDIDIKAN"/>
      <sheetName val="5.2 IKAL KESEHATAN"/>
      <sheetName val="5.3 IKAL EKONOMI"/>
      <sheetName val="5.4 IKAL SOSIALDAKWAH"/>
      <sheetName val="5.5 IKAL KEMANUSIAAN"/>
      <sheetName val="5.6 IKAL LINGKUNGAN"/>
      <sheetName val="6. PENERIMA MANFAAT PROGRAM"/>
      <sheetName val="7. INFORMASI TENTANG UNIT PRODU"/>
      <sheetName val="7.1 DATA UNIT PRODUKSI"/>
      <sheetName val="7.2 DATA UNIT RELIEF"/>
      <sheetName val="8. DATA SEBARAN KANTOR"/>
      <sheetName val="9. DATABASE AMIL se-WILAYAH"/>
      <sheetName val="10. DATA OFF BALANCE SHEET"/>
    </sheetNames>
    <sheetDataSet>
      <sheetData sheetId="0"/>
      <sheetData sheetId="1"/>
      <sheetData sheetId="2">
        <row r="15">
          <cell r="I15">
            <v>6072500</v>
          </cell>
        </row>
        <row r="39">
          <cell r="H39">
            <v>63508200</v>
          </cell>
          <cell r="I39">
            <v>94971500</v>
          </cell>
          <cell r="J39">
            <v>35236700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  <sheetName val="PENJELASAN"/>
      <sheetName val="1. PENERIMAAN"/>
      <sheetName val="2. PENYALURAN"/>
      <sheetName val="3. MUZAKKI &amp; PENERIMA MANFAAT"/>
      <sheetName val="4. TATA KELOLA LEMBAGA"/>
      <sheetName val="5. TARGET IKAL"/>
      <sheetName val="5.1 IKAL PENDIDIKAN"/>
      <sheetName val="5.2 IKAL KESEHATAN"/>
      <sheetName val="5.3 IKAL EKONOMI"/>
      <sheetName val="5.4 IKAL SOSIALDAKWAH"/>
      <sheetName val="5.5 IKAL KEMANUSIAAN"/>
      <sheetName val="5.6 IKAL LINGKUNGAN"/>
      <sheetName val="6. PENERIMA MANFAAT PROGRAM"/>
      <sheetName val="7. INFORMASI TENTANG UNIT PRODU"/>
      <sheetName val="7.1 DATA UNIT PRODUKSI"/>
      <sheetName val="7.2 DATA UNIT RELIEF"/>
      <sheetName val="8. DATA SEBARAN KANTOR"/>
      <sheetName val="9. DATABASE AMIL se-WILAYAH"/>
      <sheetName val="10. DATA OFF BALANCE SHEET"/>
    </sheetNames>
    <sheetDataSet>
      <sheetData sheetId="0" refreshError="1"/>
      <sheetData sheetId="1" refreshError="1"/>
      <sheetData sheetId="2">
        <row r="39">
          <cell r="G39">
            <v>4862382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  <sheetName val="PENJELASAN"/>
      <sheetName val="1. PENERIMAAN"/>
      <sheetName val="2. PENYALURAN"/>
      <sheetName val="3. MUZAKKI &amp; PENERIMA MANFAAT"/>
      <sheetName val="4. TATA KELOLA LEMBAGA"/>
      <sheetName val="5. TARGET IKAL"/>
      <sheetName val="5.1 IKAL PENDIDIKAN"/>
      <sheetName val="5.2 IKAL KESEHATAN"/>
      <sheetName val="5.3 IKAL EKONOMI"/>
      <sheetName val="5.4 IKAL SOSIALDAKWAH"/>
      <sheetName val="5.5 IKAL KEMANUSIAAN"/>
      <sheetName val="5.6 IKAL LINGKUNGAN"/>
      <sheetName val="6. PENERIMA MANFAAT PROGRAM"/>
      <sheetName val="7. INFORMASI TENTANG UNIT PRODU"/>
      <sheetName val="7.1 DATA UNIT PRODUKSI"/>
      <sheetName val="7.2 DATA UNIT RELIEF"/>
      <sheetName val="8. DATA SEBARAN KANTOR"/>
      <sheetName val="9. DATABASE AMIL se-WILAYAH"/>
      <sheetName val="10. DATA OFF BALANCE SHEET"/>
    </sheetNames>
    <sheetDataSet>
      <sheetData sheetId="0"/>
      <sheetData sheetId="1"/>
      <sheetData sheetId="2">
        <row r="15">
          <cell r="G15">
            <v>2167600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  <sheetName val="PENJELASAN"/>
      <sheetName val="1. PENERIMAAN"/>
      <sheetName val="2. PENYALURAN"/>
      <sheetName val="3. MUZAKKI &amp; PENERIMA MANFAAT"/>
      <sheetName val="4. TATA KELOLA LEMBAGA"/>
      <sheetName val="5. TARGET IKAL"/>
      <sheetName val="5.1 IKAL PENDIDIKAN"/>
      <sheetName val="5.2 IKAL KESEHATAN"/>
      <sheetName val="5.3 IKAL EKONOMI"/>
      <sheetName val="5.4 IKAL SOSIALDAKWAH"/>
      <sheetName val="5.5 IKAL KEMANUSIAAN"/>
      <sheetName val="5.6 IKAL LINGKUNGAN"/>
      <sheetName val="6. PENERIMA MANFAAT PROGRAM"/>
      <sheetName val="7. INFORMASI TENTANG UNIT PRODU"/>
      <sheetName val="7.1 DATA UNIT PRODUKSI"/>
      <sheetName val="7.2 DATA UNIT RELIEF"/>
      <sheetName val="8. DATA SEBARAN KANTOR"/>
      <sheetName val="9. DATABASE AMIL se-WILAYAH"/>
      <sheetName val="10. DATA OFF BALANCE SHEET"/>
    </sheetNames>
    <sheetDataSet>
      <sheetData sheetId="0"/>
      <sheetData sheetId="1"/>
      <sheetData sheetId="2">
        <row r="14">
          <cell r="G14">
            <v>6063000</v>
          </cell>
        </row>
      </sheetData>
      <sheetData sheetId="3">
        <row r="20">
          <cell r="G20">
            <v>2653500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  <sheetName val="PENJELASAN"/>
      <sheetName val="1. PENERIMAAN"/>
      <sheetName val="2. PENYALURAN"/>
      <sheetName val="3. MUZAKKI &amp; PENERIMA MANFAAT"/>
      <sheetName val="4. TATA KELOLA LEMBAGA"/>
      <sheetName val="5. TARGET IKAL"/>
      <sheetName val="5.1 IKAL PENDIDIKAN"/>
      <sheetName val="5.2 IKAL KESEHATAN"/>
      <sheetName val="5.3 IKAL EKONOMI"/>
      <sheetName val="5.4 IKAL SOSIALDAKWAH"/>
      <sheetName val="5.5 IKAL KEMANUSIAAN"/>
      <sheetName val="5.6 IKAL LINGKUNGAN"/>
      <sheetName val="6. PENERIMA MANFAAT PROGRAM"/>
      <sheetName val="7. INFORMASI TENTANG UNIT PRODU"/>
      <sheetName val="7.1 DATA UNIT PRODUKSI"/>
      <sheetName val="7.2 DATA UNIT RELIEF"/>
      <sheetName val="8. DATA SEBARAN KANTOR"/>
      <sheetName val="9. DATABASE AMIL se-WILAYAH"/>
      <sheetName val="10. DATA OFF BALANCE SHEET"/>
    </sheetNames>
    <sheetDataSet>
      <sheetData sheetId="0"/>
      <sheetData sheetId="1"/>
      <sheetData sheetId="2">
        <row r="41">
          <cell r="H41">
            <v>5823000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  <sheetName val="PENJELASAN"/>
      <sheetName val="1. PENERIMAAN"/>
      <sheetName val="2. PENYALURAN"/>
      <sheetName val="3. MUZAKKI &amp; PENERIMA MANFAAT"/>
      <sheetName val="4. TATA KELOLA LEMBAGA"/>
      <sheetName val="5. TARGET IKAL"/>
      <sheetName val="5.1 IKAL PENDIDIKAN"/>
      <sheetName val="5.2 IKAL KESEHATAN"/>
      <sheetName val="5.3 IKAL EKONOMI"/>
      <sheetName val="5.4 IKAL SOSIALDAKWAH"/>
      <sheetName val="5.5 IKAL KEMANUSIAAN"/>
      <sheetName val="5.6 IKAL LINGKUNGAN"/>
      <sheetName val="6. PENERIMA MANFAAT PROGRAM"/>
      <sheetName val="7. INFORMASI TENTANG UNIT PRODU"/>
      <sheetName val="7.1 DATA UNIT PRODUKSI"/>
      <sheetName val="7.2 DATA UNIT RELIEF"/>
      <sheetName val="8. DATA SEBARAN KANTOR"/>
      <sheetName val="9. DATABASE AMIL se-WILAYAH"/>
      <sheetName val="10. DATA OFF BALANCE SHEET"/>
    </sheetNames>
    <sheetDataSet>
      <sheetData sheetId="0"/>
      <sheetData sheetId="1"/>
      <sheetData sheetId="2">
        <row r="39">
          <cell r="I39">
            <v>295000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  <sheetName val="PENJELASAN"/>
      <sheetName val="1. PENERIMAAN"/>
      <sheetName val="2. PENYALURAN"/>
      <sheetName val="3. MUZAKKI &amp; PENERIMA MANFAAT"/>
      <sheetName val="4. TATA KELOLA LEMBAGA"/>
      <sheetName val="5. TARGET IKAL"/>
      <sheetName val="5.1 IKAL PENDIDIKAN"/>
      <sheetName val="5.2 IKAL KESEHATAN"/>
      <sheetName val="5.3 IKAL EKONOMI"/>
      <sheetName val="5.4 IKAL SOSIALDAKWAH"/>
      <sheetName val="5.5 IKAL KEMANUSIAAN"/>
      <sheetName val="5.6 IKAL LINGKUNGAN"/>
      <sheetName val="6. PENERIMA MANFAAT PROGRAM"/>
      <sheetName val="7. INFORMASI TENTANG UNIT PRODU"/>
      <sheetName val="7.1 DATA UNIT PRODUKSI"/>
      <sheetName val="7.2 DATA UNIT RELIEF"/>
      <sheetName val="8. DATA SEBARAN KANTOR"/>
      <sheetName val="9. DATABASE AMIL se-WILAYAH"/>
      <sheetName val="10. DATA OFF BALANCE SHEET"/>
    </sheetNames>
    <sheetDataSet>
      <sheetData sheetId="0"/>
      <sheetData sheetId="1"/>
      <sheetData sheetId="2">
        <row r="39">
          <cell r="G39">
            <v>12358100</v>
          </cell>
        </row>
      </sheetData>
      <sheetData sheetId="3">
        <row r="104">
          <cell r="G104">
            <v>12214000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37"/>
  <sheetViews>
    <sheetView tabSelected="1" topLeftCell="E5" zoomScale="40" zoomScaleNormal="40" zoomScaleSheetLayoutView="30" workbookViewId="0">
      <selection activeCell="N18" sqref="N18"/>
    </sheetView>
  </sheetViews>
  <sheetFormatPr defaultRowHeight="26.25" x14ac:dyDescent="0.4"/>
  <cols>
    <col min="1" max="1" width="9.140625" style="17"/>
    <col min="2" max="2" width="16.42578125" style="19" customWidth="1"/>
    <col min="3" max="3" width="113.85546875" style="17" customWidth="1"/>
    <col min="4" max="4" width="45" style="16" customWidth="1"/>
    <col min="5" max="5" width="41.140625" style="16" customWidth="1"/>
    <col min="6" max="6" width="19.28515625" style="20" hidden="1" customWidth="1"/>
    <col min="7" max="7" width="9.7109375" style="20" hidden="1" customWidth="1"/>
    <col min="8" max="8" width="50.7109375" style="16" customWidth="1"/>
    <col min="9" max="9" width="46" style="16" customWidth="1"/>
    <col min="10" max="10" width="43.42578125" style="16" customWidth="1"/>
    <col min="11" max="11" width="46.5703125" style="29" customWidth="1"/>
    <col min="12" max="12" width="46.85546875" style="29" customWidth="1"/>
    <col min="13" max="13" width="40.28515625" style="16" customWidth="1"/>
    <col min="14" max="14" width="39.42578125" style="15" customWidth="1"/>
    <col min="15" max="15" width="48.28515625" style="25" customWidth="1"/>
    <col min="16" max="16" width="22.28515625" style="17" customWidth="1"/>
    <col min="17" max="18" width="9.140625" style="17" hidden="1" customWidth="1"/>
    <col min="19" max="16384" width="9.140625" style="17"/>
  </cols>
  <sheetData>
    <row r="2" spans="2:15" ht="33" x14ac:dyDescent="0.35">
      <c r="B2" s="109" t="s">
        <v>38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1"/>
    </row>
    <row r="3" spans="2:15" ht="33" x14ac:dyDescent="0.35">
      <c r="B3" s="109" t="s">
        <v>20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1"/>
    </row>
    <row r="4" spans="2:15" ht="33" x14ac:dyDescent="0.45">
      <c r="B4" s="116" t="s">
        <v>1</v>
      </c>
      <c r="C4" s="116" t="s">
        <v>2</v>
      </c>
      <c r="D4" s="123" t="s">
        <v>3</v>
      </c>
      <c r="E4" s="124"/>
      <c r="F4" s="124"/>
      <c r="G4" s="124"/>
      <c r="H4" s="124"/>
      <c r="I4" s="124"/>
      <c r="J4" s="124"/>
      <c r="K4" s="124"/>
      <c r="L4" s="125"/>
      <c r="M4" s="105" t="s">
        <v>40</v>
      </c>
      <c r="N4" s="105" t="s">
        <v>41</v>
      </c>
      <c r="O4" s="107" t="s">
        <v>42</v>
      </c>
    </row>
    <row r="5" spans="2:15" ht="33" x14ac:dyDescent="0.45">
      <c r="B5" s="117"/>
      <c r="C5" s="117"/>
      <c r="D5" s="90" t="s">
        <v>23</v>
      </c>
      <c r="E5" s="91" t="s">
        <v>24</v>
      </c>
      <c r="F5" s="90" t="s">
        <v>23</v>
      </c>
      <c r="G5" s="91" t="s">
        <v>24</v>
      </c>
      <c r="H5" s="91" t="s">
        <v>30</v>
      </c>
      <c r="I5" s="89" t="s">
        <v>25</v>
      </c>
      <c r="J5" s="89" t="s">
        <v>39</v>
      </c>
      <c r="K5" s="89" t="s">
        <v>43</v>
      </c>
      <c r="L5" s="89" t="s">
        <v>45</v>
      </c>
      <c r="M5" s="106"/>
      <c r="N5" s="106"/>
      <c r="O5" s="108"/>
    </row>
    <row r="6" spans="2:15" ht="33" x14ac:dyDescent="0.45">
      <c r="B6" s="51">
        <v>103</v>
      </c>
      <c r="C6" s="52" t="s">
        <v>5</v>
      </c>
      <c r="D6" s="53">
        <v>33671200</v>
      </c>
      <c r="E6" s="54">
        <v>28886000</v>
      </c>
      <c r="F6" s="55">
        <v>13929500</v>
      </c>
      <c r="G6" s="55">
        <v>34244000</v>
      </c>
      <c r="H6" s="56">
        <v>82072923</v>
      </c>
      <c r="I6" s="54">
        <f>APR!D6</f>
        <v>12836100</v>
      </c>
      <c r="J6" s="57">
        <f>'[1]1. PENERIMAAN'!$H$39</f>
        <v>63508200</v>
      </c>
      <c r="K6" s="57">
        <f>'[1]1. PENERIMAAN'!$I$39</f>
        <v>94971500</v>
      </c>
      <c r="L6" s="57">
        <f>'[1]1. PENERIMAAN'!$J$39</f>
        <v>35236700</v>
      </c>
      <c r="M6" s="104">
        <v>578094324</v>
      </c>
      <c r="N6" s="58">
        <f>SUM(D6+E6+H6+I6+J6+K6+L6)</f>
        <v>351182623</v>
      </c>
      <c r="O6" s="59">
        <f>N6/M6*100%</f>
        <v>0.60748325735161512</v>
      </c>
    </row>
    <row r="7" spans="2:15" ht="33" x14ac:dyDescent="0.45">
      <c r="B7" s="51">
        <v>1030</v>
      </c>
      <c r="C7" s="52" t="s">
        <v>32</v>
      </c>
      <c r="D7" s="60"/>
      <c r="E7" s="61"/>
      <c r="F7" s="62"/>
      <c r="G7" s="62"/>
      <c r="H7" s="56">
        <v>60625000</v>
      </c>
      <c r="I7" s="63"/>
      <c r="J7" s="55"/>
      <c r="K7" s="92"/>
      <c r="L7" s="84"/>
      <c r="M7" s="95">
        <v>60000000</v>
      </c>
      <c r="N7" s="64">
        <f>SUM(H7)</f>
        <v>60625000</v>
      </c>
      <c r="O7" s="65">
        <f t="shared" ref="O7:O26" si="0">N7/M7*100%</f>
        <v>1.0104166666666667</v>
      </c>
    </row>
    <row r="8" spans="2:15" ht="33" x14ac:dyDescent="0.45">
      <c r="B8" s="51">
        <v>10301</v>
      </c>
      <c r="C8" s="52" t="s">
        <v>6</v>
      </c>
      <c r="D8" s="66">
        <v>2376000</v>
      </c>
      <c r="E8" s="66">
        <v>2752000</v>
      </c>
      <c r="F8" s="55">
        <v>1000000</v>
      </c>
      <c r="G8" s="55">
        <v>1000000</v>
      </c>
      <c r="H8" s="67">
        <v>29420000</v>
      </c>
      <c r="I8" s="68">
        <v>1960000</v>
      </c>
      <c r="J8" s="55">
        <v>1680000</v>
      </c>
      <c r="K8" s="92">
        <v>2159000</v>
      </c>
      <c r="L8" s="69" t="s">
        <v>31</v>
      </c>
      <c r="M8" s="95">
        <v>89450400</v>
      </c>
      <c r="N8" s="64">
        <f>SUM(D8+E8+H8+I8+J8+K8)</f>
        <v>40347000</v>
      </c>
      <c r="O8" s="65">
        <f>N8/M8*100%</f>
        <v>0.45105443910815379</v>
      </c>
    </row>
    <row r="9" spans="2:15" ht="33" x14ac:dyDescent="0.45">
      <c r="B9" s="51">
        <v>10302</v>
      </c>
      <c r="C9" s="52" t="s">
        <v>16</v>
      </c>
      <c r="D9" s="69" t="s">
        <v>31</v>
      </c>
      <c r="E9" s="69" t="s">
        <v>31</v>
      </c>
      <c r="F9" s="70" t="s">
        <v>33</v>
      </c>
      <c r="G9" s="70" t="s">
        <v>33</v>
      </c>
      <c r="H9" s="69" t="s">
        <v>31</v>
      </c>
      <c r="I9" s="69" t="s">
        <v>31</v>
      </c>
      <c r="J9" s="71" t="s">
        <v>31</v>
      </c>
      <c r="K9" s="69" t="s">
        <v>31</v>
      </c>
      <c r="L9" s="69" t="s">
        <v>31</v>
      </c>
      <c r="M9" s="96">
        <v>60000000</v>
      </c>
      <c r="N9" s="72">
        <v>0</v>
      </c>
      <c r="O9" s="65">
        <f t="shared" si="0"/>
        <v>0</v>
      </c>
    </row>
    <row r="10" spans="2:15" ht="33" x14ac:dyDescent="0.45">
      <c r="B10" s="51">
        <v>10303</v>
      </c>
      <c r="C10" s="52" t="s">
        <v>7</v>
      </c>
      <c r="D10" s="73">
        <v>2065000</v>
      </c>
      <c r="E10" s="73">
        <v>300000</v>
      </c>
      <c r="F10" s="55">
        <v>1420000</v>
      </c>
      <c r="G10" s="55">
        <v>635000</v>
      </c>
      <c r="H10" s="67">
        <v>71310000</v>
      </c>
      <c r="I10" s="74">
        <f>'[2]1. PENERIMAAN'!$G$39</f>
        <v>4862382</v>
      </c>
      <c r="J10" s="55">
        <v>10200000</v>
      </c>
      <c r="K10" s="92">
        <v>63200000</v>
      </c>
      <c r="L10" s="84">
        <v>320000</v>
      </c>
      <c r="M10" s="95">
        <v>63138056</v>
      </c>
      <c r="N10" s="64">
        <f>SUM(D10+E10+H10+I10+J10+K10+L10)</f>
        <v>152257382</v>
      </c>
      <c r="O10" s="65">
        <f t="shared" si="0"/>
        <v>2.4114993657707799</v>
      </c>
    </row>
    <row r="11" spans="2:15" ht="33" x14ac:dyDescent="0.45">
      <c r="B11" s="51">
        <v>10304</v>
      </c>
      <c r="C11" s="52" t="s">
        <v>8</v>
      </c>
      <c r="D11" s="66">
        <v>21158236</v>
      </c>
      <c r="E11" s="66">
        <v>27905245</v>
      </c>
      <c r="F11" s="55">
        <v>148044000</v>
      </c>
      <c r="G11" s="55">
        <v>72506500</v>
      </c>
      <c r="H11" s="67">
        <v>518513583</v>
      </c>
      <c r="I11" s="54">
        <v>74573901</v>
      </c>
      <c r="J11" s="75">
        <v>172436288</v>
      </c>
      <c r="K11" s="76">
        <v>94373964</v>
      </c>
      <c r="L11" s="103">
        <v>47711492</v>
      </c>
      <c r="M11" s="97">
        <v>1326949363</v>
      </c>
      <c r="N11" s="77">
        <f>SUM(D11+E11+H11+I11+J11+K11+L11)</f>
        <v>956672709</v>
      </c>
      <c r="O11" s="78">
        <f t="shared" si="0"/>
        <v>0.72095645521629448</v>
      </c>
    </row>
    <row r="12" spans="2:15" ht="33" x14ac:dyDescent="0.45">
      <c r="B12" s="51">
        <v>10305</v>
      </c>
      <c r="C12" s="52" t="s">
        <v>9</v>
      </c>
      <c r="D12" s="66">
        <v>2878600</v>
      </c>
      <c r="E12" s="66">
        <v>2977500</v>
      </c>
      <c r="F12" s="55">
        <v>4950000</v>
      </c>
      <c r="G12" s="55">
        <v>0</v>
      </c>
      <c r="H12" s="67">
        <v>53000000</v>
      </c>
      <c r="I12" s="66">
        <f>'[3]1. PENERIMAAN'!$G$15</f>
        <v>2167600</v>
      </c>
      <c r="J12" s="79">
        <v>2642000</v>
      </c>
      <c r="K12" s="92">
        <v>1866100</v>
      </c>
      <c r="L12" s="84">
        <v>7013100</v>
      </c>
      <c r="M12" s="98">
        <v>31822200</v>
      </c>
      <c r="N12" s="80">
        <f>SUM(D12+E12+H12+I12+J12+K12+L12)</f>
        <v>72544900</v>
      </c>
      <c r="O12" s="81">
        <f t="shared" si="0"/>
        <v>2.2796946785577363</v>
      </c>
    </row>
    <row r="13" spans="2:15" ht="33" x14ac:dyDescent="0.45">
      <c r="B13" s="51">
        <v>10306</v>
      </c>
      <c r="C13" s="52" t="s">
        <v>10</v>
      </c>
      <c r="D13" s="71" t="s">
        <v>31</v>
      </c>
      <c r="E13" s="66">
        <v>5000</v>
      </c>
      <c r="F13" s="55">
        <v>0</v>
      </c>
      <c r="G13" s="55">
        <v>0</v>
      </c>
      <c r="H13" s="67">
        <v>18325635</v>
      </c>
      <c r="I13" s="69" t="s">
        <v>31</v>
      </c>
      <c r="J13" s="71" t="s">
        <v>31</v>
      </c>
      <c r="K13" s="69" t="s">
        <v>31</v>
      </c>
      <c r="L13" s="69" t="s">
        <v>31</v>
      </c>
      <c r="M13" s="96">
        <v>60000000</v>
      </c>
      <c r="N13" s="72">
        <f>SUM(E13+H13)</f>
        <v>18330635</v>
      </c>
      <c r="O13" s="65">
        <f t="shared" si="0"/>
        <v>0.30551058333333331</v>
      </c>
    </row>
    <row r="14" spans="2:15" ht="33" x14ac:dyDescent="0.45">
      <c r="B14" s="51">
        <v>10307</v>
      </c>
      <c r="C14" s="52" t="s">
        <v>21</v>
      </c>
      <c r="D14" s="71" t="s">
        <v>31</v>
      </c>
      <c r="E14" s="71" t="s">
        <v>31</v>
      </c>
      <c r="F14" s="55">
        <v>0</v>
      </c>
      <c r="G14" s="55">
        <v>0</v>
      </c>
      <c r="H14" s="67">
        <v>108079000</v>
      </c>
      <c r="I14" s="71" t="s">
        <v>31</v>
      </c>
      <c r="J14" s="71" t="s">
        <v>31</v>
      </c>
      <c r="K14" s="69" t="s">
        <v>31</v>
      </c>
      <c r="L14" s="69" t="s">
        <v>31</v>
      </c>
      <c r="M14" s="96">
        <v>283588680</v>
      </c>
      <c r="N14" s="72">
        <f>SUM(H14)</f>
        <v>108079000</v>
      </c>
      <c r="O14" s="65">
        <f t="shared" si="0"/>
        <v>0.38111182717166286</v>
      </c>
    </row>
    <row r="15" spans="2:15" ht="33" x14ac:dyDescent="0.45">
      <c r="B15" s="51">
        <v>10308</v>
      </c>
      <c r="C15" s="52" t="s">
        <v>11</v>
      </c>
      <c r="D15" s="71" t="s">
        <v>31</v>
      </c>
      <c r="E15" s="71" t="s">
        <v>31</v>
      </c>
      <c r="F15" s="82" t="s">
        <v>31</v>
      </c>
      <c r="G15" s="82" t="s">
        <v>31</v>
      </c>
      <c r="H15" s="71" t="s">
        <v>31</v>
      </c>
      <c r="I15" s="71" t="s">
        <v>31</v>
      </c>
      <c r="J15" s="71" t="s">
        <v>31</v>
      </c>
      <c r="K15" s="69" t="s">
        <v>31</v>
      </c>
      <c r="L15" s="69" t="s">
        <v>31</v>
      </c>
      <c r="M15" s="96">
        <v>60000000</v>
      </c>
      <c r="N15" s="72">
        <v>0</v>
      </c>
      <c r="O15" s="65">
        <f t="shared" si="0"/>
        <v>0</v>
      </c>
    </row>
    <row r="16" spans="2:15" ht="33" x14ac:dyDescent="0.45">
      <c r="B16" s="51">
        <v>10309</v>
      </c>
      <c r="C16" s="52" t="s">
        <v>12</v>
      </c>
      <c r="D16" s="66">
        <v>894000</v>
      </c>
      <c r="E16" s="66">
        <v>737000</v>
      </c>
      <c r="F16" s="55">
        <v>500000</v>
      </c>
      <c r="G16" s="55">
        <v>500000</v>
      </c>
      <c r="H16" s="83">
        <v>38564500</v>
      </c>
      <c r="I16" s="66">
        <v>186000</v>
      </c>
      <c r="J16" s="55">
        <v>885000</v>
      </c>
      <c r="K16" s="92">
        <v>718000</v>
      </c>
      <c r="L16" s="84">
        <v>788000</v>
      </c>
      <c r="M16" s="95">
        <v>50248800</v>
      </c>
      <c r="N16" s="64">
        <f>SUM(D16+E16+H16+I16+J16+K16+L16)</f>
        <v>42772500</v>
      </c>
      <c r="O16" s="65">
        <f t="shared" si="0"/>
        <v>0.85121435735778761</v>
      </c>
    </row>
    <row r="17" spans="2:15" ht="33" x14ac:dyDescent="0.45">
      <c r="B17" s="51">
        <v>10310</v>
      </c>
      <c r="C17" s="52" t="s">
        <v>13</v>
      </c>
      <c r="D17" s="66">
        <v>20300000</v>
      </c>
      <c r="E17" s="71" t="s">
        <v>31</v>
      </c>
      <c r="F17" s="82" t="s">
        <v>31</v>
      </c>
      <c r="G17" s="82" t="s">
        <v>31</v>
      </c>
      <c r="H17" s="71" t="s">
        <v>31</v>
      </c>
      <c r="I17" s="71" t="s">
        <v>31</v>
      </c>
      <c r="J17" s="71" t="s">
        <v>31</v>
      </c>
      <c r="K17" s="69" t="s">
        <v>31</v>
      </c>
      <c r="L17" s="69" t="s">
        <v>31</v>
      </c>
      <c r="M17" s="96">
        <v>60000000</v>
      </c>
      <c r="N17" s="72">
        <f>SUM(D17)</f>
        <v>20300000</v>
      </c>
      <c r="O17" s="65">
        <f t="shared" si="0"/>
        <v>0.33833333333333332</v>
      </c>
    </row>
    <row r="18" spans="2:15" ht="33" x14ac:dyDescent="0.45">
      <c r="B18" s="51">
        <v>10311</v>
      </c>
      <c r="C18" s="52" t="s">
        <v>26</v>
      </c>
      <c r="D18" s="66">
        <v>2950000</v>
      </c>
      <c r="E18" s="66">
        <v>2188000</v>
      </c>
      <c r="F18" s="55">
        <v>0</v>
      </c>
      <c r="G18" s="55">
        <v>6341000</v>
      </c>
      <c r="H18" s="83">
        <v>51279500</v>
      </c>
      <c r="I18" s="66">
        <f>'[4]1. PENERIMAAN'!$G$14</f>
        <v>6063000</v>
      </c>
      <c r="J18" s="55">
        <f>'[5]1. PENERIMAAN'!$H$41</f>
        <v>5823000</v>
      </c>
      <c r="K18" s="69" t="s">
        <v>31</v>
      </c>
      <c r="L18" s="69" t="s">
        <v>31</v>
      </c>
      <c r="M18" s="95">
        <v>60000000</v>
      </c>
      <c r="N18" s="64">
        <f>SUM(D18+E18+H18+I18+J18)</f>
        <v>68303500</v>
      </c>
      <c r="O18" s="65">
        <f t="shared" si="0"/>
        <v>1.1383916666666667</v>
      </c>
    </row>
    <row r="19" spans="2:15" ht="33" x14ac:dyDescent="0.45">
      <c r="B19" s="51">
        <v>10312</v>
      </c>
      <c r="C19" s="52" t="s">
        <v>34</v>
      </c>
      <c r="D19" s="71" t="s">
        <v>31</v>
      </c>
      <c r="E19" s="71" t="s">
        <v>31</v>
      </c>
      <c r="F19" s="55">
        <v>0</v>
      </c>
      <c r="G19" s="55">
        <v>0</v>
      </c>
      <c r="H19" s="83">
        <v>1275000</v>
      </c>
      <c r="I19" s="71" t="s">
        <v>31</v>
      </c>
      <c r="J19" s="71" t="s">
        <v>31</v>
      </c>
      <c r="K19" s="69" t="s">
        <v>31</v>
      </c>
      <c r="L19" s="69" t="s">
        <v>31</v>
      </c>
      <c r="M19" s="96">
        <v>60000000</v>
      </c>
      <c r="N19" s="72">
        <f>SUM(H19)</f>
        <v>1275000</v>
      </c>
      <c r="O19" s="65">
        <f t="shared" si="0"/>
        <v>2.1250000000000002E-2</v>
      </c>
    </row>
    <row r="20" spans="2:15" ht="33" x14ac:dyDescent="0.45">
      <c r="B20" s="51">
        <v>10313</v>
      </c>
      <c r="C20" s="52" t="s">
        <v>35</v>
      </c>
      <c r="D20" s="71" t="s">
        <v>31</v>
      </c>
      <c r="E20" s="66">
        <v>3868000</v>
      </c>
      <c r="F20" s="55"/>
      <c r="G20" s="55">
        <v>2016000</v>
      </c>
      <c r="H20" s="83">
        <v>46038000</v>
      </c>
      <c r="I20" s="71" t="s">
        <v>31</v>
      </c>
      <c r="J20" s="55">
        <v>1000000</v>
      </c>
      <c r="K20" s="69" t="s">
        <v>31</v>
      </c>
      <c r="L20" s="69" t="s">
        <v>31</v>
      </c>
      <c r="M20" s="95">
        <v>60000000</v>
      </c>
      <c r="N20" s="64">
        <f>SUM(E20+H20+J20)</f>
        <v>50906000</v>
      </c>
      <c r="O20" s="65">
        <f t="shared" si="0"/>
        <v>0.84843333333333337</v>
      </c>
    </row>
    <row r="21" spans="2:15" ht="33" x14ac:dyDescent="0.45">
      <c r="B21" s="51">
        <v>10314</v>
      </c>
      <c r="C21" s="52" t="s">
        <v>17</v>
      </c>
      <c r="D21" s="71" t="s">
        <v>31</v>
      </c>
      <c r="E21" s="71" t="s">
        <v>31</v>
      </c>
      <c r="F21" s="55">
        <v>0</v>
      </c>
      <c r="G21" s="55">
        <v>0</v>
      </c>
      <c r="H21" s="83">
        <v>11065000</v>
      </c>
      <c r="I21" s="71" t="s">
        <v>31</v>
      </c>
      <c r="J21" s="71" t="s">
        <v>31</v>
      </c>
      <c r="K21" s="69" t="s">
        <v>31</v>
      </c>
      <c r="L21" s="69" t="s">
        <v>31</v>
      </c>
      <c r="M21" s="96">
        <v>60000000</v>
      </c>
      <c r="N21" s="72">
        <f>SUM(H21)</f>
        <v>11065000</v>
      </c>
      <c r="O21" s="65">
        <f t="shared" si="0"/>
        <v>0.18441666666666667</v>
      </c>
    </row>
    <row r="22" spans="2:15" ht="33" x14ac:dyDescent="0.45">
      <c r="B22" s="51">
        <v>10315</v>
      </c>
      <c r="C22" s="52" t="s">
        <v>22</v>
      </c>
      <c r="D22" s="71" t="s">
        <v>31</v>
      </c>
      <c r="E22" s="71" t="s">
        <v>31</v>
      </c>
      <c r="F22" s="82" t="s">
        <v>31</v>
      </c>
      <c r="G22" s="82" t="s">
        <v>31</v>
      </c>
      <c r="H22" s="71" t="s">
        <v>31</v>
      </c>
      <c r="I22" s="71" t="s">
        <v>31</v>
      </c>
      <c r="J22" s="71" t="s">
        <v>31</v>
      </c>
      <c r="K22" s="69" t="s">
        <v>31</v>
      </c>
      <c r="L22" s="69" t="s">
        <v>31</v>
      </c>
      <c r="M22" s="96">
        <v>43434600</v>
      </c>
      <c r="N22" s="72">
        <v>0</v>
      </c>
      <c r="O22" s="65">
        <f t="shared" si="0"/>
        <v>0</v>
      </c>
    </row>
    <row r="23" spans="2:15" ht="33" x14ac:dyDescent="0.45">
      <c r="B23" s="51">
        <v>10316</v>
      </c>
      <c r="C23" s="52" t="s">
        <v>36</v>
      </c>
      <c r="D23" s="66">
        <v>30360000</v>
      </c>
      <c r="E23" s="66">
        <v>2663000</v>
      </c>
      <c r="F23" s="55">
        <v>30000000</v>
      </c>
      <c r="G23" s="55">
        <v>0</v>
      </c>
      <c r="H23" s="83">
        <v>13460000</v>
      </c>
      <c r="I23" s="68">
        <v>400000</v>
      </c>
      <c r="J23" s="55">
        <v>4750000</v>
      </c>
      <c r="K23" s="92">
        <f>'[6]1. PENERIMAAN'!$I$39</f>
        <v>295000</v>
      </c>
      <c r="L23" s="55">
        <v>150000</v>
      </c>
      <c r="M23" s="95">
        <v>44488800</v>
      </c>
      <c r="N23" s="64">
        <f>SUM(D23+E23+H23+I23+J23+K23+L23)</f>
        <v>52078000</v>
      </c>
      <c r="O23" s="65">
        <f t="shared" si="0"/>
        <v>1.1705867544190898</v>
      </c>
    </row>
    <row r="24" spans="2:15" ht="33" x14ac:dyDescent="0.45">
      <c r="B24" s="51">
        <v>10317</v>
      </c>
      <c r="C24" s="52" t="s">
        <v>14</v>
      </c>
      <c r="D24" s="66">
        <v>1800000</v>
      </c>
      <c r="E24" s="71" t="s">
        <v>31</v>
      </c>
      <c r="F24" s="55">
        <v>1650000</v>
      </c>
      <c r="G24" s="55">
        <v>0</v>
      </c>
      <c r="H24" s="71"/>
      <c r="I24" s="84">
        <v>500000</v>
      </c>
      <c r="J24" s="71" t="s">
        <v>31</v>
      </c>
      <c r="K24" s="69" t="s">
        <v>31</v>
      </c>
      <c r="L24" s="69" t="s">
        <v>31</v>
      </c>
      <c r="M24" s="95">
        <v>60000000</v>
      </c>
      <c r="N24" s="64">
        <f>SUM(D24+I24)</f>
        <v>2300000</v>
      </c>
      <c r="O24" s="65">
        <f t="shared" si="0"/>
        <v>3.833333333333333E-2</v>
      </c>
    </row>
    <row r="25" spans="2:15" ht="33" x14ac:dyDescent="0.45">
      <c r="B25" s="51">
        <v>10318</v>
      </c>
      <c r="C25" s="52" t="s">
        <v>15</v>
      </c>
      <c r="D25" s="71" t="s">
        <v>31</v>
      </c>
      <c r="E25" s="71" t="s">
        <v>31</v>
      </c>
      <c r="F25" s="82" t="s">
        <v>31</v>
      </c>
      <c r="G25" s="82" t="s">
        <v>31</v>
      </c>
      <c r="H25" s="68">
        <v>1850000</v>
      </c>
      <c r="I25" s="71" t="s">
        <v>31</v>
      </c>
      <c r="J25" s="71" t="s">
        <v>31</v>
      </c>
      <c r="K25" s="69" t="s">
        <v>31</v>
      </c>
      <c r="L25" s="69" t="s">
        <v>31</v>
      </c>
      <c r="M25" s="96">
        <v>60000000</v>
      </c>
      <c r="N25" s="72">
        <f>SUM(H25)</f>
        <v>1850000</v>
      </c>
      <c r="O25" s="65">
        <f t="shared" si="0"/>
        <v>3.0833333333333334E-2</v>
      </c>
    </row>
    <row r="26" spans="2:15" ht="33" x14ac:dyDescent="0.45">
      <c r="B26" s="51">
        <v>10319</v>
      </c>
      <c r="C26" s="52" t="s">
        <v>37</v>
      </c>
      <c r="D26" s="71" t="s">
        <v>31</v>
      </c>
      <c r="E26" s="71" t="s">
        <v>31</v>
      </c>
      <c r="F26" s="82" t="s">
        <v>31</v>
      </c>
      <c r="G26" s="82" t="s">
        <v>31</v>
      </c>
      <c r="H26" s="71" t="s">
        <v>31</v>
      </c>
      <c r="I26" s="71" t="s">
        <v>31</v>
      </c>
      <c r="J26" s="71" t="s">
        <v>31</v>
      </c>
      <c r="K26" s="69" t="s">
        <v>31</v>
      </c>
      <c r="L26" s="69" t="s">
        <v>31</v>
      </c>
      <c r="M26" s="96">
        <v>60000000</v>
      </c>
      <c r="N26" s="72">
        <v>0</v>
      </c>
      <c r="O26" s="65">
        <f t="shared" si="0"/>
        <v>0</v>
      </c>
    </row>
    <row r="27" spans="2:15" x14ac:dyDescent="0.35">
      <c r="B27" s="118"/>
      <c r="C27" s="119"/>
      <c r="D27" s="119"/>
      <c r="E27" s="119"/>
      <c r="F27" s="119"/>
      <c r="G27" s="119"/>
      <c r="H27" s="119"/>
      <c r="I27" s="119"/>
      <c r="J27" s="120"/>
      <c r="K27" s="93"/>
      <c r="L27" s="101"/>
      <c r="M27" s="99"/>
      <c r="N27" s="21"/>
      <c r="O27" s="23"/>
    </row>
    <row r="28" spans="2:15" ht="30" x14ac:dyDescent="0.35">
      <c r="B28" s="115" t="s">
        <v>19</v>
      </c>
      <c r="C28" s="115"/>
      <c r="D28" s="31">
        <f>SUM(D6:D26)</f>
        <v>118453036</v>
      </c>
      <c r="E28" s="31">
        <f>SUM(E6:E26)</f>
        <v>72281745</v>
      </c>
      <c r="F28" s="32">
        <f t="shared" ref="F28:G28" si="1">SUM(F6:F26)</f>
        <v>201493500</v>
      </c>
      <c r="G28" s="32">
        <f t="shared" si="1"/>
        <v>117242500</v>
      </c>
      <c r="H28" s="31">
        <f t="shared" ref="H28:M28" si="2">SUM(H6:H26)</f>
        <v>1104878141</v>
      </c>
      <c r="I28" s="31">
        <f t="shared" si="2"/>
        <v>103548983</v>
      </c>
      <c r="J28" s="31">
        <f t="shared" si="2"/>
        <v>262924488</v>
      </c>
      <c r="K28" s="94">
        <f t="shared" si="2"/>
        <v>257583564</v>
      </c>
      <c r="L28" s="31">
        <f>SUM(L6:L26)</f>
        <v>91219292</v>
      </c>
      <c r="M28" s="100">
        <f t="shared" si="2"/>
        <v>3231215223</v>
      </c>
      <c r="N28" s="31">
        <f>SUM(N6:N26)</f>
        <v>2010889249</v>
      </c>
      <c r="O28" s="26">
        <f>O30/M32*100%</f>
        <v>0.91901998510109317</v>
      </c>
    </row>
    <row r="29" spans="2:15" ht="25.5" x14ac:dyDescent="0.35">
      <c r="B29" s="121"/>
      <c r="C29" s="122"/>
      <c r="D29" s="122"/>
      <c r="E29" s="122"/>
      <c r="F29" s="122"/>
      <c r="G29" s="122"/>
      <c r="H29" s="122"/>
      <c r="I29" s="122"/>
      <c r="J29" s="122"/>
      <c r="K29" s="27"/>
      <c r="L29" s="102"/>
      <c r="M29" s="14"/>
      <c r="N29" s="18"/>
      <c r="O29" s="24"/>
    </row>
    <row r="30" spans="2:15" ht="27.75" customHeight="1" x14ac:dyDescent="0.35">
      <c r="B30" s="112" t="s">
        <v>46</v>
      </c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4"/>
      <c r="O30" s="85">
        <f>SUM(D28+E28+H28+I28+J28+K28+L28)</f>
        <v>2010889249</v>
      </c>
    </row>
    <row r="32" spans="2:15" ht="23.25" x14ac:dyDescent="0.35">
      <c r="I32" s="15"/>
      <c r="J32" s="15"/>
      <c r="K32" s="86"/>
      <c r="L32" s="86"/>
      <c r="M32" s="15">
        <v>2188080000</v>
      </c>
    </row>
    <row r="33" spans="9:13" ht="39" customHeight="1" x14ac:dyDescent="0.35">
      <c r="I33" s="15"/>
      <c r="J33" s="15"/>
      <c r="K33" s="28"/>
      <c r="L33" s="28"/>
      <c r="M33" s="22"/>
    </row>
    <row r="34" spans="9:13" ht="45" customHeight="1" x14ac:dyDescent="0.35">
      <c r="I34" s="15"/>
      <c r="J34" s="15"/>
      <c r="K34" s="28"/>
      <c r="L34" s="28"/>
      <c r="M34" s="15"/>
    </row>
    <row r="35" spans="9:13" ht="33.75" customHeight="1" x14ac:dyDescent="0.35">
      <c r="I35" s="15"/>
      <c r="J35" s="15"/>
      <c r="K35" s="28"/>
      <c r="L35" s="28"/>
      <c r="M35" s="15"/>
    </row>
    <row r="36" spans="9:13" ht="21" customHeight="1" x14ac:dyDescent="0.35">
      <c r="I36" s="15"/>
      <c r="J36" s="15"/>
      <c r="K36" s="28"/>
      <c r="L36" s="28"/>
      <c r="M36" s="15"/>
    </row>
    <row r="37" spans="9:13" ht="25.5" x14ac:dyDescent="0.35">
      <c r="I37" s="15"/>
      <c r="J37" s="15"/>
      <c r="K37" s="28"/>
      <c r="L37" s="28"/>
      <c r="M37" s="15"/>
    </row>
  </sheetData>
  <mergeCells count="12">
    <mergeCell ref="N4:N5"/>
    <mergeCell ref="O4:O5"/>
    <mergeCell ref="B2:O2"/>
    <mergeCell ref="B3:O3"/>
    <mergeCell ref="B30:N30"/>
    <mergeCell ref="B28:C28"/>
    <mergeCell ref="C4:C5"/>
    <mergeCell ref="B4:B5"/>
    <mergeCell ref="B27:J27"/>
    <mergeCell ref="B29:J29"/>
    <mergeCell ref="M4:M5"/>
    <mergeCell ref="D4:L4"/>
  </mergeCells>
  <pageMargins left="0.7" right="0.7" top="0.75" bottom="0.75" header="0.3" footer="0.3"/>
  <pageSetup paperSize="9" scale="42" fitToWidth="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view="pageBreakPreview" topLeftCell="B22" zoomScale="60" zoomScaleNormal="80" workbookViewId="0">
      <selection activeCell="B27" sqref="B27:D27"/>
    </sheetView>
  </sheetViews>
  <sheetFormatPr defaultRowHeight="15.75" x14ac:dyDescent="0.25"/>
  <cols>
    <col min="1" max="1" width="9.140625" style="2"/>
    <col min="2" max="2" width="9.140625" style="3"/>
    <col min="3" max="3" width="54.42578125" style="2" customWidth="1"/>
    <col min="4" max="4" width="39" style="47" customWidth="1"/>
    <col min="5" max="5" width="19.28515625" style="4" hidden="1" customWidth="1"/>
    <col min="6" max="16384" width="9.140625" style="2"/>
  </cols>
  <sheetData>
    <row r="1" spans="2:6" x14ac:dyDescent="0.25">
      <c r="E1" s="47"/>
      <c r="F1" s="47"/>
    </row>
    <row r="2" spans="2:6" ht="18.75" x14ac:dyDescent="0.25">
      <c r="B2" s="128" t="s">
        <v>0</v>
      </c>
      <c r="C2" s="129"/>
      <c r="D2" s="129"/>
      <c r="E2" s="129"/>
    </row>
    <row r="3" spans="2:6" ht="18.75" x14ac:dyDescent="0.25">
      <c r="B3" s="128" t="s">
        <v>20</v>
      </c>
      <c r="C3" s="129"/>
      <c r="D3" s="129"/>
      <c r="E3" s="129"/>
    </row>
    <row r="4" spans="2:6" ht="18.75" x14ac:dyDescent="0.3">
      <c r="B4" s="130" t="s">
        <v>1</v>
      </c>
      <c r="C4" s="130" t="s">
        <v>2</v>
      </c>
      <c r="D4" s="39" t="s">
        <v>3</v>
      </c>
      <c r="E4" s="8" t="s">
        <v>4</v>
      </c>
    </row>
    <row r="5" spans="2:6" ht="18" customHeight="1" x14ac:dyDescent="0.3">
      <c r="B5" s="131"/>
      <c r="C5" s="131"/>
      <c r="D5" s="39" t="s">
        <v>25</v>
      </c>
      <c r="E5" s="8" t="s">
        <v>25</v>
      </c>
    </row>
    <row r="6" spans="2:6" ht="18.75" x14ac:dyDescent="0.3">
      <c r="B6" s="5">
        <v>103</v>
      </c>
      <c r="C6" s="6" t="s">
        <v>5</v>
      </c>
      <c r="D6" s="48">
        <v>12836100</v>
      </c>
      <c r="E6" s="7">
        <f>'[7]2. PENYALURAN'!$G$104</f>
        <v>12214000</v>
      </c>
    </row>
    <row r="7" spans="2:6" ht="18.75" x14ac:dyDescent="0.3">
      <c r="B7" s="5">
        <v>10301</v>
      </c>
      <c r="C7" s="6" t="s">
        <v>6</v>
      </c>
      <c r="D7" s="41">
        <v>1786000</v>
      </c>
      <c r="E7" s="7"/>
    </row>
    <row r="8" spans="2:6" ht="18.75" x14ac:dyDescent="0.3">
      <c r="B8" s="33">
        <v>10302</v>
      </c>
      <c r="C8" s="34" t="s">
        <v>16</v>
      </c>
      <c r="D8" s="49" t="s">
        <v>44</v>
      </c>
      <c r="E8" s="7"/>
    </row>
    <row r="9" spans="2:6" ht="18.75" x14ac:dyDescent="0.3">
      <c r="B9" s="5">
        <v>10303</v>
      </c>
      <c r="C9" s="6" t="s">
        <v>7</v>
      </c>
      <c r="D9" s="41">
        <v>4862382</v>
      </c>
      <c r="E9" s="7">
        <v>3925000</v>
      </c>
    </row>
    <row r="10" spans="2:6" ht="18.75" x14ac:dyDescent="0.3">
      <c r="B10" s="5">
        <v>10304</v>
      </c>
      <c r="C10" s="6" t="s">
        <v>8</v>
      </c>
      <c r="D10" s="50">
        <v>74573901</v>
      </c>
      <c r="E10" s="7"/>
    </row>
    <row r="11" spans="2:6" ht="18.75" x14ac:dyDescent="0.3">
      <c r="B11" s="5">
        <v>10305</v>
      </c>
      <c r="C11" s="6" t="s">
        <v>9</v>
      </c>
      <c r="D11" s="41">
        <f>'[3]1. PENERIMAAN'!$G$15</f>
        <v>2167600</v>
      </c>
      <c r="E11" s="7">
        <v>2150000</v>
      </c>
    </row>
    <row r="12" spans="2:6" ht="18.75" x14ac:dyDescent="0.3">
      <c r="B12" s="33">
        <v>10306</v>
      </c>
      <c r="C12" s="34" t="s">
        <v>10</v>
      </c>
      <c r="D12" s="49" t="s">
        <v>44</v>
      </c>
      <c r="E12" s="7"/>
    </row>
    <row r="13" spans="2:6" ht="18.75" x14ac:dyDescent="0.3">
      <c r="B13" s="33">
        <v>10307</v>
      </c>
      <c r="C13" s="34" t="s">
        <v>21</v>
      </c>
      <c r="D13" s="49" t="s">
        <v>44</v>
      </c>
      <c r="E13" s="7"/>
    </row>
    <row r="14" spans="2:6" ht="18.75" x14ac:dyDescent="0.3">
      <c r="B14" s="33">
        <v>10308</v>
      </c>
      <c r="C14" s="34" t="s">
        <v>11</v>
      </c>
      <c r="D14" s="49" t="s">
        <v>44</v>
      </c>
      <c r="E14" s="7"/>
    </row>
    <row r="15" spans="2:6" ht="18.75" x14ac:dyDescent="0.3">
      <c r="B15" s="5">
        <v>10309</v>
      </c>
      <c r="C15" s="6" t="s">
        <v>12</v>
      </c>
      <c r="D15" s="41">
        <v>648000</v>
      </c>
      <c r="E15" s="7"/>
    </row>
    <row r="16" spans="2:6" ht="18.75" x14ac:dyDescent="0.3">
      <c r="B16" s="33">
        <v>10310</v>
      </c>
      <c r="C16" s="34" t="s">
        <v>13</v>
      </c>
      <c r="D16" s="49" t="s">
        <v>44</v>
      </c>
      <c r="E16" s="7"/>
    </row>
    <row r="17" spans="2:5" ht="18.75" x14ac:dyDescent="0.3">
      <c r="B17" s="5">
        <v>10311</v>
      </c>
      <c r="C17" s="6" t="s">
        <v>26</v>
      </c>
      <c r="D17" s="41">
        <f>'[4]1. PENERIMAAN'!$G$14</f>
        <v>6063000</v>
      </c>
      <c r="E17" s="7">
        <f>'[4]2. PENYALURAN'!$G$20</f>
        <v>2653500</v>
      </c>
    </row>
    <row r="18" spans="2:5" ht="18.75" x14ac:dyDescent="0.3">
      <c r="B18" s="33">
        <v>10312</v>
      </c>
      <c r="C18" s="34" t="s">
        <v>27</v>
      </c>
      <c r="D18" s="49" t="s">
        <v>44</v>
      </c>
      <c r="E18" s="7"/>
    </row>
    <row r="19" spans="2:5" ht="18.75" x14ac:dyDescent="0.3">
      <c r="B19" s="33">
        <v>10313</v>
      </c>
      <c r="C19" s="34" t="s">
        <v>28</v>
      </c>
      <c r="D19" s="49" t="s">
        <v>44</v>
      </c>
      <c r="E19" s="7"/>
    </row>
    <row r="20" spans="2:5" ht="18.75" x14ac:dyDescent="0.3">
      <c r="B20" s="33">
        <v>10314</v>
      </c>
      <c r="C20" s="34" t="s">
        <v>17</v>
      </c>
      <c r="D20" s="49" t="s">
        <v>44</v>
      </c>
      <c r="E20" s="7"/>
    </row>
    <row r="21" spans="2:5" ht="18.75" x14ac:dyDescent="0.3">
      <c r="B21" s="33">
        <v>10315</v>
      </c>
      <c r="C21" s="34" t="s">
        <v>22</v>
      </c>
      <c r="D21" s="49" t="s">
        <v>44</v>
      </c>
      <c r="E21" s="7"/>
    </row>
    <row r="22" spans="2:5" ht="18.75" x14ac:dyDescent="0.3">
      <c r="B22" s="5">
        <v>10316</v>
      </c>
      <c r="C22" s="6" t="s">
        <v>29</v>
      </c>
      <c r="D22" s="41">
        <v>400000</v>
      </c>
      <c r="E22" s="7"/>
    </row>
    <row r="23" spans="2:5" ht="18.75" x14ac:dyDescent="0.3">
      <c r="B23" s="5">
        <v>10317</v>
      </c>
      <c r="C23" s="6" t="s">
        <v>14</v>
      </c>
      <c r="D23" s="41">
        <v>500000</v>
      </c>
      <c r="E23" s="7"/>
    </row>
    <row r="24" spans="2:5" ht="18.75" x14ac:dyDescent="0.3">
      <c r="B24" s="33">
        <v>10318</v>
      </c>
      <c r="C24" s="34" t="s">
        <v>15</v>
      </c>
      <c r="D24" s="49" t="s">
        <v>44</v>
      </c>
      <c r="E24" s="9"/>
    </row>
    <row r="25" spans="2:5" ht="18.75" x14ac:dyDescent="0.3">
      <c r="B25" s="33">
        <v>10319</v>
      </c>
      <c r="C25" s="34" t="s">
        <v>18</v>
      </c>
      <c r="D25" s="49" t="s">
        <v>44</v>
      </c>
      <c r="E25" s="9"/>
    </row>
    <row r="27" spans="2:5" x14ac:dyDescent="0.25">
      <c r="B27" s="126" t="s">
        <v>19</v>
      </c>
      <c r="C27" s="127"/>
      <c r="D27" s="46">
        <f>SUM(D6:D25)</f>
        <v>103836983</v>
      </c>
      <c r="E27" s="1">
        <f>SUM(E6:E25)</f>
        <v>20942500</v>
      </c>
    </row>
  </sheetData>
  <mergeCells count="5">
    <mergeCell ref="B27:C27"/>
    <mergeCell ref="B2:E2"/>
    <mergeCell ref="B3:E3"/>
    <mergeCell ref="B4:B5"/>
    <mergeCell ref="C4:C5"/>
  </mergeCells>
  <pageMargins left="0.7" right="0.7" top="0.75" bottom="0.75" header="0.3" footer="0.3"/>
  <pageSetup paperSize="9"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opLeftCell="B9" zoomScale="80" zoomScaleNormal="80" workbookViewId="0">
      <selection activeCell="G11" sqref="G11"/>
    </sheetView>
  </sheetViews>
  <sheetFormatPr defaultRowHeight="18.75" x14ac:dyDescent="0.3"/>
  <cols>
    <col min="1" max="1" width="9.140625" style="10"/>
    <col min="2" max="2" width="9.140625" style="12"/>
    <col min="3" max="3" width="48.7109375" style="10" customWidth="1"/>
    <col min="4" max="4" width="28.7109375" style="44" customWidth="1"/>
    <col min="5" max="5" width="19.28515625" style="13" hidden="1" customWidth="1"/>
    <col min="6" max="16384" width="9.140625" style="10"/>
  </cols>
  <sheetData>
    <row r="2" spans="2:5" x14ac:dyDescent="0.3">
      <c r="B2" s="128" t="s">
        <v>0</v>
      </c>
      <c r="C2" s="129"/>
      <c r="D2" s="129"/>
      <c r="E2" s="129"/>
    </row>
    <row r="3" spans="2:5" x14ac:dyDescent="0.3">
      <c r="B3" s="128" t="s">
        <v>20</v>
      </c>
      <c r="C3" s="129"/>
      <c r="D3" s="129"/>
      <c r="E3" s="129"/>
    </row>
    <row r="4" spans="2:5" x14ac:dyDescent="0.3">
      <c r="B4" s="130" t="s">
        <v>1</v>
      </c>
      <c r="C4" s="130" t="s">
        <v>2</v>
      </c>
      <c r="D4" s="39" t="s">
        <v>3</v>
      </c>
      <c r="E4" s="8" t="s">
        <v>4</v>
      </c>
    </row>
    <row r="5" spans="2:5" ht="18" customHeight="1" x14ac:dyDescent="0.3">
      <c r="B5" s="131"/>
      <c r="C5" s="131"/>
      <c r="D5" s="39" t="s">
        <v>39</v>
      </c>
      <c r="E5" s="8" t="s">
        <v>25</v>
      </c>
    </row>
    <row r="6" spans="2:5" x14ac:dyDescent="0.3">
      <c r="B6" s="5">
        <v>103</v>
      </c>
      <c r="C6" s="6" t="s">
        <v>5</v>
      </c>
      <c r="D6" s="40">
        <f>'[1]1. PENERIMAAN'!$H$39</f>
        <v>63508200</v>
      </c>
      <c r="E6" s="7">
        <f>'[7]2. PENYALURAN'!$G$104</f>
        <v>12214000</v>
      </c>
    </row>
    <row r="7" spans="2:5" x14ac:dyDescent="0.3">
      <c r="B7" s="5">
        <v>10301</v>
      </c>
      <c r="C7" s="6" t="s">
        <v>6</v>
      </c>
      <c r="D7" s="41">
        <v>1680000</v>
      </c>
      <c r="E7" s="7"/>
    </row>
    <row r="8" spans="2:5" x14ac:dyDescent="0.3">
      <c r="B8" s="33">
        <v>10302</v>
      </c>
      <c r="C8" s="34" t="s">
        <v>16</v>
      </c>
      <c r="D8" s="42" t="s">
        <v>44</v>
      </c>
      <c r="E8" s="7"/>
    </row>
    <row r="9" spans="2:5" x14ac:dyDescent="0.3">
      <c r="B9" s="5">
        <v>10303</v>
      </c>
      <c r="C9" s="6" t="s">
        <v>7</v>
      </c>
      <c r="D9" s="41">
        <v>10200000</v>
      </c>
      <c r="E9" s="7">
        <v>3925000</v>
      </c>
    </row>
    <row r="10" spans="2:5" x14ac:dyDescent="0.3">
      <c r="B10" s="5">
        <v>10304</v>
      </c>
      <c r="C10" s="6" t="s">
        <v>8</v>
      </c>
      <c r="D10" s="37">
        <v>172436288</v>
      </c>
      <c r="E10" s="7"/>
    </row>
    <row r="11" spans="2:5" x14ac:dyDescent="0.3">
      <c r="B11" s="5">
        <v>10305</v>
      </c>
      <c r="C11" s="6" t="s">
        <v>9</v>
      </c>
      <c r="D11" s="38">
        <v>2642000</v>
      </c>
      <c r="E11" s="30">
        <v>2150000</v>
      </c>
    </row>
    <row r="12" spans="2:5" x14ac:dyDescent="0.3">
      <c r="B12" s="33">
        <v>10306</v>
      </c>
      <c r="C12" s="34" t="s">
        <v>10</v>
      </c>
      <c r="D12" s="42" t="s">
        <v>44</v>
      </c>
      <c r="E12" s="7"/>
    </row>
    <row r="13" spans="2:5" x14ac:dyDescent="0.3">
      <c r="B13" s="33">
        <v>10307</v>
      </c>
      <c r="C13" s="34" t="s">
        <v>21</v>
      </c>
      <c r="D13" s="42" t="s">
        <v>44</v>
      </c>
      <c r="E13" s="7"/>
    </row>
    <row r="14" spans="2:5" x14ac:dyDescent="0.3">
      <c r="B14" s="33">
        <v>10308</v>
      </c>
      <c r="C14" s="34" t="s">
        <v>11</v>
      </c>
      <c r="D14" s="42" t="s">
        <v>44</v>
      </c>
      <c r="E14" s="7"/>
    </row>
    <row r="15" spans="2:5" x14ac:dyDescent="0.3">
      <c r="B15" s="5">
        <v>10309</v>
      </c>
      <c r="C15" s="6" t="s">
        <v>12</v>
      </c>
      <c r="D15" s="41">
        <v>885000</v>
      </c>
      <c r="E15" s="7"/>
    </row>
    <row r="16" spans="2:5" x14ac:dyDescent="0.3">
      <c r="B16" s="33">
        <v>10310</v>
      </c>
      <c r="C16" s="34" t="s">
        <v>13</v>
      </c>
      <c r="D16" s="42" t="s">
        <v>44</v>
      </c>
      <c r="E16" s="7"/>
    </row>
    <row r="17" spans="2:5" x14ac:dyDescent="0.3">
      <c r="B17" s="5">
        <v>10311</v>
      </c>
      <c r="C17" s="6" t="s">
        <v>26</v>
      </c>
      <c r="D17" s="41">
        <f>'[5]1. PENERIMAAN'!$H$41</f>
        <v>5823000</v>
      </c>
      <c r="E17" s="7">
        <f>'[4]2. PENYALURAN'!$G$20</f>
        <v>2653500</v>
      </c>
    </row>
    <row r="18" spans="2:5" x14ac:dyDescent="0.3">
      <c r="B18" s="33">
        <v>10312</v>
      </c>
      <c r="C18" s="34" t="s">
        <v>27</v>
      </c>
      <c r="D18" s="42" t="s">
        <v>44</v>
      </c>
      <c r="E18" s="7"/>
    </row>
    <row r="19" spans="2:5" x14ac:dyDescent="0.3">
      <c r="B19" s="5">
        <v>10313</v>
      </c>
      <c r="C19" s="6" t="s">
        <v>28</v>
      </c>
      <c r="D19" s="41">
        <v>1000000</v>
      </c>
      <c r="E19" s="7"/>
    </row>
    <row r="20" spans="2:5" x14ac:dyDescent="0.3">
      <c r="B20" s="33">
        <v>10314</v>
      </c>
      <c r="C20" s="34" t="s">
        <v>17</v>
      </c>
      <c r="D20" s="42" t="s">
        <v>44</v>
      </c>
      <c r="E20" s="7"/>
    </row>
    <row r="21" spans="2:5" x14ac:dyDescent="0.3">
      <c r="B21" s="33">
        <v>10315</v>
      </c>
      <c r="C21" s="34" t="s">
        <v>22</v>
      </c>
      <c r="D21" s="42" t="s">
        <v>44</v>
      </c>
      <c r="E21" s="7"/>
    </row>
    <row r="22" spans="2:5" x14ac:dyDescent="0.3">
      <c r="B22" s="5">
        <v>10316</v>
      </c>
      <c r="C22" s="6" t="s">
        <v>29</v>
      </c>
      <c r="D22" s="41">
        <v>4750000</v>
      </c>
      <c r="E22" s="7"/>
    </row>
    <row r="23" spans="2:5" x14ac:dyDescent="0.3">
      <c r="B23" s="33">
        <v>10317</v>
      </c>
      <c r="C23" s="34" t="s">
        <v>14</v>
      </c>
      <c r="D23" s="42" t="s">
        <v>44</v>
      </c>
      <c r="E23" s="7"/>
    </row>
    <row r="24" spans="2:5" x14ac:dyDescent="0.3">
      <c r="B24" s="33">
        <v>10318</v>
      </c>
      <c r="C24" s="34" t="s">
        <v>15</v>
      </c>
      <c r="D24" s="42" t="s">
        <v>44</v>
      </c>
      <c r="E24" s="9"/>
    </row>
    <row r="25" spans="2:5" x14ac:dyDescent="0.3">
      <c r="B25" s="33">
        <v>10319</v>
      </c>
      <c r="C25" s="34" t="s">
        <v>18</v>
      </c>
      <c r="D25" s="42" t="s">
        <v>44</v>
      </c>
      <c r="E25" s="9"/>
    </row>
    <row r="27" spans="2:5" x14ac:dyDescent="0.3">
      <c r="B27" s="132" t="s">
        <v>19</v>
      </c>
      <c r="C27" s="133"/>
      <c r="D27" s="43">
        <f>SUM(D6:D25)</f>
        <v>262924488</v>
      </c>
      <c r="E27" s="11">
        <f>SUM(E6:E25)</f>
        <v>20942500</v>
      </c>
    </row>
  </sheetData>
  <mergeCells count="5">
    <mergeCell ref="B2:E2"/>
    <mergeCell ref="B3:E3"/>
    <mergeCell ref="B4:B5"/>
    <mergeCell ref="C4:C5"/>
    <mergeCell ref="B27:C27"/>
  </mergeCells>
  <pageMargins left="0.7" right="0.7" top="0.75" bottom="0.75" header="0.3" footer="0.3"/>
  <pageSetup paperSize="9"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opLeftCell="B1" zoomScale="80" zoomScaleNormal="80" workbookViewId="0">
      <selection activeCell="C18" sqref="C18"/>
    </sheetView>
  </sheetViews>
  <sheetFormatPr defaultRowHeight="18.75" x14ac:dyDescent="0.3"/>
  <cols>
    <col min="1" max="1" width="9.140625" style="10"/>
    <col min="2" max="2" width="9.140625" style="12"/>
    <col min="3" max="3" width="48.7109375" style="10" customWidth="1"/>
    <col min="4" max="4" width="31.5703125" style="44" customWidth="1"/>
    <col min="5" max="5" width="19.28515625" style="13" hidden="1" customWidth="1"/>
    <col min="6" max="16384" width="9.140625" style="10"/>
  </cols>
  <sheetData>
    <row r="2" spans="2:5" x14ac:dyDescent="0.3">
      <c r="B2" s="128" t="s">
        <v>0</v>
      </c>
      <c r="C2" s="129"/>
      <c r="D2" s="129"/>
      <c r="E2" s="129"/>
    </row>
    <row r="3" spans="2:5" x14ac:dyDescent="0.3">
      <c r="B3" s="128" t="s">
        <v>20</v>
      </c>
      <c r="C3" s="129"/>
      <c r="D3" s="129"/>
      <c r="E3" s="129"/>
    </row>
    <row r="4" spans="2:5" x14ac:dyDescent="0.3">
      <c r="B4" s="130" t="s">
        <v>1</v>
      </c>
      <c r="C4" s="130" t="s">
        <v>2</v>
      </c>
      <c r="D4" s="39" t="s">
        <v>3</v>
      </c>
      <c r="E4" s="8" t="s">
        <v>4</v>
      </c>
    </row>
    <row r="5" spans="2:5" ht="18" customHeight="1" x14ac:dyDescent="0.3">
      <c r="B5" s="131"/>
      <c r="C5" s="131"/>
      <c r="D5" s="39" t="s">
        <v>43</v>
      </c>
      <c r="E5" s="8" t="s">
        <v>25</v>
      </c>
    </row>
    <row r="6" spans="2:5" x14ac:dyDescent="0.3">
      <c r="B6" s="5">
        <v>103</v>
      </c>
      <c r="C6" s="6" t="s">
        <v>5</v>
      </c>
      <c r="D6" s="45">
        <f>'[1]1. PENERIMAAN'!$I$39</f>
        <v>94971500</v>
      </c>
      <c r="E6" s="7">
        <f>'[7]2. PENYALURAN'!$G$104</f>
        <v>12214000</v>
      </c>
    </row>
    <row r="7" spans="2:5" x14ac:dyDescent="0.3">
      <c r="B7" s="5">
        <v>10301</v>
      </c>
      <c r="C7" s="6" t="s">
        <v>6</v>
      </c>
      <c r="D7" s="41">
        <v>2159000</v>
      </c>
      <c r="E7" s="7"/>
    </row>
    <row r="8" spans="2:5" x14ac:dyDescent="0.3">
      <c r="B8" s="33">
        <v>10302</v>
      </c>
      <c r="C8" s="34" t="s">
        <v>16</v>
      </c>
      <c r="D8" s="42" t="s">
        <v>44</v>
      </c>
      <c r="E8" s="7"/>
    </row>
    <row r="9" spans="2:5" x14ac:dyDescent="0.3">
      <c r="B9" s="5">
        <v>10303</v>
      </c>
      <c r="C9" s="6" t="s">
        <v>7</v>
      </c>
      <c r="D9" s="41">
        <v>63200000</v>
      </c>
      <c r="E9" s="7">
        <v>3925000</v>
      </c>
    </row>
    <row r="10" spans="2:5" x14ac:dyDescent="0.3">
      <c r="B10" s="5">
        <v>10304</v>
      </c>
      <c r="C10" s="6" t="s">
        <v>8</v>
      </c>
      <c r="D10" s="35">
        <v>94373964</v>
      </c>
      <c r="E10" s="7"/>
    </row>
    <row r="11" spans="2:5" x14ac:dyDescent="0.3">
      <c r="B11" s="5">
        <v>10305</v>
      </c>
      <c r="C11" s="6" t="s">
        <v>9</v>
      </c>
      <c r="D11" s="36">
        <v>1866100</v>
      </c>
      <c r="E11" s="30">
        <v>2150000</v>
      </c>
    </row>
    <row r="12" spans="2:5" x14ac:dyDescent="0.3">
      <c r="B12" s="33">
        <v>10306</v>
      </c>
      <c r="C12" s="34" t="s">
        <v>10</v>
      </c>
      <c r="D12" s="42" t="s">
        <v>44</v>
      </c>
      <c r="E12" s="7"/>
    </row>
    <row r="13" spans="2:5" x14ac:dyDescent="0.3">
      <c r="B13" s="33">
        <v>10307</v>
      </c>
      <c r="C13" s="34" t="s">
        <v>21</v>
      </c>
      <c r="D13" s="42" t="s">
        <v>44</v>
      </c>
      <c r="E13" s="7"/>
    </row>
    <row r="14" spans="2:5" x14ac:dyDescent="0.3">
      <c r="B14" s="33">
        <v>10308</v>
      </c>
      <c r="C14" s="34" t="s">
        <v>11</v>
      </c>
      <c r="D14" s="42" t="s">
        <v>44</v>
      </c>
      <c r="E14" s="7"/>
    </row>
    <row r="15" spans="2:5" x14ac:dyDescent="0.3">
      <c r="B15" s="5">
        <v>10309</v>
      </c>
      <c r="C15" s="6" t="s">
        <v>12</v>
      </c>
      <c r="D15" s="41">
        <v>718000</v>
      </c>
      <c r="E15" s="7"/>
    </row>
    <row r="16" spans="2:5" x14ac:dyDescent="0.3">
      <c r="B16" s="33">
        <v>10310</v>
      </c>
      <c r="C16" s="34" t="s">
        <v>13</v>
      </c>
      <c r="D16" s="42" t="s">
        <v>44</v>
      </c>
      <c r="E16" s="7"/>
    </row>
    <row r="17" spans="2:5" x14ac:dyDescent="0.3">
      <c r="B17" s="33">
        <v>10311</v>
      </c>
      <c r="C17" s="34" t="s">
        <v>26</v>
      </c>
      <c r="D17" s="42" t="s">
        <v>44</v>
      </c>
      <c r="E17" s="7">
        <f>'[4]2. PENYALURAN'!$G$20</f>
        <v>2653500</v>
      </c>
    </row>
    <row r="18" spans="2:5" x14ac:dyDescent="0.3">
      <c r="B18" s="33">
        <v>10312</v>
      </c>
      <c r="C18" s="34" t="s">
        <v>27</v>
      </c>
      <c r="D18" s="42" t="s">
        <v>44</v>
      </c>
      <c r="E18" s="7"/>
    </row>
    <row r="19" spans="2:5" x14ac:dyDescent="0.3">
      <c r="B19" s="33">
        <v>10313</v>
      </c>
      <c r="C19" s="34" t="s">
        <v>28</v>
      </c>
      <c r="D19" s="42" t="s">
        <v>44</v>
      </c>
      <c r="E19" s="7"/>
    </row>
    <row r="20" spans="2:5" x14ac:dyDescent="0.3">
      <c r="B20" s="33">
        <v>10314</v>
      </c>
      <c r="C20" s="34" t="s">
        <v>17</v>
      </c>
      <c r="D20" s="42" t="s">
        <v>44</v>
      </c>
      <c r="E20" s="7"/>
    </row>
    <row r="21" spans="2:5" x14ac:dyDescent="0.3">
      <c r="B21" s="33">
        <v>10315</v>
      </c>
      <c r="C21" s="34" t="s">
        <v>22</v>
      </c>
      <c r="D21" s="42" t="s">
        <v>44</v>
      </c>
      <c r="E21" s="7"/>
    </row>
    <row r="22" spans="2:5" x14ac:dyDescent="0.3">
      <c r="B22" s="5">
        <v>10316</v>
      </c>
      <c r="C22" s="6" t="s">
        <v>29</v>
      </c>
      <c r="D22" s="41">
        <f>'[6]1. PENERIMAAN'!$I$39</f>
        <v>295000</v>
      </c>
      <c r="E22" s="7"/>
    </row>
    <row r="23" spans="2:5" x14ac:dyDescent="0.3">
      <c r="B23" s="33">
        <v>10317</v>
      </c>
      <c r="C23" s="34" t="s">
        <v>14</v>
      </c>
      <c r="D23" s="42" t="s">
        <v>44</v>
      </c>
      <c r="E23" s="7"/>
    </row>
    <row r="24" spans="2:5" x14ac:dyDescent="0.3">
      <c r="B24" s="33">
        <v>10318</v>
      </c>
      <c r="C24" s="34" t="s">
        <v>15</v>
      </c>
      <c r="D24" s="42" t="s">
        <v>44</v>
      </c>
      <c r="E24" s="9"/>
    </row>
    <row r="25" spans="2:5" x14ac:dyDescent="0.3">
      <c r="B25" s="33">
        <v>10319</v>
      </c>
      <c r="C25" s="34" t="s">
        <v>18</v>
      </c>
      <c r="D25" s="42" t="s">
        <v>44</v>
      </c>
      <c r="E25" s="9"/>
    </row>
    <row r="27" spans="2:5" x14ac:dyDescent="0.3">
      <c r="B27" s="132" t="s">
        <v>19</v>
      </c>
      <c r="C27" s="133"/>
      <c r="D27" s="43">
        <f>SUM(D6:D25)</f>
        <v>257583564</v>
      </c>
      <c r="E27" s="11">
        <f>SUM(E6:E25)</f>
        <v>20942500</v>
      </c>
    </row>
  </sheetData>
  <mergeCells count="5">
    <mergeCell ref="B2:E2"/>
    <mergeCell ref="B3:E3"/>
    <mergeCell ref="B4:B5"/>
    <mergeCell ref="C4:C5"/>
    <mergeCell ref="B27:C27"/>
  </mergeCells>
  <pageMargins left="0.7" right="0.7" top="0.75" bottom="0.75" header="0.3" footer="0.3"/>
  <pageSetup paperSize="9" scale="6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opLeftCell="B5" zoomScale="80" zoomScaleNormal="80" workbookViewId="0">
      <selection activeCell="D28" sqref="D28"/>
    </sheetView>
  </sheetViews>
  <sheetFormatPr defaultRowHeight="18.75" x14ac:dyDescent="0.3"/>
  <cols>
    <col min="1" max="1" width="9.140625" style="10"/>
    <col min="2" max="2" width="9.140625" style="12"/>
    <col min="3" max="3" width="48.7109375" style="10" customWidth="1"/>
    <col min="4" max="4" width="31.5703125" style="44" customWidth="1"/>
    <col min="5" max="5" width="19.28515625" style="13" hidden="1" customWidth="1"/>
    <col min="6" max="16384" width="9.140625" style="10"/>
  </cols>
  <sheetData>
    <row r="2" spans="2:5" x14ac:dyDescent="0.3">
      <c r="B2" s="128" t="s">
        <v>0</v>
      </c>
      <c r="C2" s="129"/>
      <c r="D2" s="129"/>
      <c r="E2" s="129"/>
    </row>
    <row r="3" spans="2:5" x14ac:dyDescent="0.3">
      <c r="B3" s="128" t="s">
        <v>20</v>
      </c>
      <c r="C3" s="129"/>
      <c r="D3" s="129"/>
      <c r="E3" s="129"/>
    </row>
    <row r="4" spans="2:5" x14ac:dyDescent="0.3">
      <c r="B4" s="130" t="s">
        <v>1</v>
      </c>
      <c r="C4" s="130" t="s">
        <v>2</v>
      </c>
      <c r="D4" s="39" t="s">
        <v>3</v>
      </c>
      <c r="E4" s="8" t="s">
        <v>4</v>
      </c>
    </row>
    <row r="5" spans="2:5" ht="18" customHeight="1" x14ac:dyDescent="0.3">
      <c r="B5" s="131"/>
      <c r="C5" s="131"/>
      <c r="D5" s="39" t="s">
        <v>45</v>
      </c>
      <c r="E5" s="8" t="s">
        <v>25</v>
      </c>
    </row>
    <row r="6" spans="2:5" x14ac:dyDescent="0.3">
      <c r="B6" s="5">
        <v>103</v>
      </c>
      <c r="C6" s="6" t="s">
        <v>5</v>
      </c>
      <c r="D6" s="87">
        <f>'[1]1. PENERIMAAN'!$J$39</f>
        <v>35236700</v>
      </c>
      <c r="E6" s="7">
        <f>'[7]2. PENYALURAN'!$G$104</f>
        <v>12214000</v>
      </c>
    </row>
    <row r="7" spans="2:5" x14ac:dyDescent="0.3">
      <c r="B7" s="5">
        <v>10301</v>
      </c>
      <c r="C7" s="6" t="s">
        <v>6</v>
      </c>
      <c r="D7" s="41"/>
      <c r="E7" s="7"/>
    </row>
    <row r="8" spans="2:5" x14ac:dyDescent="0.3">
      <c r="B8" s="33">
        <v>10302</v>
      </c>
      <c r="C8" s="34" t="s">
        <v>16</v>
      </c>
      <c r="D8" s="88"/>
      <c r="E8" s="7"/>
    </row>
    <row r="9" spans="2:5" x14ac:dyDescent="0.3">
      <c r="B9" s="5">
        <v>10303</v>
      </c>
      <c r="C9" s="6" t="s">
        <v>7</v>
      </c>
      <c r="D9" s="41">
        <v>320000</v>
      </c>
      <c r="E9" s="7">
        <v>3925000</v>
      </c>
    </row>
    <row r="10" spans="2:5" x14ac:dyDescent="0.3">
      <c r="B10" s="5">
        <v>10304</v>
      </c>
      <c r="C10" s="6" t="s">
        <v>8</v>
      </c>
      <c r="D10" s="35">
        <v>47711492</v>
      </c>
      <c r="E10" s="7"/>
    </row>
    <row r="11" spans="2:5" x14ac:dyDescent="0.3">
      <c r="B11" s="5">
        <v>10305</v>
      </c>
      <c r="C11" s="6" t="s">
        <v>9</v>
      </c>
      <c r="D11" s="36">
        <v>7013100</v>
      </c>
      <c r="E11" s="30">
        <v>2150000</v>
      </c>
    </row>
    <row r="12" spans="2:5" x14ac:dyDescent="0.3">
      <c r="B12" s="33">
        <v>10306</v>
      </c>
      <c r="C12" s="34" t="s">
        <v>10</v>
      </c>
      <c r="D12" s="88"/>
      <c r="E12" s="7"/>
    </row>
    <row r="13" spans="2:5" x14ac:dyDescent="0.3">
      <c r="B13" s="33">
        <v>10307</v>
      </c>
      <c r="C13" s="34" t="s">
        <v>21</v>
      </c>
      <c r="D13" s="88"/>
      <c r="E13" s="7"/>
    </row>
    <row r="14" spans="2:5" x14ac:dyDescent="0.3">
      <c r="B14" s="33">
        <v>10308</v>
      </c>
      <c r="C14" s="34" t="s">
        <v>11</v>
      </c>
      <c r="D14" s="88"/>
      <c r="E14" s="7"/>
    </row>
    <row r="15" spans="2:5" x14ac:dyDescent="0.3">
      <c r="B15" s="5">
        <v>10309</v>
      </c>
      <c r="C15" s="6" t="s">
        <v>12</v>
      </c>
      <c r="D15" s="41">
        <v>788000</v>
      </c>
      <c r="E15" s="7"/>
    </row>
    <row r="16" spans="2:5" x14ac:dyDescent="0.3">
      <c r="B16" s="33">
        <v>10310</v>
      </c>
      <c r="C16" s="34" t="s">
        <v>13</v>
      </c>
      <c r="D16" s="88"/>
      <c r="E16" s="7"/>
    </row>
    <row r="17" spans="2:5" x14ac:dyDescent="0.3">
      <c r="B17" s="33">
        <v>10311</v>
      </c>
      <c r="C17" s="34" t="s">
        <v>26</v>
      </c>
      <c r="D17" s="88"/>
      <c r="E17" s="7">
        <f>'[4]2. PENYALURAN'!$G$20</f>
        <v>2653500</v>
      </c>
    </row>
    <row r="18" spans="2:5" x14ac:dyDescent="0.3">
      <c r="B18" s="33">
        <v>10312</v>
      </c>
      <c r="C18" s="34" t="s">
        <v>27</v>
      </c>
      <c r="D18" s="88"/>
      <c r="E18" s="7"/>
    </row>
    <row r="19" spans="2:5" x14ac:dyDescent="0.3">
      <c r="B19" s="33">
        <v>10313</v>
      </c>
      <c r="C19" s="34" t="s">
        <v>28</v>
      </c>
      <c r="D19" s="88"/>
      <c r="E19" s="7"/>
    </row>
    <row r="20" spans="2:5" x14ac:dyDescent="0.3">
      <c r="B20" s="33">
        <v>10314</v>
      </c>
      <c r="C20" s="34" t="s">
        <v>17</v>
      </c>
      <c r="D20" s="88"/>
      <c r="E20" s="7"/>
    </row>
    <row r="21" spans="2:5" x14ac:dyDescent="0.3">
      <c r="B21" s="33">
        <v>10315</v>
      </c>
      <c r="C21" s="34" t="s">
        <v>22</v>
      </c>
      <c r="D21" s="88"/>
      <c r="E21" s="7"/>
    </row>
    <row r="22" spans="2:5" x14ac:dyDescent="0.3">
      <c r="B22" s="5">
        <v>10316</v>
      </c>
      <c r="C22" s="6" t="s">
        <v>29</v>
      </c>
      <c r="D22" s="41">
        <v>150000</v>
      </c>
      <c r="E22" s="7"/>
    </row>
    <row r="23" spans="2:5" x14ac:dyDescent="0.3">
      <c r="B23" s="33">
        <v>10317</v>
      </c>
      <c r="C23" s="34" t="s">
        <v>14</v>
      </c>
      <c r="D23" s="88"/>
      <c r="E23" s="7"/>
    </row>
    <row r="24" spans="2:5" x14ac:dyDescent="0.3">
      <c r="B24" s="33">
        <v>10318</v>
      </c>
      <c r="C24" s="34" t="s">
        <v>15</v>
      </c>
      <c r="D24" s="88"/>
      <c r="E24" s="9"/>
    </row>
    <row r="25" spans="2:5" x14ac:dyDescent="0.3">
      <c r="B25" s="33">
        <v>10319</v>
      </c>
      <c r="C25" s="34" t="s">
        <v>18</v>
      </c>
      <c r="D25" s="88"/>
      <c r="E25" s="9"/>
    </row>
    <row r="27" spans="2:5" x14ac:dyDescent="0.3">
      <c r="B27" s="132" t="s">
        <v>19</v>
      </c>
      <c r="C27" s="133"/>
      <c r="D27" s="43">
        <f>SUM(D6:D25)</f>
        <v>91219292</v>
      </c>
      <c r="E27" s="11">
        <f>SUM(E6:E25)</f>
        <v>20942500</v>
      </c>
    </row>
  </sheetData>
  <mergeCells count="5">
    <mergeCell ref="B2:E2"/>
    <mergeCell ref="B3:E3"/>
    <mergeCell ref="B4:B5"/>
    <mergeCell ref="C4:C5"/>
    <mergeCell ref="B27:C27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KONSOLIDASI</vt:lpstr>
      <vt:lpstr>APR</vt:lpstr>
      <vt:lpstr>MEI</vt:lpstr>
      <vt:lpstr>JUNI</vt:lpstr>
      <vt:lpstr>JULI</vt:lpstr>
      <vt:lpstr>APR!Print_Area</vt:lpstr>
      <vt:lpstr>JULI!Print_Area</vt:lpstr>
      <vt:lpstr>JUNI!Print_Area</vt:lpstr>
      <vt:lpstr>KONSOLIDASI!Print_Area</vt:lpstr>
      <vt:lpstr>MEI!Print_Area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LAZISMU</dc:creator>
  <cp:lastModifiedBy>LAZISMU</cp:lastModifiedBy>
  <cp:lastPrinted>2025-08-06T01:59:42Z</cp:lastPrinted>
  <dcterms:created xsi:type="dcterms:W3CDTF">2025-03-06T08:06:26Z</dcterms:created>
  <dcterms:modified xsi:type="dcterms:W3CDTF">2025-08-21T08:21:47Z</dcterms:modified>
</cp:coreProperties>
</file>